
<file path=[Content_Types].xml><?xml version="1.0" encoding="utf-8"?>
<Types xmlns="http://schemas.openxmlformats.org/package/2006/content-types">
  <Default Extension="bin" ContentType="application/vnd.openxmlformats-officedocument.spreadsheetml.printerSettings"/>
  <Override PartName="/xl/activeX/activeX2.bin" ContentType="application/vnd.ms-office.activeX"/>
  <Override PartName="/xl/activeX/activeX3.bin" ContentType="application/vnd.ms-office.activeX"/>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Default Extension="emf" ContentType="image/x-emf"/>
  <Override PartName="/xl/vbaProject.bin" ContentType="application/vnd.ms-office.vbaProject"/>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activeX/activeX2.xml" ContentType="application/vnd.ms-office.activeX+xml"/>
  <Override PartName="/xl/activeX/activeX3.xml" ContentType="application/vnd.ms-office.activeX+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5" yWindow="-15" windowWidth="14520" windowHeight="11760"/>
  </bookViews>
  <sheets>
    <sheet name="RM評価表" sheetId="1" r:id="rId1"/>
    <sheet name="RM 計画書" sheetId="2" r:id="rId2"/>
    <sheet name="Remark" sheetId="3" state="hidden" r:id="rId3"/>
  </sheets>
  <functionGroups/>
  <definedNames>
    <definedName name="_xlnm._FilterDatabase" localSheetId="0" hidden="1">RM評価表!$L$15:$L$39</definedName>
    <definedName name="_xlnm.Print_Area" localSheetId="1">'RM 計画書'!$A$1:$Q$51</definedName>
    <definedName name="_xlnm.Print_Area" localSheetId="0">RM評価表!$A$1:$N$47</definedName>
  </definedNames>
  <calcPr calcId="125725"/>
</workbook>
</file>

<file path=xl/calcChain.xml><?xml version="1.0" encoding="utf-8"?>
<calcChain xmlns="http://schemas.openxmlformats.org/spreadsheetml/2006/main">
  <c r="K47" i="1"/>
  <c r="K46"/>
  <c r="K45"/>
  <c r="K44"/>
  <c r="D6" i="2"/>
  <c r="D7"/>
  <c r="D8"/>
  <c r="D9"/>
  <c r="D10"/>
  <c r="D11"/>
  <c r="C35"/>
  <c r="C34"/>
  <c r="C33"/>
  <c r="C32"/>
  <c r="C31"/>
  <c r="C30"/>
  <c r="C29"/>
  <c r="C28"/>
  <c r="C27"/>
  <c r="C26"/>
  <c r="C25"/>
  <c r="C24"/>
  <c r="C23"/>
  <c r="C22"/>
  <c r="C21"/>
  <c r="C20"/>
  <c r="C19"/>
  <c r="C18"/>
  <c r="B35"/>
  <c r="B34"/>
  <c r="B33"/>
  <c r="B32"/>
  <c r="B31"/>
  <c r="B30"/>
  <c r="B29"/>
  <c r="B28"/>
  <c r="B27"/>
  <c r="B26"/>
  <c r="B25"/>
  <c r="B24"/>
  <c r="B23"/>
  <c r="B22"/>
  <c r="B21"/>
  <c r="B20"/>
  <c r="B19"/>
  <c r="B18"/>
  <c r="C17"/>
  <c r="B17"/>
  <c r="C32" i="1"/>
  <c r="M39"/>
  <c r="M36"/>
  <c r="M37"/>
  <c r="M38"/>
  <c r="M35"/>
  <c r="N38"/>
  <c r="N36"/>
  <c r="N37"/>
  <c r="N35"/>
  <c r="M15"/>
  <c r="N31"/>
  <c r="M31"/>
  <c r="M30"/>
  <c r="N30"/>
  <c r="N29"/>
  <c r="M29"/>
  <c r="N28"/>
  <c r="M28"/>
  <c r="M27"/>
  <c r="N27"/>
  <c r="N25"/>
  <c r="M25"/>
  <c r="N24"/>
  <c r="M24"/>
  <c r="N23"/>
  <c r="M23"/>
  <c r="M21"/>
  <c r="N21"/>
  <c r="M20"/>
  <c r="N20"/>
  <c r="M19"/>
  <c r="M17"/>
  <c r="M16"/>
  <c r="M22" l="1"/>
  <c r="M18"/>
  <c r="M26"/>
  <c r="M34"/>
  <c r="M32" l="1"/>
  <c r="M33" s="1"/>
  <c r="M40" s="1"/>
  <c r="C9"/>
  <c r="D5" i="2" l="1"/>
</calcChain>
</file>

<file path=xl/sharedStrings.xml><?xml version="1.0" encoding="utf-8"?>
<sst xmlns="http://schemas.openxmlformats.org/spreadsheetml/2006/main" count="299" uniqueCount="237">
  <si>
    <t>案件概要</t>
  </si>
  <si>
    <t>国名/顧客名</t>
  </si>
  <si>
    <t>承認</t>
  </si>
  <si>
    <t>(事業部長)</t>
  </si>
  <si>
    <t>ﾚﾋﾞｭｰ</t>
  </si>
  <si>
    <t>作成</t>
  </si>
  <si>
    <t>案件名</t>
  </si>
  <si>
    <t>作業実施Code</t>
  </si>
  <si>
    <t>日付</t>
  </si>
  <si>
    <t>業務内容</t>
  </si>
  <si>
    <t>業務形態</t>
  </si>
  <si>
    <t>氏名</t>
  </si>
  <si>
    <t>PM/TL氏名</t>
  </si>
  <si>
    <t>識別項目</t>
  </si>
  <si>
    <t>評価点</t>
  </si>
  <si>
    <t>低い</t>
  </si>
  <si>
    <t>高い</t>
  </si>
  <si>
    <t>リスク対応計画書作成</t>
  </si>
  <si>
    <t>No.</t>
  </si>
  <si>
    <t>資金源</t>
  </si>
  <si>
    <t>業務経験</t>
  </si>
  <si>
    <t>Team Leader</t>
  </si>
  <si>
    <t>Team Member</t>
  </si>
  <si>
    <t>技術的難易度</t>
  </si>
  <si>
    <t>C/S契約内容</t>
  </si>
  <si>
    <t>Counterpart 機関（顧客）</t>
  </si>
  <si>
    <t>単年度契約稼働MM</t>
  </si>
  <si>
    <t>直接利益率(%)</t>
  </si>
  <si>
    <t>再委託業務比率(%)</t>
  </si>
  <si>
    <t>1-7:計</t>
  </si>
  <si>
    <t>用地収用率(%)</t>
  </si>
  <si>
    <t>工事請負業者</t>
  </si>
  <si>
    <t>合計(1-8):</t>
  </si>
  <si>
    <t>JICA, ODA,国際機関</t>
  </si>
  <si>
    <t>民間（海外）</t>
  </si>
  <si>
    <t>役務、調査</t>
  </si>
  <si>
    <t>詳細設計、設計・監理、無償基本設計</t>
  </si>
  <si>
    <t>単独、JV-main</t>
  </si>
  <si>
    <t>5件以上</t>
  </si>
  <si>
    <t>2-4件</t>
  </si>
  <si>
    <t>1-2件</t>
  </si>
  <si>
    <t>実績なし</t>
  </si>
  <si>
    <t>要員の40%以上が経験1年以内</t>
  </si>
  <si>
    <t>基礎地盤処理（軟弱地盤、断層、特殊土等の存在）</t>
  </si>
  <si>
    <t>中程度</t>
  </si>
  <si>
    <t>極めて高い</t>
  </si>
  <si>
    <t>最新且つ高度な要素技術の要求（解析技術、複合技術、当該国最大級）</t>
  </si>
  <si>
    <t>組織、職員とも十分な類似経験がある。</t>
  </si>
  <si>
    <t>組織、職員とも類似経験者がある程度ある。</t>
  </si>
  <si>
    <t>組織、職員とも類似経験が不十分。</t>
  </si>
  <si>
    <t>組織、職員とも類似経験が殆ど無い。</t>
  </si>
  <si>
    <t>単年度予想非契約MMの7-2に対する割合(%)</t>
  </si>
  <si>
    <t>10-30%</t>
  </si>
  <si>
    <t>31-50%</t>
  </si>
  <si>
    <t>50%以上</t>
  </si>
  <si>
    <t>30%以上</t>
  </si>
  <si>
    <t>10-20%</t>
  </si>
  <si>
    <t>20-30%</t>
  </si>
  <si>
    <t>90%以上</t>
  </si>
  <si>
    <t>能力、技術、資金力、実績にほぼ問題無し</t>
  </si>
  <si>
    <t>能力、技術、資金力、実績の何れかに問題あり</t>
  </si>
  <si>
    <t>能力、技術、資金力、実績に複数の問題あり</t>
  </si>
  <si>
    <t>能力、技術、資金力、実績ともに大きな問題あり</t>
  </si>
  <si>
    <t>遅延：5-10%</t>
  </si>
  <si>
    <t>遅延:10-20%</t>
  </si>
  <si>
    <t>遅延: 20%以上</t>
  </si>
  <si>
    <t>請負業者の責任遵守度</t>
  </si>
  <si>
    <t>ほぼ問題なし</t>
  </si>
  <si>
    <t>やや問題あり</t>
  </si>
  <si>
    <t>相当問題あり</t>
  </si>
  <si>
    <t>非常に問題あり</t>
  </si>
  <si>
    <t>リスクマネジメント計画書/モニタリング＊</t>
  </si>
  <si>
    <t>確認</t>
  </si>
  <si>
    <t>（KN）</t>
  </si>
  <si>
    <t>2．リスクマネジメント計画書</t>
  </si>
  <si>
    <t>整理番号</t>
  </si>
  <si>
    <t>リスクの内容</t>
  </si>
  <si>
    <t>対応法</t>
  </si>
  <si>
    <t>対応内容</t>
  </si>
  <si>
    <t>回避</t>
  </si>
  <si>
    <t>リスクや状態を取り除くため、あるいはプロジェクト目標をリスクの影響から守るため、プロジェクト計画を変更する事である。プロジェクトの初期に起こるリスク現象は、要求事項を明確にしたり、情報を入手したり､コミュニケーションを改善したり、専門技術者を採用する事によって対応可能である。</t>
  </si>
  <si>
    <t>転嫁</t>
  </si>
  <si>
    <t>リスクの発生結果をリスク対応の責任とともに第三者に移す試みである。リスクの転嫁はリスクマネジメントの責任を単に第三者に渡すだけであり、リスクを取り除くものではない。</t>
  </si>
  <si>
    <t>財務的なリスクにさらされているときは、リスクの転嫁が最も有効である。本場合、リスクを引き受ける側にリスク対価の支払いが必要となる。保険、履行保証ボンド、瑕疵担保や保証などの利用がこれに該当する。</t>
  </si>
  <si>
    <t>軽減</t>
  </si>
  <si>
    <t>有害なリスク現象の発生確率と発生結果の何れか又は両方を、受容可能な限界値まで減らす試みである。</t>
  </si>
  <si>
    <t>リスクが発生する確率又はプロジェクトに対するリスクの影響を減らすために早期に対応を取る事は、リスクが発生した後にその発生結果を修復しようとするよりもはるかに効果的である。</t>
  </si>
  <si>
    <t>受容</t>
  </si>
  <si>
    <t>プロジェクト・チームがリスクに対処するにあたって、プロジェクト計画を変更しないと決める事、あるいは他に適当な対応戦略を見つけられないことを意味している。</t>
  </si>
  <si>
    <t>積極的な受容としては、リスクが起きた場合に備えてコンテンジェンシー計画を立てる。</t>
  </si>
  <si>
    <t>消極的な受容としては、何の行動も取らず､リスクが起きたときにプロジェクト・チームの対応に委ねる。</t>
  </si>
  <si>
    <t>4-1</t>
    <phoneticPr fontId="4"/>
  </si>
  <si>
    <t>4-2</t>
    <phoneticPr fontId="4"/>
  </si>
  <si>
    <t>4-3</t>
    <phoneticPr fontId="4"/>
  </si>
  <si>
    <t>5-1</t>
    <phoneticPr fontId="4"/>
  </si>
  <si>
    <t>5-2</t>
    <phoneticPr fontId="4"/>
  </si>
  <si>
    <t>7-1</t>
    <phoneticPr fontId="4"/>
  </si>
  <si>
    <t>7-2</t>
    <phoneticPr fontId="4"/>
  </si>
  <si>
    <t>7-3</t>
    <phoneticPr fontId="4"/>
  </si>
  <si>
    <t>8-1</t>
    <phoneticPr fontId="4"/>
  </si>
  <si>
    <t>8-2</t>
    <phoneticPr fontId="4"/>
  </si>
  <si>
    <t>8-3</t>
    <phoneticPr fontId="4"/>
  </si>
  <si>
    <t>8-4</t>
    <phoneticPr fontId="4"/>
  </si>
  <si>
    <t>8-5</t>
    <phoneticPr fontId="4"/>
  </si>
  <si>
    <t>判定</t>
    <rPh sb="0" eb="2">
      <t>ハンテイ</t>
    </rPh>
    <phoneticPr fontId="4"/>
  </si>
  <si>
    <t>評価点</t>
    <rPh sb="0" eb="3">
      <t>ヒョウカテン</t>
    </rPh>
    <phoneticPr fontId="4"/>
  </si>
  <si>
    <t>低い</t>
    <phoneticPr fontId="4"/>
  </si>
  <si>
    <t>普通</t>
    <phoneticPr fontId="4"/>
  </si>
  <si>
    <t>高い</t>
    <phoneticPr fontId="4"/>
  </si>
  <si>
    <t>非常に高い</t>
    <phoneticPr fontId="4"/>
  </si>
  <si>
    <t>8</t>
    <phoneticPr fontId="4"/>
  </si>
  <si>
    <t>6</t>
    <phoneticPr fontId="4"/>
  </si>
  <si>
    <t>7</t>
    <phoneticPr fontId="4"/>
  </si>
  <si>
    <t>1</t>
    <phoneticPr fontId="4"/>
  </si>
  <si>
    <t>2</t>
    <phoneticPr fontId="4"/>
  </si>
  <si>
    <t>3</t>
    <phoneticPr fontId="4"/>
  </si>
  <si>
    <t>4</t>
    <phoneticPr fontId="4"/>
  </si>
  <si>
    <t>リスク項目</t>
    <phoneticPr fontId="4"/>
  </si>
  <si>
    <t>5</t>
    <phoneticPr fontId="4"/>
  </si>
  <si>
    <t>受領(KN)</t>
    <phoneticPr fontId="4"/>
  </si>
  <si>
    <t>80以上</t>
    <rPh sb="2" eb="4">
      <t>イジョウ</t>
    </rPh>
    <phoneticPr fontId="4"/>
  </si>
  <si>
    <t>RM計画書の要・不要</t>
    <rPh sb="2" eb="5">
      <t>ケイカクショ</t>
    </rPh>
    <rPh sb="6" eb="7">
      <t>ヨウ</t>
    </rPh>
    <rPh sb="8" eb="10">
      <t>フヨウ</t>
    </rPh>
    <phoneticPr fontId="4"/>
  </si>
  <si>
    <t>要</t>
    <rPh sb="0" eb="1">
      <t>ヨウ</t>
    </rPh>
    <phoneticPr fontId="4"/>
  </si>
  <si>
    <t>不要</t>
    <rPh sb="0" eb="2">
      <t>フヨウ</t>
    </rPh>
    <phoneticPr fontId="4"/>
  </si>
  <si>
    <t>技プロ、監理</t>
    <phoneticPr fontId="4"/>
  </si>
  <si>
    <t>遅延が予想される
（5-10%）</t>
    <phoneticPr fontId="4"/>
  </si>
  <si>
    <t>やや大きな遅延が予想される
(10-20%)</t>
    <phoneticPr fontId="4"/>
  </si>
  <si>
    <t>低い
（既存技術で十分対応可能）</t>
    <phoneticPr fontId="4"/>
  </si>
  <si>
    <t>中程度
（専門家の参加が必要）</t>
    <phoneticPr fontId="4"/>
  </si>
  <si>
    <t>○</t>
    <phoneticPr fontId="4"/>
  </si>
  <si>
    <t>重み係数</t>
    <rPh sb="0" eb="1">
      <t>オモ</t>
    </rPh>
    <rPh sb="2" eb="4">
      <t>ケイスウ</t>
    </rPh>
    <phoneticPr fontId="4"/>
  </si>
  <si>
    <t>低い</t>
    <rPh sb="0" eb="1">
      <t>ヒク</t>
    </rPh>
    <phoneticPr fontId="4"/>
  </si>
  <si>
    <t>普通</t>
    <rPh sb="0" eb="2">
      <t>フツウ</t>
    </rPh>
    <phoneticPr fontId="4"/>
  </si>
  <si>
    <t>高い</t>
    <rPh sb="0" eb="1">
      <t>タカ</t>
    </rPh>
    <phoneticPr fontId="4"/>
  </si>
  <si>
    <t>非常に高い</t>
    <rPh sb="0" eb="2">
      <t>ヒジョウ</t>
    </rPh>
    <rPh sb="3" eb="4">
      <t>タカ</t>
    </rPh>
    <phoneticPr fontId="4"/>
  </si>
  <si>
    <t>ランク</t>
    <phoneticPr fontId="4"/>
  </si>
  <si>
    <t>評価点計算の重み係数</t>
    <rPh sb="0" eb="3">
      <t>ヒョウカテン</t>
    </rPh>
    <rPh sb="3" eb="5">
      <t>ケイサン</t>
    </rPh>
    <rPh sb="6" eb="7">
      <t>オモ</t>
    </rPh>
    <rPh sb="8" eb="10">
      <t>ケイスウ</t>
    </rPh>
    <phoneticPr fontId="4"/>
  </si>
  <si>
    <t>40未満</t>
    <rPh sb="2" eb="4">
      <t>ミマン</t>
    </rPh>
    <phoneticPr fontId="4"/>
  </si>
  <si>
    <t>40以上、60未満</t>
    <rPh sb="2" eb="4">
      <t>イジョウ</t>
    </rPh>
    <rPh sb="7" eb="9">
      <t>ミマン</t>
    </rPh>
    <phoneticPr fontId="4"/>
  </si>
  <si>
    <t>60以上、80未満</t>
    <rPh sb="2" eb="4">
      <t>イジョウ</t>
    </rPh>
    <rPh sb="7" eb="9">
      <t>ミマン</t>
    </rPh>
    <phoneticPr fontId="4"/>
  </si>
  <si>
    <t>1.  案件概要</t>
  </si>
  <si>
    <t>作成</t>
    <phoneticPr fontId="4"/>
  </si>
  <si>
    <t>最も一般的なリスクの受容という対応策は、既知リスクに見合った時間、金、資源に相当するコンテンジェンシーあるいは予備を設定することである。</t>
    <phoneticPr fontId="4"/>
  </si>
  <si>
    <t>国名/顧客名</t>
    <phoneticPr fontId="4"/>
  </si>
  <si>
    <t>作成月日</t>
    <phoneticPr fontId="4"/>
  </si>
  <si>
    <r>
      <t>対応法</t>
    </r>
    <r>
      <rPr>
        <vertAlign val="superscript"/>
        <sz val="10"/>
        <color theme="1"/>
        <rFont val="ＭＳ 明朝"/>
        <family val="1"/>
        <charset val="128"/>
      </rPr>
      <t>*</t>
    </r>
    <rPh sb="0" eb="3">
      <t>タイオウホウ</t>
    </rPh>
    <phoneticPr fontId="4"/>
  </si>
  <si>
    <t>リスクの対応計画</t>
    <phoneticPr fontId="4"/>
  </si>
  <si>
    <t>A: 未発生、B:発生（B-1:前年度より継続、B-2:当該年度発生）、C:対応中、D:解決、終結</t>
    <phoneticPr fontId="4"/>
  </si>
  <si>
    <t>A</t>
    <phoneticPr fontId="4"/>
  </si>
  <si>
    <t>B</t>
    <phoneticPr fontId="4"/>
  </si>
  <si>
    <t>B-1</t>
    <phoneticPr fontId="4"/>
  </si>
  <si>
    <t>B-2</t>
    <phoneticPr fontId="4"/>
  </si>
  <si>
    <t>C</t>
    <phoneticPr fontId="4"/>
  </si>
  <si>
    <t>D</t>
    <phoneticPr fontId="4"/>
  </si>
  <si>
    <t>1)下記塗りつぶしセルに入力して下さい。</t>
    <rPh sb="2" eb="4">
      <t>カキ</t>
    </rPh>
    <rPh sb="4" eb="5">
      <t>ヌ</t>
    </rPh>
    <rPh sb="12" eb="14">
      <t>ニュウリョク</t>
    </rPh>
    <rPh sb="16" eb="17">
      <t>クダ</t>
    </rPh>
    <phoneticPr fontId="4"/>
  </si>
  <si>
    <t>2)Remarkにあるものからデータを選択入力できます</t>
    <rPh sb="19" eb="21">
      <t>センタク</t>
    </rPh>
    <rPh sb="21" eb="23">
      <t>ニュウリョク</t>
    </rPh>
    <phoneticPr fontId="4"/>
  </si>
  <si>
    <t>3)評価点、リスク等級区分は自動的に判定します。</t>
    <rPh sb="2" eb="5">
      <t>ヒョウカテン</t>
    </rPh>
    <rPh sb="9" eb="11">
      <t>トウキュウ</t>
    </rPh>
    <rPh sb="11" eb="13">
      <t>クブン</t>
    </rPh>
    <rPh sb="14" eb="17">
      <t>ジドウテキ</t>
    </rPh>
    <rPh sb="18" eb="20">
      <t>ハンテイ</t>
    </rPh>
    <phoneticPr fontId="4"/>
  </si>
  <si>
    <t>【入力要領】</t>
    <rPh sb="1" eb="3">
      <t>ニュウリョク</t>
    </rPh>
    <rPh sb="3" eb="5">
      <t>ヨウリョウ</t>
    </rPh>
    <phoneticPr fontId="4"/>
  </si>
  <si>
    <t>1)"Evaluation" Sheetのを入力もしくはリスク対応計画書作成を修正した時は下記のボタンを押してマクロを実行して下さい。</t>
    <rPh sb="22" eb="24">
      <t>ニュウリョク</t>
    </rPh>
    <rPh sb="39" eb="41">
      <t>シュウセイ</t>
    </rPh>
    <rPh sb="43" eb="44">
      <t>トキ</t>
    </rPh>
    <rPh sb="45" eb="47">
      <t>カキ</t>
    </rPh>
    <rPh sb="52" eb="53">
      <t>オ</t>
    </rPh>
    <rPh sb="59" eb="61">
      <t>ジッコウ</t>
    </rPh>
    <rPh sb="63" eb="64">
      <t>クダ</t>
    </rPh>
    <phoneticPr fontId="4"/>
  </si>
  <si>
    <t>2)マクロ実行後はリスク対応計画書の欄を○が記入されたものだけ表示しています。</t>
    <rPh sb="5" eb="8">
      <t>ジッコウゴ</t>
    </rPh>
    <rPh sb="12" eb="14">
      <t>タイオウ</t>
    </rPh>
    <rPh sb="14" eb="17">
      <t>ケイカクショ</t>
    </rPh>
    <rPh sb="18" eb="19">
      <t>ラン</t>
    </rPh>
    <rPh sb="22" eb="24">
      <t>キニュウ</t>
    </rPh>
    <rPh sb="31" eb="33">
      <t>ヒョウジ</t>
    </rPh>
    <phoneticPr fontId="4"/>
  </si>
  <si>
    <t>3)薄く塗りつぶしているセルを入力して下さい。</t>
    <rPh sb="2" eb="3">
      <t>ウス</t>
    </rPh>
    <rPh sb="4" eb="5">
      <t>ヌ</t>
    </rPh>
    <rPh sb="15" eb="17">
      <t>ニュウリョク</t>
    </rPh>
    <rPh sb="19" eb="20">
      <t>クダ</t>
    </rPh>
    <phoneticPr fontId="4"/>
  </si>
  <si>
    <t>4)全ての行を表示する時は下記のボタンを押して下さい。</t>
    <rPh sb="2" eb="3">
      <t>スベ</t>
    </rPh>
    <rPh sb="5" eb="6">
      <t>ギョウ</t>
    </rPh>
    <rPh sb="7" eb="9">
      <t>ヒョウジ</t>
    </rPh>
    <rPh sb="11" eb="12">
      <t>トキ</t>
    </rPh>
    <rPh sb="13" eb="15">
      <t>カキ</t>
    </rPh>
    <rPh sb="20" eb="21">
      <t>オ</t>
    </rPh>
    <rPh sb="23" eb="24">
      <t>クダ</t>
    </rPh>
    <phoneticPr fontId="4"/>
  </si>
  <si>
    <t>5)自由に記載したい時は上のボタンを押して全行表示して修正して下さい。</t>
    <rPh sb="2" eb="4">
      <t>ジユウ</t>
    </rPh>
    <rPh sb="5" eb="7">
      <t>キサイ</t>
    </rPh>
    <rPh sb="10" eb="11">
      <t>トキ</t>
    </rPh>
    <rPh sb="12" eb="13">
      <t>ウエ</t>
    </rPh>
    <rPh sb="18" eb="19">
      <t>オ</t>
    </rPh>
    <rPh sb="21" eb="23">
      <t>ゼンギョウ</t>
    </rPh>
    <rPh sb="23" eb="25">
      <t>ヒョウジ</t>
    </rPh>
    <rPh sb="27" eb="29">
      <t>シュウセイ</t>
    </rPh>
    <rPh sb="31" eb="32">
      <t>クダ</t>
    </rPh>
    <phoneticPr fontId="4"/>
  </si>
  <si>
    <t>　　下記ボタンを押してマクロボタンを無効化して下さい。</t>
    <rPh sb="2" eb="4">
      <t>カキ</t>
    </rPh>
    <rPh sb="8" eb="9">
      <t>オ</t>
    </rPh>
    <rPh sb="18" eb="21">
      <t>ムコウカ</t>
    </rPh>
    <rPh sb="23" eb="24">
      <t>クダ</t>
    </rPh>
    <phoneticPr fontId="4"/>
  </si>
  <si>
    <t>リスク危険度</t>
    <rPh sb="3" eb="6">
      <t>キケンド</t>
    </rPh>
    <phoneticPr fontId="4"/>
  </si>
  <si>
    <t>リスク危険度</t>
    <rPh sb="3" eb="6">
      <t>キケンド</t>
    </rPh>
    <phoneticPr fontId="4"/>
  </si>
  <si>
    <t>リスク危険度の区分</t>
    <rPh sb="3" eb="6">
      <t>キケンド</t>
    </rPh>
    <rPh sb="7" eb="9">
      <t>クブン</t>
    </rPh>
    <phoneticPr fontId="4"/>
  </si>
  <si>
    <t>危険度１</t>
    <rPh sb="0" eb="3">
      <t>キケンド</t>
    </rPh>
    <phoneticPr fontId="4"/>
  </si>
  <si>
    <t>危険度２</t>
    <rPh sb="0" eb="3">
      <t>キケンド</t>
    </rPh>
    <phoneticPr fontId="4"/>
  </si>
  <si>
    <t>危険度３</t>
    <rPh sb="0" eb="3">
      <t>キケンド</t>
    </rPh>
    <phoneticPr fontId="4"/>
  </si>
  <si>
    <t>危険度４</t>
    <rPh sb="0" eb="3">
      <t>キケンド</t>
    </rPh>
    <phoneticPr fontId="4"/>
  </si>
  <si>
    <t>小計</t>
    <rPh sb="0" eb="2">
      <t>ショウケイ</t>
    </rPh>
    <phoneticPr fontId="4"/>
  </si>
  <si>
    <t>JV-sub</t>
    <phoneticPr fontId="4"/>
  </si>
  <si>
    <t>下請、補強</t>
    <phoneticPr fontId="4"/>
  </si>
  <si>
    <t>7-4</t>
    <phoneticPr fontId="4"/>
  </si>
  <si>
    <t>7-5</t>
    <phoneticPr fontId="4"/>
  </si>
  <si>
    <t>30億円未満</t>
    <rPh sb="2" eb="4">
      <t>オクエン</t>
    </rPh>
    <rPh sb="4" eb="6">
      <t>ミマン</t>
    </rPh>
    <phoneticPr fontId="4"/>
  </si>
  <si>
    <t>30-60億円</t>
    <rPh sb="5" eb="7">
      <t>オクエン</t>
    </rPh>
    <phoneticPr fontId="4"/>
  </si>
  <si>
    <t>60-100億円</t>
    <rPh sb="6" eb="8">
      <t>オクエン</t>
    </rPh>
    <phoneticPr fontId="4"/>
  </si>
  <si>
    <t>100億円以上</t>
    <rPh sb="3" eb="4">
      <t>オク</t>
    </rPh>
    <rPh sb="4" eb="5">
      <t>エン</t>
    </rPh>
    <rPh sb="5" eb="7">
      <t>イジョウ</t>
    </rPh>
    <phoneticPr fontId="4"/>
  </si>
  <si>
    <t>工事進捗率予想（対計画）</t>
    <rPh sb="5" eb="7">
      <t>ヨソウ</t>
    </rPh>
    <phoneticPr fontId="4"/>
  </si>
  <si>
    <t>10%未満</t>
    <rPh sb="3" eb="5">
      <t>ミマン</t>
    </rPh>
    <phoneticPr fontId="4"/>
  </si>
  <si>
    <t>遅延：5%未満</t>
    <rPh sb="5" eb="7">
      <t>ミマン</t>
    </rPh>
    <phoneticPr fontId="4"/>
  </si>
  <si>
    <t>70%未満</t>
    <rPh sb="3" eb="5">
      <t>ミマン</t>
    </rPh>
    <phoneticPr fontId="4"/>
  </si>
  <si>
    <t>70-80%</t>
    <phoneticPr fontId="4"/>
  </si>
  <si>
    <t>10MM未満</t>
    <rPh sb="4" eb="6">
      <t>ミマン</t>
    </rPh>
    <phoneticPr fontId="4"/>
  </si>
  <si>
    <t>10-20MM</t>
    <phoneticPr fontId="4"/>
  </si>
  <si>
    <t>20-30MM</t>
    <phoneticPr fontId="4"/>
  </si>
  <si>
    <t>30MM以上</t>
    <phoneticPr fontId="4"/>
  </si>
  <si>
    <t>Loan Amount (総額)</t>
    <rPh sb="13" eb="15">
      <t>ソウガク</t>
    </rPh>
    <phoneticPr fontId="4"/>
  </si>
  <si>
    <t>JV-mainで業務が複雑、多岐に亘り且つ高度な判断やJV間の業務調整が必要とされる案件</t>
    <rPh sb="8" eb="10">
      <t>ギョウム</t>
    </rPh>
    <rPh sb="11" eb="13">
      <t>フクザツ</t>
    </rPh>
    <rPh sb="14" eb="16">
      <t>タキ</t>
    </rPh>
    <rPh sb="17" eb="18">
      <t>ワタ</t>
    </rPh>
    <rPh sb="19" eb="20">
      <t>カ</t>
    </rPh>
    <rPh sb="21" eb="23">
      <t>コウド</t>
    </rPh>
    <rPh sb="24" eb="26">
      <t>ハンダン</t>
    </rPh>
    <rPh sb="29" eb="30">
      <t>カン</t>
    </rPh>
    <rPh sb="31" eb="33">
      <t>ギョウム</t>
    </rPh>
    <rPh sb="33" eb="35">
      <t>チョウセイ</t>
    </rPh>
    <rPh sb="36" eb="38">
      <t>ヒツヨウ</t>
    </rPh>
    <rPh sb="42" eb="44">
      <t>アンケン</t>
    </rPh>
    <phoneticPr fontId="4"/>
  </si>
  <si>
    <r>
      <t>RM計画書の要不要</t>
    </r>
    <r>
      <rPr>
        <vertAlign val="superscript"/>
        <sz val="10"/>
        <color theme="1"/>
        <rFont val="ＭＳ 明朝"/>
        <family val="1"/>
        <charset val="128"/>
      </rPr>
      <t>*</t>
    </r>
    <rPh sb="2" eb="5">
      <t>ケイカクショ</t>
    </rPh>
    <rPh sb="6" eb="9">
      <t>ヨウフヨウ</t>
    </rPh>
    <phoneticPr fontId="4"/>
  </si>
  <si>
    <t>リスク発生確率、影響度及びリスク危険度評価点配点表</t>
    <rPh sb="16" eb="19">
      <t>キケンド</t>
    </rPh>
    <phoneticPr fontId="4"/>
  </si>
  <si>
    <t>軽微な遅延が予想される（5%未満）</t>
    <rPh sb="14" eb="16">
      <t>ミマン</t>
    </rPh>
    <phoneticPr fontId="4"/>
  </si>
  <si>
    <r>
      <rPr>
        <sz val="10"/>
        <color rgb="FFFF0000"/>
        <rFont val="Century"/>
        <family val="1"/>
      </rPr>
      <t>*</t>
    </r>
    <r>
      <rPr>
        <sz val="10"/>
        <color rgb="FFFF0000"/>
        <rFont val="ＭＳ 明朝"/>
        <family val="1"/>
        <charset val="128"/>
      </rPr>
      <t>：リスク危険度が危険度</t>
    </r>
    <r>
      <rPr>
        <sz val="10"/>
        <color rgb="FFFF0000"/>
        <rFont val="Century"/>
        <family val="1"/>
      </rPr>
      <t>1</t>
    </r>
    <r>
      <rPr>
        <sz val="10"/>
        <color rgb="FFFF0000"/>
        <rFont val="ＭＳ 明朝"/>
        <family val="1"/>
        <charset val="128"/>
      </rPr>
      <t>又は</t>
    </r>
    <r>
      <rPr>
        <sz val="10"/>
        <color rgb="FFFF0000"/>
        <rFont val="Century"/>
        <family val="1"/>
      </rPr>
      <t>2</t>
    </r>
    <r>
      <rPr>
        <sz val="10"/>
        <color rgb="FFFF0000"/>
        <rFont val="ＭＳ 明朝"/>
        <family val="1"/>
        <charset val="128"/>
      </rPr>
      <t>の場合で、主管部長がリスクマネジメント計画書の作成が必要と判断した場合は要とする。</t>
    </r>
    <r>
      <rPr>
        <sz val="10"/>
        <color rgb="FFFF0000"/>
        <rFont val="Century"/>
        <family val="1"/>
      </rPr>
      <t xml:space="preserve">       </t>
    </r>
    <rPh sb="5" eb="8">
      <t>キケンド</t>
    </rPh>
    <rPh sb="9" eb="12">
      <t>キケンド</t>
    </rPh>
    <rPh sb="13" eb="14">
      <t>マタ</t>
    </rPh>
    <rPh sb="52" eb="53">
      <t>ヨウ</t>
    </rPh>
    <phoneticPr fontId="4"/>
  </si>
  <si>
    <t>左記の内、大量、広範な成果品が求められる場合や作業工程が非常に厳しいと判断される案件</t>
    <rPh sb="0" eb="2">
      <t>サキ</t>
    </rPh>
    <rPh sb="3" eb="4">
      <t>ウチ</t>
    </rPh>
    <rPh sb="5" eb="7">
      <t>タイリョウ</t>
    </rPh>
    <rPh sb="8" eb="10">
      <t>コウハン</t>
    </rPh>
    <rPh sb="11" eb="13">
      <t>セイカ</t>
    </rPh>
    <rPh sb="13" eb="14">
      <t>ヒン</t>
    </rPh>
    <rPh sb="15" eb="16">
      <t>モト</t>
    </rPh>
    <rPh sb="20" eb="22">
      <t>バアイ</t>
    </rPh>
    <rPh sb="23" eb="25">
      <t>サギョウ</t>
    </rPh>
    <rPh sb="25" eb="27">
      <t>コウテイ</t>
    </rPh>
    <rPh sb="28" eb="30">
      <t>ヒジョウ</t>
    </rPh>
    <rPh sb="31" eb="32">
      <t>キビ</t>
    </rPh>
    <rPh sb="35" eb="37">
      <t>ハンダン</t>
    </rPh>
    <rPh sb="40" eb="42">
      <t>アンケン</t>
    </rPh>
    <phoneticPr fontId="4"/>
  </si>
  <si>
    <t>RM計画書作成</t>
    <phoneticPr fontId="4"/>
  </si>
  <si>
    <t>借上げ+外人比率が30%以下</t>
    <rPh sb="13" eb="14">
      <t>シタ</t>
    </rPh>
    <phoneticPr fontId="4"/>
  </si>
  <si>
    <t>要員の80%以上が十分な経験を有す。借上げ+外人比率が30%以下</t>
    <rPh sb="0" eb="2">
      <t>ヨウイン</t>
    </rPh>
    <phoneticPr fontId="4"/>
  </si>
  <si>
    <t>殆どの要員が類似案件の実施が未経験若しくはそれに近い</t>
    <rPh sb="3" eb="5">
      <t>ヨウイン</t>
    </rPh>
    <phoneticPr fontId="4"/>
  </si>
  <si>
    <t>高い
（複数の専門家及び専門家間の調整が必要）</t>
    <phoneticPr fontId="4"/>
  </si>
  <si>
    <t>極めて高い
(最大級規模、新規技術開発が必要)</t>
    <rPh sb="7" eb="10">
      <t>サイダイキュウ</t>
    </rPh>
    <rPh sb="10" eb="12">
      <t>キボ</t>
    </rPh>
    <rPh sb="15" eb="17">
      <t>ギジュツ</t>
    </rPh>
    <phoneticPr fontId="4"/>
  </si>
  <si>
    <t>C/Sスケジュール予想</t>
    <phoneticPr fontId="4"/>
  </si>
  <si>
    <t>大きな遅延が予想されRe-scheduling が必要
（20%以上）</t>
    <phoneticPr fontId="4"/>
  </si>
  <si>
    <r>
      <t>施工時事業実施環境</t>
    </r>
    <r>
      <rPr>
        <vertAlign val="superscript"/>
        <sz val="10"/>
        <color theme="1"/>
        <rFont val="ＭＳ 明朝"/>
        <family val="1"/>
        <charset val="128"/>
      </rPr>
      <t>*</t>
    </r>
    <phoneticPr fontId="4"/>
  </si>
  <si>
    <t>*: 工事 package が複数の場合は総合的に判断願います。</t>
    <rPh sb="3" eb="5">
      <t>コウジ</t>
    </rPh>
    <rPh sb="15" eb="17">
      <t>フクスウ</t>
    </rPh>
    <rPh sb="18" eb="20">
      <t>バアイ</t>
    </rPh>
    <rPh sb="21" eb="24">
      <t>ソウゴウテキ</t>
    </rPh>
    <rPh sb="25" eb="28">
      <t>ハンダンネガ</t>
    </rPh>
    <phoneticPr fontId="4"/>
  </si>
  <si>
    <t>リスクマネジメント評価表</t>
    <phoneticPr fontId="4"/>
  </si>
  <si>
    <r>
      <t>注：リスク危険度が危険度１,危険度2の場合で、主管部長がリスクマネジメント計画書の作成が必要と判断した場合はこれを作成するものとする。</t>
    </r>
    <r>
      <rPr>
        <sz val="10"/>
        <color rgb="FFFF0000"/>
        <rFont val="Century"/>
        <family val="1"/>
      </rPr>
      <t xml:space="preserve">       </t>
    </r>
    <rPh sb="5" eb="8">
      <t>キケンド</t>
    </rPh>
    <rPh sb="9" eb="12">
      <t>キケンド</t>
    </rPh>
    <rPh sb="14" eb="17">
      <t>キケンド</t>
    </rPh>
    <phoneticPr fontId="4"/>
  </si>
  <si>
    <t>当該国での過去10年間の案件実績</t>
    <phoneticPr fontId="4"/>
  </si>
  <si>
    <t xml:space="preserve">注意：本紙は１枚(最大2枚）にまとめること。（記入例参照）
</t>
    <rPh sb="0" eb="2">
      <t>チュウイ</t>
    </rPh>
    <rPh sb="3" eb="4">
      <t>ホン</t>
    </rPh>
    <rPh sb="4" eb="5">
      <t>カミ</t>
    </rPh>
    <rPh sb="7" eb="8">
      <t>マイ</t>
    </rPh>
    <rPh sb="9" eb="11">
      <t>サイダイ</t>
    </rPh>
    <rPh sb="12" eb="13">
      <t>マイ</t>
    </rPh>
    <rPh sb="23" eb="25">
      <t>キニュウ</t>
    </rPh>
    <rPh sb="25" eb="26">
      <t>レイ</t>
    </rPh>
    <rPh sb="26" eb="28">
      <t>サンショウ</t>
    </rPh>
    <phoneticPr fontId="4"/>
  </si>
  <si>
    <t>リスクマネジメント計画書</t>
    <phoneticPr fontId="4"/>
  </si>
  <si>
    <t>施工監理を含まない場合の評価点</t>
    <rPh sb="0" eb="2">
      <t>セコウ</t>
    </rPh>
    <phoneticPr fontId="4"/>
  </si>
  <si>
    <t>リスク回避の方法としては、スコープの縮小、資源や時間を追加等有する、革新的な方法に変わる手慣れた手順の採用やなじみのないSub-contractor の雇用を避ける等がある。</t>
    <phoneticPr fontId="4"/>
  </si>
  <si>
    <t>危険度等級区分</t>
    <rPh sb="0" eb="3">
      <t>キケンド</t>
    </rPh>
    <phoneticPr fontId="4"/>
  </si>
  <si>
    <t>回避</t>
    <rPh sb="0" eb="2">
      <t>カイヒ</t>
    </rPh>
    <phoneticPr fontId="4"/>
  </si>
  <si>
    <t>対応法</t>
    <rPh sb="0" eb="3">
      <t>タイオウホウ</t>
    </rPh>
    <phoneticPr fontId="4"/>
  </si>
  <si>
    <t>(主管部(室)長)</t>
    <rPh sb="5" eb="6">
      <t>シツ</t>
    </rPh>
    <phoneticPr fontId="4"/>
  </si>
  <si>
    <t>（主管部(室)）</t>
    <rPh sb="1" eb="3">
      <t>シュカン</t>
    </rPh>
    <rPh sb="3" eb="4">
      <t>ブ</t>
    </rPh>
    <rPh sb="5" eb="6">
      <t>シツ</t>
    </rPh>
    <phoneticPr fontId="4"/>
  </si>
  <si>
    <t>類似案件3件以上</t>
    <phoneticPr fontId="4"/>
  </si>
  <si>
    <t>類似案件2件</t>
    <phoneticPr fontId="4"/>
  </si>
  <si>
    <t>類似案件1件</t>
    <phoneticPr fontId="4"/>
  </si>
  <si>
    <t>類似案件0件</t>
    <phoneticPr fontId="4"/>
  </si>
  <si>
    <t>相手国政府</t>
    <phoneticPr fontId="4"/>
  </si>
  <si>
    <t>25-30%</t>
    <phoneticPr fontId="4"/>
  </si>
  <si>
    <t>15-25%</t>
    <phoneticPr fontId="4"/>
  </si>
  <si>
    <t>15%未満</t>
    <rPh sb="3" eb="5">
      <t>ミマン</t>
    </rPh>
    <phoneticPr fontId="4"/>
  </si>
  <si>
    <t>80-90%</t>
    <phoneticPr fontId="4"/>
  </si>
  <si>
    <t>民間（日本）</t>
    <phoneticPr fontId="4"/>
  </si>
  <si>
    <t>ベトナム/PMU Thang Long</t>
    <phoneticPr fontId="4"/>
  </si>
  <si>
    <t>ハノイ環状3号線マイジック～南タンロン区間建設事業実施設計業務</t>
    <rPh sb="3" eb="5">
      <t>カンジョウ</t>
    </rPh>
    <rPh sb="6" eb="8">
      <t>ゴウセン</t>
    </rPh>
    <rPh sb="14" eb="15">
      <t>ミナミ</t>
    </rPh>
    <rPh sb="19" eb="21">
      <t>クカン</t>
    </rPh>
    <rPh sb="21" eb="23">
      <t>ケンセツ</t>
    </rPh>
    <rPh sb="23" eb="25">
      <t>ジギョウ</t>
    </rPh>
    <rPh sb="25" eb="27">
      <t>ジッシ</t>
    </rPh>
    <rPh sb="27" eb="29">
      <t>セッケイ</t>
    </rPh>
    <rPh sb="29" eb="31">
      <t>ギョウム</t>
    </rPh>
    <phoneticPr fontId="4"/>
  </si>
  <si>
    <t>JA15R1003</t>
    <phoneticPr fontId="4"/>
  </si>
  <si>
    <t>ハノイ環状3号線（延長約5.4km、含む連続高架橋約4.8km）の実施設計業務</t>
    <rPh sb="3" eb="5">
      <t>カンジョウ</t>
    </rPh>
    <rPh sb="6" eb="8">
      <t>ゴウセン</t>
    </rPh>
    <rPh sb="9" eb="11">
      <t>エンチョウ</t>
    </rPh>
    <rPh sb="11" eb="12">
      <t>ヤク</t>
    </rPh>
    <rPh sb="18" eb="19">
      <t>フク</t>
    </rPh>
    <rPh sb="20" eb="22">
      <t>レンゾク</t>
    </rPh>
    <rPh sb="22" eb="25">
      <t>コウカキョウ</t>
    </rPh>
    <rPh sb="25" eb="26">
      <t>ヤク</t>
    </rPh>
    <rPh sb="33" eb="35">
      <t>ジッシ</t>
    </rPh>
    <rPh sb="35" eb="37">
      <t>セッケイ</t>
    </rPh>
    <rPh sb="37" eb="39">
      <t>ギョウム</t>
    </rPh>
    <phoneticPr fontId="4"/>
  </si>
  <si>
    <t>実施設計業務</t>
    <rPh sb="0" eb="2">
      <t>ジッシ</t>
    </rPh>
    <rPh sb="2" eb="4">
      <t>セッケイ</t>
    </rPh>
    <rPh sb="4" eb="6">
      <t>ギョウム</t>
    </rPh>
    <phoneticPr fontId="4"/>
  </si>
  <si>
    <t>石本一鶴</t>
    <rPh sb="0" eb="2">
      <t>イシモト</t>
    </rPh>
    <rPh sb="2" eb="3">
      <t>イチ</t>
    </rPh>
    <rPh sb="3" eb="4">
      <t>ツル</t>
    </rPh>
    <phoneticPr fontId="4"/>
  </si>
  <si>
    <t>非常に高い</t>
  </si>
  <si>
    <t>普通</t>
  </si>
  <si>
    <t>前田哲哉</t>
    <rPh sb="0" eb="2">
      <t>マエダ</t>
    </rPh>
    <rPh sb="2" eb="4">
      <t>テツヤ</t>
    </rPh>
    <phoneticPr fontId="4"/>
  </si>
</sst>
</file>

<file path=xl/styles.xml><?xml version="1.0" encoding="utf-8"?>
<styleSheet xmlns="http://schemas.openxmlformats.org/spreadsheetml/2006/main">
  <numFmts count="6">
    <numFmt numFmtId="176" formatCode="\(0\)"/>
    <numFmt numFmtId="177" formatCode="yyyy&quot;年&quot;m&quot;月&quot;d&quot;日&quot;;@"/>
    <numFmt numFmtId="178" formatCode="yyyy/m/d;@"/>
    <numFmt numFmtId="179" formatCode="0.0_ "/>
    <numFmt numFmtId="180" formatCode="\(0.0\)"/>
    <numFmt numFmtId="181" formatCode="0.0"/>
  </numFmts>
  <fonts count="25">
    <font>
      <sz val="11"/>
      <color theme="1"/>
      <name val="ＭＳ Ｐゴシック"/>
      <family val="2"/>
      <charset val="128"/>
      <scheme val="minor"/>
    </font>
    <font>
      <sz val="11"/>
      <color rgb="FF006100"/>
      <name val="ＭＳ Ｐゴシック"/>
      <family val="2"/>
      <charset val="128"/>
      <scheme val="minor"/>
    </font>
    <font>
      <sz val="10"/>
      <color theme="1"/>
      <name val="Century"/>
      <family val="1"/>
    </font>
    <font>
      <sz val="8"/>
      <color theme="1"/>
      <name val="ＭＳ 明朝"/>
      <family val="1"/>
      <charset val="128"/>
    </font>
    <font>
      <sz val="6"/>
      <name val="ＭＳ Ｐゴシック"/>
      <family val="2"/>
      <charset val="128"/>
      <scheme val="minor"/>
    </font>
    <font>
      <b/>
      <sz val="10"/>
      <color theme="1"/>
      <name val="ＭＳ 明朝"/>
      <family val="1"/>
      <charset val="128"/>
    </font>
    <font>
      <sz val="10"/>
      <color theme="1"/>
      <name val="ＭＳ Ｐゴシック"/>
      <family val="2"/>
      <charset val="128"/>
      <scheme val="minor"/>
    </font>
    <font>
      <sz val="10"/>
      <color theme="1"/>
      <name val="ＭＳ 明朝"/>
      <family val="1"/>
      <charset val="128"/>
    </font>
    <font>
      <sz val="10"/>
      <color rgb="FFFF0000"/>
      <name val="ＭＳ Ｐゴシック"/>
      <family val="2"/>
      <charset val="128"/>
      <scheme val="minor"/>
    </font>
    <font>
      <b/>
      <sz val="10"/>
      <color rgb="FFFF0000"/>
      <name val="ＭＳ Ｐゴシック"/>
      <family val="3"/>
      <charset val="128"/>
      <scheme val="minor"/>
    </font>
    <font>
      <b/>
      <sz val="10"/>
      <color rgb="FF0000FF"/>
      <name val="ＭＳ Ｐゴシック"/>
      <family val="3"/>
      <charset val="128"/>
      <scheme val="minor"/>
    </font>
    <font>
      <b/>
      <sz val="10"/>
      <color rgb="FF0000FF"/>
      <name val="ＭＳ 明朝"/>
      <family val="1"/>
      <charset val="128"/>
    </font>
    <font>
      <sz val="10"/>
      <color rgb="FFFF0000"/>
      <name val="ＭＳ 明朝"/>
      <family val="1"/>
      <charset val="128"/>
    </font>
    <font>
      <b/>
      <sz val="10"/>
      <color rgb="FFFF0000"/>
      <name val="ＭＳ 明朝"/>
      <family val="1"/>
      <charset val="128"/>
    </font>
    <font>
      <sz val="12"/>
      <color theme="1"/>
      <name val="ＭＳ ゴシック"/>
      <family val="3"/>
      <charset val="128"/>
    </font>
    <font>
      <sz val="14"/>
      <color theme="1"/>
      <name val="ＭＳ ゴシック"/>
      <family val="3"/>
      <charset val="128"/>
    </font>
    <font>
      <sz val="14"/>
      <color theme="1"/>
      <name val="ＭＳ Ｐゴシック"/>
      <family val="2"/>
      <charset val="128"/>
      <scheme val="minor"/>
    </font>
    <font>
      <vertAlign val="superscript"/>
      <sz val="10"/>
      <color theme="1"/>
      <name val="ＭＳ 明朝"/>
      <family val="1"/>
      <charset val="128"/>
    </font>
    <font>
      <sz val="10"/>
      <color rgb="FFFF0000"/>
      <name val="Century"/>
      <family val="1"/>
    </font>
    <font>
      <sz val="10"/>
      <color theme="1"/>
      <name val="ＭＳ Ｐゴシック"/>
      <family val="3"/>
      <charset val="128"/>
      <scheme val="minor"/>
    </font>
    <font>
      <sz val="10"/>
      <color theme="1"/>
      <name val="ＭＳ Ｐ明朝"/>
      <family val="1"/>
      <charset val="128"/>
    </font>
    <font>
      <b/>
      <sz val="10"/>
      <color rgb="FFFF0000"/>
      <name val="ＭＳ ゴシック"/>
      <family val="3"/>
      <charset val="128"/>
    </font>
    <font>
      <sz val="9"/>
      <color theme="1"/>
      <name val="ＭＳ 明朝"/>
      <family val="1"/>
      <charset val="128"/>
    </font>
    <font>
      <b/>
      <sz val="14"/>
      <color theme="1"/>
      <name val="ＭＳ ゴシック"/>
      <family val="3"/>
      <charset val="128"/>
    </font>
    <font>
      <b/>
      <sz val="16"/>
      <color rgb="FFFF0000"/>
      <name val="ＭＳ 明朝"/>
      <family val="1"/>
      <charset val="128"/>
    </font>
  </fonts>
  <fills count="6">
    <fill>
      <patternFill patternType="none"/>
    </fill>
    <fill>
      <patternFill patternType="gray125"/>
    </fill>
    <fill>
      <patternFill patternType="solid">
        <fgColor rgb="FFC6EFCE"/>
      </patternFill>
    </fill>
    <fill>
      <patternFill patternType="solid">
        <fgColor theme="6" tint="0.79998168889431442"/>
        <bgColor indexed="64"/>
      </patternFill>
    </fill>
    <fill>
      <patternFill patternType="solid">
        <fgColor rgb="FFFFFFCC"/>
        <bgColor indexed="64"/>
      </patternFill>
    </fill>
    <fill>
      <patternFill patternType="solid">
        <fgColor rgb="FFFFFF00"/>
        <bgColor indexed="64"/>
      </patternFill>
    </fill>
  </fills>
  <borders count="68">
    <border>
      <left/>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medium">
        <color indexed="64"/>
      </bottom>
      <diagonal/>
    </border>
    <border>
      <left style="thin">
        <color indexed="64"/>
      </left>
      <right style="thin">
        <color indexed="64"/>
      </right>
      <top/>
      <bottom/>
      <diagonal/>
    </border>
    <border diagonalUp="1" diagonalDown="1">
      <left style="thin">
        <color indexed="64"/>
      </left>
      <right style="medium">
        <color indexed="64"/>
      </right>
      <top style="thin">
        <color indexed="64"/>
      </top>
      <bottom style="thin">
        <color indexed="64"/>
      </bottom>
      <diagonal style="hair">
        <color indexed="64"/>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diagonalUp="1" diagonalDown="1">
      <left style="thin">
        <color indexed="64"/>
      </left>
      <right style="medium">
        <color indexed="64"/>
      </right>
      <top style="hair">
        <color indexed="64"/>
      </top>
      <bottom style="thin">
        <color indexed="64"/>
      </bottom>
      <diagonal style="thin">
        <color indexed="64"/>
      </diagonal>
    </border>
    <border diagonalUp="1" diagonalDown="1">
      <left style="thin">
        <color indexed="64"/>
      </left>
      <right style="medium">
        <color indexed="64"/>
      </right>
      <top style="thin">
        <color indexed="64"/>
      </top>
      <bottom style="hair">
        <color indexed="64"/>
      </bottom>
      <diagonal style="thin">
        <color indexed="64"/>
      </diagonal>
    </border>
  </borders>
  <cellStyleXfs count="2">
    <xf numFmtId="0" fontId="0" fillId="0" borderId="0">
      <alignment vertical="center"/>
    </xf>
    <xf numFmtId="0" fontId="1" fillId="2" borderId="0" applyNumberFormat="0" applyBorder="0" applyAlignment="0" applyProtection="0">
      <alignment vertical="center"/>
    </xf>
  </cellStyleXfs>
  <cellXfs count="208">
    <xf numFmtId="0" fontId="0" fillId="0" borderId="0" xfId="0">
      <alignment vertical="center"/>
    </xf>
    <xf numFmtId="0" fontId="6" fillId="0" borderId="0" xfId="0" applyFont="1" applyAlignment="1">
      <alignment horizontal="centerContinuous" vertical="center"/>
    </xf>
    <xf numFmtId="0" fontId="6" fillId="0" borderId="0" xfId="0" applyFont="1">
      <alignment vertical="center"/>
    </xf>
    <xf numFmtId="0" fontId="7" fillId="0" borderId="0" xfId="0" applyFont="1" applyAlignment="1">
      <alignment horizontal="justify" vertical="center"/>
    </xf>
    <xf numFmtId="0" fontId="7" fillId="0" borderId="2" xfId="0" applyFont="1" applyBorder="1" applyAlignment="1">
      <alignment horizontal="justify" vertical="center" wrapText="1"/>
    </xf>
    <xf numFmtId="0" fontId="7" fillId="0" borderId="2" xfId="0" applyFont="1" applyBorder="1" applyAlignment="1">
      <alignment horizontal="center" vertical="center" wrapText="1"/>
    </xf>
    <xf numFmtId="0" fontId="7" fillId="0" borderId="0" xfId="0" applyFont="1" applyAlignment="1">
      <alignment horizontal="left" vertical="center"/>
    </xf>
    <xf numFmtId="0" fontId="7" fillId="0" borderId="0" xfId="0" applyFont="1" applyAlignment="1">
      <alignment horizontal="center" vertical="center"/>
    </xf>
    <xf numFmtId="0" fontId="7" fillId="0" borderId="3" xfId="0" applyFont="1" applyBorder="1" applyAlignment="1">
      <alignment horizontal="center" vertical="top" wrapText="1"/>
    </xf>
    <xf numFmtId="0" fontId="3" fillId="0" borderId="6" xfId="0" applyFont="1" applyBorder="1" applyAlignment="1">
      <alignment horizontal="center" vertical="top" wrapText="1"/>
    </xf>
    <xf numFmtId="0" fontId="0" fillId="0" borderId="2" xfId="0" applyBorder="1" applyAlignment="1">
      <alignment horizontal="center" vertical="center"/>
    </xf>
    <xf numFmtId="0" fontId="0" fillId="0" borderId="2" xfId="0" applyBorder="1" applyAlignment="1">
      <alignment horizontal="center" vertical="center" shrinkToFit="1"/>
    </xf>
    <xf numFmtId="0" fontId="9" fillId="0" borderId="0" xfId="0" applyFont="1">
      <alignment vertical="center"/>
    </xf>
    <xf numFmtId="0" fontId="11" fillId="0" borderId="2" xfId="0" applyFont="1" applyBorder="1" applyAlignment="1">
      <alignment horizontal="center" vertical="center" wrapText="1"/>
    </xf>
    <xf numFmtId="0" fontId="13" fillId="0" borderId="2" xfId="0" applyFont="1" applyBorder="1" applyAlignment="1">
      <alignment horizontal="center" vertical="center" wrapText="1"/>
    </xf>
    <xf numFmtId="0" fontId="7" fillId="0" borderId="3" xfId="0" applyFont="1" applyBorder="1" applyAlignment="1">
      <alignment horizontal="center" vertical="center" wrapText="1"/>
    </xf>
    <xf numFmtId="0" fontId="14" fillId="0" borderId="0" xfId="0" applyFont="1" applyAlignment="1">
      <alignment horizontal="centerContinuous" vertical="center"/>
    </xf>
    <xf numFmtId="0" fontId="15" fillId="0" borderId="0" xfId="0" applyFont="1" applyAlignment="1">
      <alignment horizontal="centerContinuous" vertical="center"/>
    </xf>
    <xf numFmtId="0" fontId="6" fillId="3" borderId="2" xfId="0" applyFont="1" applyFill="1" applyBorder="1" applyAlignment="1">
      <alignment horizontal="center" vertical="center" shrinkToFit="1"/>
    </xf>
    <xf numFmtId="0" fontId="3" fillId="0" borderId="16" xfId="0" applyFont="1" applyBorder="1" applyAlignment="1">
      <alignment horizontal="center" vertical="top" wrapText="1"/>
    </xf>
    <xf numFmtId="0" fontId="3" fillId="0" borderId="17" xfId="0" applyFont="1" applyBorder="1" applyAlignment="1">
      <alignment horizontal="center" vertical="top" wrapText="1"/>
    </xf>
    <xf numFmtId="0" fontId="6" fillId="0" borderId="21" xfId="0" applyFont="1" applyBorder="1" applyAlignment="1">
      <alignment horizontal="center" vertical="center"/>
    </xf>
    <xf numFmtId="0" fontId="7" fillId="0" borderId="26" xfId="0" applyFont="1" applyBorder="1" applyAlignment="1">
      <alignment horizontal="center" vertical="center" wrapText="1"/>
    </xf>
    <xf numFmtId="0" fontId="11" fillId="0" borderId="26" xfId="0" quotePrefix="1" applyFont="1" applyBorder="1" applyAlignment="1">
      <alignment horizontal="center" vertical="center" wrapText="1"/>
    </xf>
    <xf numFmtId="0" fontId="11" fillId="0" borderId="26" xfId="0" quotePrefix="1" applyNumberFormat="1" applyFont="1" applyBorder="1" applyAlignment="1">
      <alignment horizontal="center" vertical="center" wrapText="1"/>
    </xf>
    <xf numFmtId="0" fontId="7" fillId="0" borderId="26" xfId="0" applyFont="1" applyBorder="1" applyAlignment="1">
      <alignment horizontal="justify" vertical="center" wrapText="1"/>
    </xf>
    <xf numFmtId="0" fontId="7" fillId="0" borderId="39" xfId="0" quotePrefix="1" applyNumberFormat="1" applyFont="1" applyBorder="1" applyAlignment="1">
      <alignment horizontal="right" vertical="center" wrapText="1"/>
    </xf>
    <xf numFmtId="176" fontId="7" fillId="0" borderId="42" xfId="0" applyNumberFormat="1" applyFont="1" applyBorder="1" applyAlignment="1">
      <alignment horizontal="center" vertical="center" wrapText="1"/>
    </xf>
    <xf numFmtId="0" fontId="6" fillId="3" borderId="42" xfId="0" applyFont="1" applyFill="1" applyBorder="1" applyAlignment="1">
      <alignment horizontal="center" vertical="center" shrinkToFit="1"/>
    </xf>
    <xf numFmtId="0" fontId="7" fillId="0" borderId="44" xfId="0" quotePrefix="1" applyNumberFormat="1" applyFont="1" applyBorder="1" applyAlignment="1">
      <alignment horizontal="right" vertical="center" wrapText="1"/>
    </xf>
    <xf numFmtId="176" fontId="7" fillId="0" borderId="47" xfId="0" applyNumberFormat="1" applyFont="1" applyBorder="1" applyAlignment="1">
      <alignment horizontal="center" vertical="center" wrapText="1"/>
    </xf>
    <xf numFmtId="0" fontId="6" fillId="3" borderId="47" xfId="0" applyFont="1" applyFill="1" applyBorder="1" applyAlignment="1">
      <alignment horizontal="center" vertical="center" shrinkToFit="1"/>
    </xf>
    <xf numFmtId="0" fontId="7" fillId="0" borderId="49" xfId="0" quotePrefix="1" applyNumberFormat="1" applyFont="1" applyBorder="1" applyAlignment="1">
      <alignment horizontal="right" vertical="center" wrapText="1"/>
    </xf>
    <xf numFmtId="176" fontId="7" fillId="0" borderId="52" xfId="0" applyNumberFormat="1" applyFont="1" applyBorder="1" applyAlignment="1">
      <alignment horizontal="center" vertical="center" wrapText="1"/>
    </xf>
    <xf numFmtId="0" fontId="6" fillId="3" borderId="52" xfId="0" applyFont="1" applyFill="1" applyBorder="1" applyAlignment="1">
      <alignment horizontal="center" vertical="center" shrinkToFit="1"/>
    </xf>
    <xf numFmtId="56" fontId="7" fillId="0" borderId="39" xfId="0" quotePrefix="1" applyNumberFormat="1" applyFont="1" applyBorder="1" applyAlignment="1">
      <alignment horizontal="right" vertical="center" wrapText="1"/>
    </xf>
    <xf numFmtId="56" fontId="7" fillId="0" borderId="44" xfId="0" quotePrefix="1" applyNumberFormat="1" applyFont="1" applyBorder="1" applyAlignment="1">
      <alignment horizontal="right" vertical="center" wrapText="1"/>
    </xf>
    <xf numFmtId="56" fontId="7" fillId="0" borderId="49" xfId="0" quotePrefix="1" applyNumberFormat="1" applyFont="1" applyBorder="1" applyAlignment="1">
      <alignment horizontal="right" vertical="center" wrapText="1"/>
    </xf>
    <xf numFmtId="0" fontId="7" fillId="0" borderId="24" xfId="0" applyFont="1" applyBorder="1" applyAlignment="1">
      <alignment horizontal="justify" vertical="center" wrapText="1"/>
    </xf>
    <xf numFmtId="0" fontId="7" fillId="0" borderId="29" xfId="0" applyFont="1" applyBorder="1" applyAlignment="1">
      <alignment horizontal="justify" vertical="center" wrapText="1"/>
    </xf>
    <xf numFmtId="0" fontId="7" fillId="0" borderId="3" xfId="0" applyFont="1" applyBorder="1" applyAlignment="1">
      <alignment horizontal="justify" vertical="center" wrapText="1"/>
    </xf>
    <xf numFmtId="0" fontId="7" fillId="0" borderId="40" xfId="0" applyFont="1" applyBorder="1" applyAlignment="1">
      <alignment horizontal="justify" vertical="center" wrapText="1"/>
    </xf>
    <xf numFmtId="0" fontId="7" fillId="0" borderId="45" xfId="0" applyFont="1" applyBorder="1" applyAlignment="1">
      <alignment horizontal="justify" vertical="center" wrapText="1"/>
    </xf>
    <xf numFmtId="0" fontId="7" fillId="0" borderId="50" xfId="0" applyFont="1" applyBorder="1" applyAlignment="1">
      <alignment horizontal="justify" vertical="center" wrapText="1"/>
    </xf>
    <xf numFmtId="0" fontId="11" fillId="0" borderId="14" xfId="0" quotePrefix="1" applyFont="1" applyBorder="1" applyAlignment="1">
      <alignment horizontal="center" vertical="center" wrapText="1"/>
    </xf>
    <xf numFmtId="0" fontId="7" fillId="0" borderId="9" xfId="0" applyFont="1" applyBorder="1" applyAlignment="1">
      <alignment horizontal="justify" vertical="center" wrapText="1"/>
    </xf>
    <xf numFmtId="0" fontId="11" fillId="0" borderId="7" xfId="0" applyFont="1" applyBorder="1" applyAlignment="1">
      <alignment horizontal="center" vertical="center" wrapText="1"/>
    </xf>
    <xf numFmtId="0" fontId="16" fillId="0" borderId="0" xfId="0" applyFont="1" applyAlignment="1">
      <alignment horizontal="centerContinuous" vertical="center"/>
    </xf>
    <xf numFmtId="0" fontId="0" fillId="0" borderId="8" xfId="0" applyBorder="1" applyAlignment="1">
      <alignment horizontal="center" vertical="center"/>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7" fillId="0" borderId="0" xfId="0" applyFont="1" applyAlignment="1">
      <alignment horizontal="left" vertical="top"/>
    </xf>
    <xf numFmtId="0" fontId="7" fillId="0" borderId="0" xfId="0" applyFont="1">
      <alignment vertical="center"/>
    </xf>
    <xf numFmtId="0" fontId="14" fillId="0" borderId="0" xfId="0" applyFont="1" applyAlignment="1">
      <alignment horizontal="left" vertical="top"/>
    </xf>
    <xf numFmtId="0" fontId="0" fillId="0" borderId="3" xfId="0" applyBorder="1" applyAlignment="1">
      <alignment horizontal="center" vertical="center"/>
    </xf>
    <xf numFmtId="0" fontId="7" fillId="0" borderId="7" xfId="0" applyFont="1" applyBorder="1" applyAlignment="1">
      <alignment horizontal="center" vertical="top" wrapText="1"/>
    </xf>
    <xf numFmtId="0" fontId="15" fillId="0" borderId="0" xfId="0" applyFont="1" applyAlignment="1">
      <alignment horizontal="centerContinuous" vertical="top"/>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2" xfId="0" applyBorder="1" applyAlignment="1">
      <alignment vertical="center" wrapText="1"/>
    </xf>
    <xf numFmtId="0" fontId="1" fillId="3" borderId="0" xfId="1" applyFill="1">
      <alignment vertical="center"/>
    </xf>
    <xf numFmtId="0" fontId="3" fillId="3" borderId="18" xfId="0" applyFont="1" applyFill="1" applyBorder="1" applyAlignment="1">
      <alignment horizontal="center" vertical="top" wrapText="1"/>
    </xf>
    <xf numFmtId="0" fontId="3" fillId="3" borderId="19" xfId="0" applyFont="1" applyFill="1" applyBorder="1" applyAlignment="1">
      <alignment horizontal="center" vertical="top" wrapText="1"/>
    </xf>
    <xf numFmtId="0" fontId="3" fillId="3" borderId="20" xfId="0" applyFont="1" applyFill="1" applyBorder="1" applyAlignment="1">
      <alignment horizontal="center" vertical="top" wrapText="1"/>
    </xf>
    <xf numFmtId="0" fontId="12" fillId="0" borderId="0" xfId="0" applyFont="1" applyAlignment="1">
      <alignment horizontal="left" vertical="center"/>
    </xf>
    <xf numFmtId="0" fontId="8" fillId="0" borderId="0" xfId="0" applyFont="1">
      <alignment vertical="center"/>
    </xf>
    <xf numFmtId="0" fontId="7" fillId="3" borderId="2" xfId="0" applyFont="1" applyFill="1" applyBorder="1" applyAlignment="1">
      <alignment horizontal="center" vertical="center"/>
    </xf>
    <xf numFmtId="0" fontId="19" fillId="0" borderId="0" xfId="0" applyFont="1">
      <alignment vertical="center"/>
    </xf>
    <xf numFmtId="0" fontId="14" fillId="0" borderId="0" xfId="0" applyFont="1" applyAlignment="1">
      <alignment horizontal="left" vertical="center"/>
    </xf>
    <xf numFmtId="178" fontId="3" fillId="3" borderId="14" xfId="0" applyNumberFormat="1" applyFont="1" applyFill="1" applyBorder="1" applyAlignment="1">
      <alignment horizontal="center" vertical="top" wrapText="1"/>
    </xf>
    <xf numFmtId="178" fontId="3" fillId="3" borderId="7" xfId="0" applyNumberFormat="1" applyFont="1" applyFill="1" applyBorder="1" applyAlignment="1">
      <alignment horizontal="center" vertical="top" wrapText="1"/>
    </xf>
    <xf numFmtId="178" fontId="3" fillId="3" borderId="15" xfId="0" applyNumberFormat="1" applyFont="1" applyFill="1" applyBorder="1" applyAlignment="1">
      <alignment horizontal="center" vertical="top" wrapText="1"/>
    </xf>
    <xf numFmtId="0" fontId="13" fillId="4" borderId="29" xfId="0" applyFont="1" applyFill="1" applyBorder="1" applyAlignment="1">
      <alignment horizontal="center" vertical="center" wrapText="1"/>
    </xf>
    <xf numFmtId="0" fontId="13" fillId="4" borderId="56" xfId="0" applyFont="1" applyFill="1" applyBorder="1" applyAlignment="1">
      <alignment horizontal="center" vertical="center" wrapText="1"/>
    </xf>
    <xf numFmtId="0" fontId="6" fillId="0" borderId="2" xfId="0" applyFont="1" applyBorder="1" applyAlignment="1">
      <alignment horizontal="center" vertical="center"/>
    </xf>
    <xf numFmtId="0" fontId="7" fillId="0" borderId="45" xfId="0" applyFont="1" applyBorder="1" applyAlignment="1">
      <alignment horizontal="justify" vertical="center" wrapText="1"/>
    </xf>
    <xf numFmtId="0" fontId="0" fillId="0" borderId="3" xfId="0" applyBorder="1" applyAlignment="1">
      <alignment vertical="center" wrapText="1"/>
    </xf>
    <xf numFmtId="0" fontId="0" fillId="0" borderId="3" xfId="0" applyFill="1" applyBorder="1" applyAlignment="1">
      <alignment horizontal="center" vertical="center"/>
    </xf>
    <xf numFmtId="0" fontId="7" fillId="0" borderId="50" xfId="0" applyFont="1" applyBorder="1" applyAlignment="1">
      <alignment horizontal="justify" vertical="center" wrapText="1"/>
    </xf>
    <xf numFmtId="0" fontId="6" fillId="0" borderId="62" xfId="0" applyFont="1" applyFill="1" applyBorder="1" applyAlignment="1" applyProtection="1">
      <alignment horizontal="center" vertical="center"/>
      <protection locked="0"/>
    </xf>
    <xf numFmtId="179" fontId="10" fillId="0" borderId="2" xfId="0" applyNumberFormat="1" applyFont="1" applyBorder="1" applyProtection="1">
      <alignment vertical="center"/>
      <protection locked="0"/>
    </xf>
    <xf numFmtId="0" fontId="6" fillId="0" borderId="27" xfId="0" applyFont="1" applyFill="1" applyBorder="1" applyAlignment="1" applyProtection="1">
      <alignment horizontal="center" vertical="center"/>
      <protection locked="0"/>
    </xf>
    <xf numFmtId="0" fontId="6" fillId="0" borderId="0" xfId="0" applyFont="1" applyProtection="1">
      <alignment vertical="center"/>
    </xf>
    <xf numFmtId="179" fontId="10" fillId="0" borderId="2" xfId="0" applyNumberFormat="1" applyFont="1" applyFill="1" applyBorder="1" applyProtection="1">
      <alignment vertical="center"/>
    </xf>
    <xf numFmtId="180" fontId="6" fillId="0" borderId="42" xfId="0" applyNumberFormat="1" applyFont="1" applyBorder="1" applyProtection="1">
      <alignment vertical="center"/>
    </xf>
    <xf numFmtId="0" fontId="6" fillId="0" borderId="43" xfId="0" applyFont="1" applyFill="1" applyBorder="1" applyAlignment="1" applyProtection="1">
      <alignment horizontal="center" vertical="center"/>
    </xf>
    <xf numFmtId="180" fontId="6" fillId="0" borderId="47" xfId="0" applyNumberFormat="1" applyFont="1" applyBorder="1" applyProtection="1">
      <alignment vertical="center"/>
    </xf>
    <xf numFmtId="0" fontId="6" fillId="0" borderId="48" xfId="0" applyFont="1" applyFill="1" applyBorder="1" applyAlignment="1" applyProtection="1">
      <alignment horizontal="center" vertical="center"/>
    </xf>
    <xf numFmtId="180" fontId="6" fillId="0" borderId="52" xfId="0" applyNumberFormat="1" applyFont="1" applyBorder="1" applyProtection="1">
      <alignment vertical="center"/>
    </xf>
    <xf numFmtId="0" fontId="6" fillId="0" borderId="53" xfId="0" applyFont="1" applyFill="1" applyBorder="1" applyAlignment="1" applyProtection="1">
      <alignment horizontal="center" vertical="center"/>
    </xf>
    <xf numFmtId="179" fontId="10" fillId="0" borderId="2" xfId="0" applyNumberFormat="1" applyFont="1" applyBorder="1" applyProtection="1">
      <alignment vertical="center"/>
    </xf>
    <xf numFmtId="0" fontId="6" fillId="0" borderId="27" xfId="0" applyFont="1" applyFill="1" applyBorder="1" applyAlignment="1" applyProtection="1">
      <alignment horizontal="center" vertical="center"/>
    </xf>
    <xf numFmtId="0" fontId="10" fillId="0" borderId="2" xfId="0" applyFont="1" applyBorder="1" applyProtection="1">
      <alignment vertical="center"/>
    </xf>
    <xf numFmtId="179" fontId="9" fillId="0" borderId="2" xfId="0" applyNumberFormat="1" applyFont="1" applyBorder="1" applyProtection="1">
      <alignment vertical="center"/>
    </xf>
    <xf numFmtId="2" fontId="9" fillId="4" borderId="56" xfId="0" applyNumberFormat="1" applyFont="1" applyFill="1" applyBorder="1" applyProtection="1">
      <alignment vertical="center"/>
    </xf>
    <xf numFmtId="0" fontId="6" fillId="4" borderId="59" xfId="0" applyFont="1" applyFill="1" applyBorder="1" applyAlignment="1" applyProtection="1">
      <alignment horizontal="center" vertical="center"/>
    </xf>
    <xf numFmtId="179" fontId="10" fillId="0" borderId="7" xfId="0" applyNumberFormat="1" applyFont="1" applyBorder="1" applyProtection="1">
      <alignment vertical="center"/>
    </xf>
    <xf numFmtId="0" fontId="6" fillId="0" borderId="15" xfId="0" applyFont="1" applyFill="1" applyBorder="1" applyAlignment="1" applyProtection="1">
      <alignment horizontal="center" vertical="center"/>
    </xf>
    <xf numFmtId="181" fontId="9" fillId="4" borderId="29" xfId="0" applyNumberFormat="1" applyFont="1" applyFill="1" applyBorder="1" applyProtection="1">
      <alignment vertical="center"/>
    </xf>
    <xf numFmtId="0" fontId="6" fillId="4" borderId="30" xfId="0" applyFont="1" applyFill="1" applyBorder="1" applyProtection="1">
      <alignment vertical="center"/>
    </xf>
    <xf numFmtId="0" fontId="7" fillId="0" borderId="40" xfId="0" applyFont="1" applyBorder="1" applyAlignment="1">
      <alignment horizontal="justify" vertical="center" wrapText="1"/>
    </xf>
    <xf numFmtId="0" fontId="23" fillId="0" borderId="0" xfId="0" applyFont="1" applyAlignment="1">
      <alignment horizontal="centerContinuous" vertical="center"/>
    </xf>
    <xf numFmtId="0" fontId="3" fillId="0" borderId="7" xfId="0" applyFont="1" applyBorder="1" applyAlignment="1">
      <alignment horizontal="center" vertical="center" wrapText="1"/>
    </xf>
    <xf numFmtId="0" fontId="5" fillId="0" borderId="2" xfId="0" applyFont="1" applyBorder="1" applyAlignment="1">
      <alignment horizontal="center" vertical="center" wrapText="1"/>
    </xf>
    <xf numFmtId="0" fontId="7" fillId="0" borderId="0" xfId="0" applyFont="1" applyBorder="1" applyAlignment="1">
      <alignment horizontal="center" vertical="center" wrapText="1"/>
    </xf>
    <xf numFmtId="0" fontId="6" fillId="0" borderId="66" xfId="0" applyFont="1" applyFill="1" applyBorder="1" applyAlignment="1" applyProtection="1">
      <alignment horizontal="center" vertical="center"/>
    </xf>
    <xf numFmtId="0" fontId="6" fillId="0" borderId="67" xfId="0" applyFont="1" applyFill="1" applyBorder="1" applyAlignment="1" applyProtection="1">
      <alignment horizontal="center" vertical="center"/>
    </xf>
    <xf numFmtId="0" fontId="7" fillId="5" borderId="3" xfId="0" applyFont="1" applyFill="1" applyBorder="1" applyAlignment="1">
      <alignment horizontal="justify" vertical="center" wrapText="1"/>
    </xf>
    <xf numFmtId="0" fontId="7" fillId="0" borderId="40" xfId="0" applyFont="1" applyBorder="1" applyAlignment="1">
      <alignment horizontal="justify" vertical="center" wrapText="1"/>
    </xf>
    <xf numFmtId="0" fontId="7" fillId="0" borderId="41" xfId="0" applyFont="1" applyBorder="1" applyAlignment="1">
      <alignment horizontal="justify" vertical="center" wrapText="1"/>
    </xf>
    <xf numFmtId="0" fontId="7" fillId="0" borderId="45" xfId="0" applyFont="1" applyBorder="1" applyAlignment="1">
      <alignment horizontal="center" vertical="center" wrapText="1"/>
    </xf>
    <xf numFmtId="0" fontId="7" fillId="0" borderId="46" xfId="0" applyFont="1" applyBorder="1" applyAlignment="1">
      <alignment horizontal="center" vertical="center" wrapText="1"/>
    </xf>
    <xf numFmtId="56" fontId="7" fillId="0" borderId="45" xfId="0" quotePrefix="1" applyNumberFormat="1" applyFont="1" applyBorder="1" applyAlignment="1">
      <alignment horizontal="center" vertical="center" wrapText="1"/>
    </xf>
    <xf numFmtId="56" fontId="7" fillId="0" borderId="46" xfId="0" applyNumberFormat="1" applyFont="1" applyBorder="1" applyAlignment="1">
      <alignment horizontal="center" vertical="center" wrapText="1"/>
    </xf>
    <xf numFmtId="0" fontId="7" fillId="0" borderId="50" xfId="0" applyFont="1" applyBorder="1" applyAlignment="1">
      <alignment horizontal="center" vertical="center" wrapText="1"/>
    </xf>
    <xf numFmtId="0" fontId="7" fillId="0" borderId="51" xfId="0" applyFont="1" applyBorder="1" applyAlignment="1">
      <alignment horizontal="center" vertical="center" wrapText="1"/>
    </xf>
    <xf numFmtId="0" fontId="7" fillId="0" borderId="23" xfId="0" applyFont="1" applyBorder="1" applyAlignment="1">
      <alignment horizontal="center" vertical="center" textRotation="255" wrapText="1"/>
    </xf>
    <xf numFmtId="0" fontId="7" fillId="0" borderId="26" xfId="0" applyFont="1" applyBorder="1" applyAlignment="1">
      <alignment horizontal="center" vertical="center" textRotation="255" wrapText="1"/>
    </xf>
    <xf numFmtId="0" fontId="7" fillId="0" borderId="28" xfId="0" applyFont="1" applyBorder="1" applyAlignment="1">
      <alignment horizontal="center" vertical="center" textRotation="255" wrapText="1"/>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40" xfId="0" applyFont="1" applyBorder="1" applyAlignment="1">
      <alignment horizontal="center" vertical="center" wrapText="1"/>
    </xf>
    <xf numFmtId="0" fontId="7" fillId="0" borderId="41" xfId="0" applyFont="1" applyBorder="1" applyAlignment="1">
      <alignment horizontal="center" vertical="center" wrapText="1"/>
    </xf>
    <xf numFmtId="0" fontId="7" fillId="0" borderId="50" xfId="0" applyFont="1" applyBorder="1" applyAlignment="1">
      <alignment horizontal="justify" vertical="center" wrapText="1"/>
    </xf>
    <xf numFmtId="0" fontId="7" fillId="0" borderId="51" xfId="0" applyFont="1" applyBorder="1" applyAlignment="1">
      <alignment horizontal="justify" vertical="center" wrapText="1"/>
    </xf>
    <xf numFmtId="0" fontId="7" fillId="3" borderId="24" xfId="0" applyFont="1" applyFill="1" applyBorder="1" applyAlignment="1">
      <alignment horizontal="justify" vertical="center" wrapText="1"/>
    </xf>
    <xf numFmtId="0" fontId="7" fillId="3" borderId="25" xfId="0" applyFont="1" applyFill="1" applyBorder="1" applyAlignment="1">
      <alignment horizontal="justify"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3" xfId="0" applyFont="1" applyBorder="1" applyAlignment="1">
      <alignment horizontal="right" vertical="center" wrapText="1"/>
    </xf>
    <xf numFmtId="0" fontId="7" fillId="0" borderId="5" xfId="0" applyFont="1" applyBorder="1" applyAlignment="1">
      <alignment horizontal="right" vertical="center" wrapText="1"/>
    </xf>
    <xf numFmtId="0" fontId="7" fillId="0" borderId="4" xfId="0" applyFont="1" applyBorder="1" applyAlignment="1">
      <alignment horizontal="right" vertical="center" wrapText="1"/>
    </xf>
    <xf numFmtId="0" fontId="20" fillId="0" borderId="3" xfId="0" applyFont="1" applyBorder="1" applyAlignment="1">
      <alignment horizontal="right" vertical="center" wrapText="1"/>
    </xf>
    <xf numFmtId="0" fontId="2" fillId="0" borderId="5" xfId="0" applyFont="1" applyBorder="1" applyAlignment="1">
      <alignment horizontal="right" vertical="center" wrapText="1"/>
    </xf>
    <xf numFmtId="0" fontId="2" fillId="0" borderId="4" xfId="0" applyFont="1" applyBorder="1" applyAlignment="1">
      <alignment horizontal="right" vertical="center" wrapText="1"/>
    </xf>
    <xf numFmtId="0" fontId="7" fillId="0" borderId="24" xfId="0" applyFont="1" applyBorder="1" applyAlignment="1">
      <alignment horizontal="center" vertical="center"/>
    </xf>
    <xf numFmtId="0" fontId="7" fillId="0" borderId="2" xfId="0" applyFont="1" applyBorder="1" applyAlignment="1">
      <alignment horizontal="center" vertical="center"/>
    </xf>
    <xf numFmtId="0" fontId="5" fillId="4" borderId="35" xfId="0" applyFont="1" applyFill="1" applyBorder="1" applyAlignment="1">
      <alignment horizontal="center" vertical="center" wrapText="1"/>
    </xf>
    <xf numFmtId="0" fontId="5" fillId="4" borderId="36" xfId="0" applyFont="1" applyFill="1" applyBorder="1" applyAlignment="1">
      <alignment horizontal="center" vertical="center" wrapText="1"/>
    </xf>
    <xf numFmtId="0" fontId="5" fillId="4" borderId="54" xfId="0" applyFont="1" applyFill="1" applyBorder="1" applyAlignment="1">
      <alignment horizontal="justify" vertical="center" wrapText="1"/>
    </xf>
    <xf numFmtId="0" fontId="5" fillId="4" borderId="55" xfId="0" applyFont="1" applyFill="1" applyBorder="1" applyAlignment="1">
      <alignment horizontal="justify" vertical="center" wrapText="1"/>
    </xf>
    <xf numFmtId="0" fontId="7" fillId="0" borderId="31"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2" xfId="0" applyFont="1" applyBorder="1" applyAlignment="1">
      <alignment horizontal="center" vertical="center" wrapText="1"/>
    </xf>
    <xf numFmtId="0" fontId="20" fillId="0" borderId="63" xfId="0" applyFont="1" applyBorder="1" applyAlignment="1">
      <alignment horizontal="right" vertical="center" wrapText="1"/>
    </xf>
    <xf numFmtId="0" fontId="2" fillId="0" borderId="64" xfId="0" applyFont="1" applyBorder="1" applyAlignment="1">
      <alignment horizontal="right" vertical="center" wrapText="1"/>
    </xf>
    <xf numFmtId="0" fontId="2" fillId="0" borderId="65" xfId="0" applyFont="1" applyBorder="1" applyAlignment="1">
      <alignment horizontal="right" vertical="center" wrapText="1"/>
    </xf>
    <xf numFmtId="0" fontId="7" fillId="0" borderId="5" xfId="0" applyFont="1" applyBorder="1" applyAlignment="1">
      <alignment horizontal="center" vertical="center" wrapText="1"/>
    </xf>
    <xf numFmtId="0" fontId="7" fillId="4" borderId="57" xfId="0" applyFont="1" applyFill="1" applyBorder="1" applyAlignment="1">
      <alignment horizontal="center" vertical="center" wrapText="1"/>
    </xf>
    <xf numFmtId="0" fontId="7" fillId="4" borderId="55" xfId="0" applyFont="1" applyFill="1" applyBorder="1" applyAlignment="1">
      <alignment horizontal="center" vertical="center" wrapText="1"/>
    </xf>
    <xf numFmtId="0" fontId="7" fillId="4" borderId="58" xfId="0" applyFont="1" applyFill="1" applyBorder="1" applyAlignment="1">
      <alignment horizontal="center" vertical="center" wrapText="1"/>
    </xf>
    <xf numFmtId="0" fontId="7" fillId="4" borderId="38" xfId="0" applyFont="1" applyFill="1" applyBorder="1" applyAlignment="1">
      <alignment horizontal="center" vertical="center" wrapText="1"/>
    </xf>
    <xf numFmtId="0" fontId="7" fillId="4" borderId="36" xfId="0" applyFont="1" applyFill="1" applyBorder="1" applyAlignment="1">
      <alignment horizontal="center" vertical="center" wrapText="1"/>
    </xf>
    <xf numFmtId="0" fontId="7" fillId="4" borderId="37" xfId="0" applyFont="1" applyFill="1" applyBorder="1" applyAlignment="1">
      <alignment horizontal="center" vertical="center" wrapText="1"/>
    </xf>
    <xf numFmtId="0" fontId="7" fillId="0" borderId="45" xfId="0" applyFont="1" applyBorder="1" applyAlignment="1">
      <alignment horizontal="justify" vertical="center" wrapText="1"/>
    </xf>
    <xf numFmtId="0" fontId="7" fillId="0" borderId="46" xfId="0" applyFont="1" applyBorder="1" applyAlignment="1">
      <alignment horizontal="justify" vertical="center" wrapText="1"/>
    </xf>
    <xf numFmtId="0" fontId="7" fillId="0" borderId="12" xfId="0" applyFont="1" applyBorder="1" applyAlignment="1">
      <alignment horizontal="center" vertical="center"/>
    </xf>
    <xf numFmtId="0" fontId="7" fillId="0" borderId="7" xfId="0" applyFont="1" applyBorder="1" applyAlignment="1">
      <alignment horizontal="center" vertical="center"/>
    </xf>
    <xf numFmtId="0" fontId="7" fillId="0" borderId="25" xfId="0" applyFont="1" applyBorder="1" applyAlignment="1">
      <alignment horizontal="center" vertical="top" wrapText="1"/>
    </xf>
    <xf numFmtId="0" fontId="7" fillId="0" borderId="27" xfId="0" applyFont="1" applyBorder="1" applyAlignment="1">
      <alignment horizontal="center" vertical="top" wrapText="1"/>
    </xf>
    <xf numFmtId="0" fontId="6" fillId="3" borderId="22" xfId="0" applyFont="1" applyFill="1" applyBorder="1" applyAlignment="1">
      <alignment horizontal="center" vertical="center"/>
    </xf>
    <xf numFmtId="0" fontId="6" fillId="3" borderId="1" xfId="0" applyFont="1" applyFill="1" applyBorder="1" applyAlignment="1">
      <alignment horizontal="center" vertical="center"/>
    </xf>
    <xf numFmtId="0" fontId="7" fillId="3" borderId="2" xfId="0" applyFont="1" applyFill="1" applyBorder="1" applyAlignment="1">
      <alignment horizontal="justify" vertical="center" wrapText="1"/>
    </xf>
    <xf numFmtId="0" fontId="7" fillId="3" borderId="27" xfId="0" applyFont="1" applyFill="1" applyBorder="1" applyAlignment="1">
      <alignment horizontal="justify" vertical="center" wrapText="1"/>
    </xf>
    <xf numFmtId="0" fontId="7" fillId="0" borderId="29" xfId="0" applyFont="1" applyBorder="1" applyAlignment="1">
      <alignment horizontal="center" vertical="center" wrapText="1"/>
    </xf>
    <xf numFmtId="0" fontId="21" fillId="0" borderId="29" xfId="0" applyFont="1" applyBorder="1" applyAlignment="1" applyProtection="1">
      <alignment horizontal="center" vertical="center" wrapText="1"/>
    </xf>
    <xf numFmtId="0" fontId="6" fillId="3" borderId="38" xfId="0" applyFont="1" applyFill="1" applyBorder="1" applyAlignment="1">
      <alignment horizontal="center" vertical="center"/>
    </xf>
    <xf numFmtId="0" fontId="6" fillId="3" borderId="60" xfId="0" applyFont="1" applyFill="1" applyBorder="1" applyAlignment="1">
      <alignment horizontal="center" vertical="center"/>
    </xf>
    <xf numFmtId="0" fontId="6" fillId="0" borderId="23" xfId="0" applyFont="1" applyBorder="1" applyAlignment="1">
      <alignment horizontal="center" vertical="center"/>
    </xf>
    <xf numFmtId="0" fontId="6" fillId="0" borderId="24" xfId="0" applyFont="1" applyBorder="1" applyAlignment="1">
      <alignment horizontal="center" vertical="center"/>
    </xf>
    <xf numFmtId="0" fontId="6" fillId="0" borderId="26" xfId="0" applyFont="1" applyBorder="1" applyAlignment="1">
      <alignment horizontal="center" vertical="center"/>
    </xf>
    <xf numFmtId="0" fontId="6" fillId="0" borderId="2" xfId="0" applyFont="1" applyBorder="1" applyAlignment="1">
      <alignment horizontal="center" vertical="center"/>
    </xf>
    <xf numFmtId="0" fontId="6" fillId="0" borderId="28" xfId="0" applyFont="1" applyBorder="1" applyAlignment="1">
      <alignment horizontal="center" vertical="center"/>
    </xf>
    <xf numFmtId="0" fontId="6" fillId="0" borderId="29" xfId="0" applyFont="1" applyBorder="1" applyAlignment="1">
      <alignment horizontal="center" vertical="center"/>
    </xf>
    <xf numFmtId="0" fontId="6" fillId="0" borderId="25" xfId="0" applyFont="1" applyBorder="1" applyAlignment="1">
      <alignment horizontal="center" vertical="center"/>
    </xf>
    <xf numFmtId="0" fontId="6" fillId="0" borderId="27" xfId="0" applyFont="1" applyBorder="1" applyAlignment="1">
      <alignment horizontal="center" vertical="center"/>
    </xf>
    <xf numFmtId="0" fontId="6" fillId="0" borderId="30" xfId="0" applyFont="1" applyBorder="1" applyAlignment="1">
      <alignment horizontal="center" vertical="center"/>
    </xf>
    <xf numFmtId="0" fontId="7" fillId="0" borderId="6" xfId="0" applyFont="1" applyBorder="1" applyAlignment="1">
      <alignment horizontal="center" vertical="center" textRotation="255" wrapText="1"/>
    </xf>
    <xf numFmtId="0" fontId="7" fillId="0" borderId="61" xfId="0" applyFont="1" applyBorder="1" applyAlignment="1">
      <alignment horizontal="center" vertical="center" textRotation="255" wrapText="1"/>
    </xf>
    <xf numFmtId="0" fontId="7" fillId="0" borderId="7" xfId="0" applyFont="1" applyBorder="1" applyAlignment="1">
      <alignment horizontal="center" vertical="center" textRotation="255" wrapText="1"/>
    </xf>
    <xf numFmtId="0" fontId="7" fillId="0" borderId="2" xfId="0" applyFont="1" applyBorder="1" applyAlignment="1">
      <alignment horizontal="justify" vertical="top" wrapText="1"/>
    </xf>
    <xf numFmtId="0" fontId="13" fillId="0" borderId="2" xfId="0" applyFont="1" applyBorder="1" applyAlignment="1" applyProtection="1">
      <alignment horizontal="center" vertical="center" wrapText="1"/>
    </xf>
    <xf numFmtId="0" fontId="7" fillId="0" borderId="2" xfId="0" applyNumberFormat="1" applyFont="1" applyBorder="1" applyAlignment="1" applyProtection="1">
      <alignment horizontal="left" vertical="center" wrapText="1"/>
    </xf>
    <xf numFmtId="0" fontId="7" fillId="0" borderId="2" xfId="0" applyFont="1" applyBorder="1" applyAlignment="1">
      <alignmen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3" borderId="2" xfId="0" applyFont="1" applyFill="1" applyBorder="1" applyAlignment="1">
      <alignment horizontal="justify" vertical="top" wrapText="1"/>
    </xf>
    <xf numFmtId="0" fontId="7" fillId="3" borderId="2" xfId="0" applyFont="1" applyFill="1" applyBorder="1" applyAlignment="1">
      <alignment horizontal="left" vertical="top" wrapText="1"/>
    </xf>
    <xf numFmtId="178" fontId="3" fillId="3" borderId="7" xfId="0" applyNumberFormat="1" applyFont="1" applyFill="1" applyBorder="1" applyAlignment="1">
      <alignment horizontal="center" vertical="top" wrapText="1"/>
    </xf>
    <xf numFmtId="0" fontId="3" fillId="3" borderId="7" xfId="0" applyFont="1" applyFill="1" applyBorder="1" applyAlignment="1">
      <alignment horizontal="center" vertical="top" wrapText="1"/>
    </xf>
    <xf numFmtId="0" fontId="3" fillId="0" borderId="6" xfId="0" applyFont="1" applyBorder="1" applyAlignment="1">
      <alignment horizontal="center" vertical="top" wrapText="1"/>
    </xf>
    <xf numFmtId="0" fontId="7" fillId="0" borderId="6" xfId="0" applyFont="1" applyBorder="1" applyAlignment="1">
      <alignment horizontal="center" vertical="center"/>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24" fillId="0" borderId="0" xfId="0" applyFont="1" applyAlignment="1">
      <alignment horizontal="left" vertical="center" wrapText="1"/>
    </xf>
    <xf numFmtId="0" fontId="13" fillId="0" borderId="0" xfId="0" applyFont="1" applyAlignment="1">
      <alignment horizontal="left" vertical="center"/>
    </xf>
    <xf numFmtId="177" fontId="7" fillId="3" borderId="2" xfId="0" applyNumberFormat="1" applyFont="1" applyFill="1" applyBorder="1">
      <alignment vertical="center"/>
    </xf>
    <xf numFmtId="0" fontId="19" fillId="0" borderId="2" xfId="0" applyFont="1" applyBorder="1" applyAlignment="1">
      <alignment horizontal="center" vertical="center"/>
    </xf>
  </cellXfs>
  <cellStyles count="2">
    <cellStyle name="標準" xfId="0" builtinId="0"/>
    <cellStyle name="良い" xfId="1" builtinId="26"/>
  </cellStyles>
  <dxfs count="0"/>
  <tableStyles count="0" defaultTableStyle="TableStyleMedium9" defaultPivotStyle="PivotStyleLight16"/>
  <colors>
    <mruColors>
      <color rgb="FF0000FF"/>
      <color rgb="FFFFFFCC"/>
    </mruColors>
  </colors>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5" Type="http://schemas.openxmlformats.org/officeDocument/2006/relationships/control" Target="../activeX/activeX3.xml"/><Relationship Id="rId4" Type="http://schemas.openxmlformats.org/officeDocument/2006/relationships/control" Target="../activeX/activeX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tabColor rgb="FFFF0000"/>
    <pageSetUpPr fitToPage="1"/>
  </sheetPr>
  <dimension ref="A1:XFD47"/>
  <sheetViews>
    <sheetView tabSelected="1" zoomScale="60" zoomScaleNormal="60" workbookViewId="0">
      <selection activeCell="R19" sqref="R19"/>
    </sheetView>
  </sheetViews>
  <sheetFormatPr defaultRowHeight="12"/>
  <cols>
    <col min="1" max="1" width="4.625" style="2" customWidth="1"/>
    <col min="2" max="2" width="27" style="2" customWidth="1"/>
    <col min="3" max="3" width="9" style="2"/>
    <col min="4" max="11" width="10.625" style="2" customWidth="1"/>
    <col min="12" max="13" width="11.75" style="2" customWidth="1"/>
    <col min="14" max="14" width="11.5" style="2" customWidth="1"/>
    <col min="15" max="16384" width="9" style="2"/>
  </cols>
  <sheetData>
    <row r="1" spans="1:17 16384:16384" ht="20.100000000000001" customHeight="1">
      <c r="A1" s="104" t="s">
        <v>206</v>
      </c>
      <c r="B1" s="16"/>
      <c r="C1" s="16"/>
      <c r="D1" s="16"/>
      <c r="E1" s="16"/>
      <c r="F1" s="16"/>
      <c r="G1" s="16"/>
      <c r="H1" s="16"/>
      <c r="I1" s="16"/>
      <c r="J1" s="16"/>
      <c r="K1" s="16"/>
      <c r="L1" s="16"/>
      <c r="M1" s="16"/>
      <c r="N1" s="16"/>
    </row>
    <row r="2" spans="1:17 16384:16384" ht="15.75" customHeight="1" thickBot="1">
      <c r="A2" s="17"/>
      <c r="B2" s="16"/>
      <c r="C2" s="16"/>
      <c r="D2" s="16"/>
      <c r="E2" s="16"/>
      <c r="F2" s="16"/>
      <c r="G2" s="16"/>
      <c r="H2" s="16"/>
      <c r="I2" s="16"/>
      <c r="J2" s="16"/>
      <c r="K2" s="16"/>
      <c r="L2" s="16"/>
      <c r="M2" s="16"/>
      <c r="N2" s="16"/>
      <c r="P2" s="12" t="s">
        <v>157</v>
      </c>
    </row>
    <row r="3" spans="1:17 16384:16384" ht="20.100000000000001" customHeight="1">
      <c r="A3" s="119" t="s">
        <v>0</v>
      </c>
      <c r="B3" s="38" t="s">
        <v>1</v>
      </c>
      <c r="C3" s="130" t="s">
        <v>228</v>
      </c>
      <c r="D3" s="130"/>
      <c r="E3" s="130"/>
      <c r="F3" s="130"/>
      <c r="G3" s="130"/>
      <c r="H3" s="130"/>
      <c r="I3" s="130"/>
      <c r="J3" s="131"/>
      <c r="L3" s="49" t="s">
        <v>2</v>
      </c>
      <c r="M3" s="50" t="s">
        <v>4</v>
      </c>
      <c r="N3" s="51" t="s">
        <v>5</v>
      </c>
      <c r="P3" s="68" t="s">
        <v>154</v>
      </c>
    </row>
    <row r="4" spans="1:17 16384:16384" ht="20.100000000000001" customHeight="1">
      <c r="A4" s="120"/>
      <c r="B4" s="4" t="s">
        <v>6</v>
      </c>
      <c r="C4" s="170" t="s">
        <v>229</v>
      </c>
      <c r="D4" s="170"/>
      <c r="E4" s="170"/>
      <c r="F4" s="170"/>
      <c r="G4" s="170"/>
      <c r="H4" s="170"/>
      <c r="I4" s="170"/>
      <c r="J4" s="171"/>
      <c r="L4" s="52" t="s">
        <v>3</v>
      </c>
      <c r="M4" s="105" t="s">
        <v>216</v>
      </c>
      <c r="N4" s="53" t="s">
        <v>217</v>
      </c>
      <c r="P4" s="68"/>
      <c r="Q4" s="63"/>
    </row>
    <row r="5" spans="1:17 16384:16384" ht="20.100000000000001" customHeight="1">
      <c r="A5" s="120"/>
      <c r="B5" s="4" t="s">
        <v>7</v>
      </c>
      <c r="C5" s="170" t="s">
        <v>230</v>
      </c>
      <c r="D5" s="170"/>
      <c r="E5" s="170"/>
      <c r="F5" s="170"/>
      <c r="G5" s="170"/>
      <c r="H5" s="170"/>
      <c r="I5" s="170"/>
      <c r="J5" s="171"/>
      <c r="L5" s="19" t="s">
        <v>8</v>
      </c>
      <c r="M5" s="9" t="s">
        <v>8</v>
      </c>
      <c r="N5" s="20" t="s">
        <v>8</v>
      </c>
      <c r="P5" s="68" t="s">
        <v>155</v>
      </c>
    </row>
    <row r="6" spans="1:17 16384:16384" ht="20.100000000000001" customHeight="1">
      <c r="A6" s="120"/>
      <c r="B6" s="4" t="s">
        <v>9</v>
      </c>
      <c r="C6" s="170" t="s">
        <v>231</v>
      </c>
      <c r="D6" s="170"/>
      <c r="E6" s="170"/>
      <c r="F6" s="170"/>
      <c r="G6" s="170"/>
      <c r="H6" s="170"/>
      <c r="I6" s="170"/>
      <c r="J6" s="171"/>
      <c r="L6" s="72"/>
      <c r="M6" s="73"/>
      <c r="N6" s="74">
        <v>42217</v>
      </c>
      <c r="P6" s="68" t="s">
        <v>156</v>
      </c>
    </row>
    <row r="7" spans="1:17 16384:16384" ht="20.100000000000001" customHeight="1">
      <c r="A7" s="120"/>
      <c r="B7" s="4" t="s">
        <v>10</v>
      </c>
      <c r="C7" s="170" t="s">
        <v>232</v>
      </c>
      <c r="D7" s="170"/>
      <c r="E7" s="170"/>
      <c r="F7" s="170"/>
      <c r="G7" s="170"/>
      <c r="H7" s="170"/>
      <c r="I7" s="170"/>
      <c r="J7" s="171"/>
      <c r="L7" s="19" t="s">
        <v>11</v>
      </c>
      <c r="M7" s="9" t="s">
        <v>11</v>
      </c>
      <c r="N7" s="20" t="s">
        <v>11</v>
      </c>
    </row>
    <row r="8" spans="1:17 16384:16384" ht="20.100000000000001" customHeight="1" thickBot="1">
      <c r="A8" s="120"/>
      <c r="B8" s="4" t="s">
        <v>12</v>
      </c>
      <c r="C8" s="170" t="s">
        <v>233</v>
      </c>
      <c r="D8" s="170"/>
      <c r="E8" s="170"/>
      <c r="F8" s="170"/>
      <c r="G8" s="170"/>
      <c r="H8" s="170"/>
      <c r="I8" s="170"/>
      <c r="J8" s="171"/>
      <c r="L8" s="64"/>
      <c r="M8" s="65"/>
      <c r="N8" s="66" t="s">
        <v>236</v>
      </c>
    </row>
    <row r="9" spans="1:17 16384:16384" ht="20.100000000000001" customHeight="1" thickBot="1">
      <c r="A9" s="121"/>
      <c r="B9" s="39" t="s">
        <v>164</v>
      </c>
      <c r="C9" s="173" t="str">
        <f>IF(M33&lt;&gt;"",eva_rank(M33),IF(M40&lt;&gt;"",eva_rank(M40),""))</f>
        <v>危険度１</v>
      </c>
      <c r="D9" s="173"/>
      <c r="E9" s="173"/>
      <c r="F9" s="173"/>
      <c r="G9" s="172" t="s">
        <v>191</v>
      </c>
      <c r="H9" s="172"/>
      <c r="I9" s="174" t="s">
        <v>123</v>
      </c>
      <c r="J9" s="175"/>
      <c r="L9" s="21" t="s">
        <v>119</v>
      </c>
      <c r="M9" s="168"/>
      <c r="N9" s="169"/>
    </row>
    <row r="10" spans="1:17 16384:16384" ht="15" customHeight="1">
      <c r="A10" s="67" t="s">
        <v>194</v>
      </c>
    </row>
    <row r="11" spans="1:17 16384:16384" ht="15" customHeight="1">
      <c r="A11" s="6"/>
    </row>
    <row r="12" spans="1:17 16384:16384" ht="20.100000000000001" customHeight="1" thickBot="1">
      <c r="A12" s="17" t="s">
        <v>192</v>
      </c>
      <c r="B12" s="17"/>
      <c r="C12" s="17"/>
      <c r="D12" s="17"/>
      <c r="E12" s="17"/>
      <c r="F12" s="17"/>
      <c r="G12" s="17"/>
      <c r="H12" s="17"/>
      <c r="I12" s="17"/>
      <c r="J12" s="17"/>
      <c r="K12" s="17"/>
      <c r="L12" s="17"/>
      <c r="M12" s="17"/>
      <c r="N12" s="17"/>
    </row>
    <row r="13" spans="1:17 16384:16384" ht="20.100000000000001" customHeight="1">
      <c r="A13" s="148" t="s">
        <v>13</v>
      </c>
      <c r="B13" s="149"/>
      <c r="C13" s="150" t="s">
        <v>14</v>
      </c>
      <c r="D13" s="132" t="s">
        <v>106</v>
      </c>
      <c r="E13" s="133"/>
      <c r="F13" s="132" t="s">
        <v>107</v>
      </c>
      <c r="G13" s="133"/>
      <c r="H13" s="132" t="s">
        <v>108</v>
      </c>
      <c r="I13" s="133"/>
      <c r="J13" s="132" t="s">
        <v>109</v>
      </c>
      <c r="K13" s="133"/>
      <c r="L13" s="142" t="s">
        <v>104</v>
      </c>
      <c r="M13" s="164" t="s">
        <v>105</v>
      </c>
      <c r="N13" s="166" t="s">
        <v>196</v>
      </c>
    </row>
    <row r="14" spans="1:17 16384:16384" ht="20.100000000000001" customHeight="1">
      <c r="A14" s="22" t="s">
        <v>18</v>
      </c>
      <c r="B14" s="15" t="s">
        <v>117</v>
      </c>
      <c r="C14" s="151"/>
      <c r="D14" s="134"/>
      <c r="E14" s="135"/>
      <c r="F14" s="134"/>
      <c r="G14" s="135"/>
      <c r="H14" s="134"/>
      <c r="I14" s="135"/>
      <c r="J14" s="134"/>
      <c r="K14" s="135"/>
      <c r="L14" s="143"/>
      <c r="M14" s="165"/>
      <c r="N14" s="167"/>
    </row>
    <row r="15" spans="1:17 16384:16384" ht="30" customHeight="1">
      <c r="A15" s="23" t="s">
        <v>113</v>
      </c>
      <c r="B15" s="40" t="s">
        <v>19</v>
      </c>
      <c r="C15" s="13">
        <v>3</v>
      </c>
      <c r="D15" s="151" t="s">
        <v>33</v>
      </c>
      <c r="E15" s="151"/>
      <c r="F15" s="151" t="s">
        <v>222</v>
      </c>
      <c r="G15" s="151"/>
      <c r="H15" s="151" t="s">
        <v>227</v>
      </c>
      <c r="I15" s="151"/>
      <c r="J15" s="151" t="s">
        <v>34</v>
      </c>
      <c r="K15" s="151"/>
      <c r="L15" s="18" t="s">
        <v>15</v>
      </c>
      <c r="M15" s="86">
        <f>IF(L15&lt;&gt;"",eva_mark(L15)*C15,"")</f>
        <v>0.75</v>
      </c>
      <c r="N15" s="82"/>
      <c r="P15" s="107"/>
      <c r="Q15" s="107"/>
      <c r="XFD15" s="85">
        <v>1</v>
      </c>
    </row>
    <row r="16" spans="1:17 16384:16384" ht="45" customHeight="1">
      <c r="A16" s="23" t="s">
        <v>114</v>
      </c>
      <c r="B16" s="40" t="s">
        <v>9</v>
      </c>
      <c r="C16" s="13">
        <v>4</v>
      </c>
      <c r="D16" s="151" t="s">
        <v>35</v>
      </c>
      <c r="E16" s="151"/>
      <c r="F16" s="151" t="s">
        <v>124</v>
      </c>
      <c r="G16" s="151"/>
      <c r="H16" s="151" t="s">
        <v>36</v>
      </c>
      <c r="I16" s="151"/>
      <c r="J16" s="122" t="s">
        <v>195</v>
      </c>
      <c r="K16" s="123"/>
      <c r="L16" s="18" t="s">
        <v>16</v>
      </c>
      <c r="M16" s="86">
        <f>IF(L16&lt;&gt;"",eva_mark(L16)*C16,"")</f>
        <v>3</v>
      </c>
      <c r="N16" s="82"/>
      <c r="XFD16" s="85">
        <v>1</v>
      </c>
    </row>
    <row r="17" spans="1:14 16384:16384" ht="45" customHeight="1">
      <c r="A17" s="23" t="s">
        <v>115</v>
      </c>
      <c r="B17" s="40" t="s">
        <v>10</v>
      </c>
      <c r="C17" s="13">
        <v>3</v>
      </c>
      <c r="D17" s="124" t="s">
        <v>173</v>
      </c>
      <c r="E17" s="125"/>
      <c r="F17" s="124" t="s">
        <v>172</v>
      </c>
      <c r="G17" s="125"/>
      <c r="H17" s="124" t="s">
        <v>37</v>
      </c>
      <c r="I17" s="125"/>
      <c r="J17" s="122" t="s">
        <v>190</v>
      </c>
      <c r="K17" s="123"/>
      <c r="L17" s="18" t="s">
        <v>16</v>
      </c>
      <c r="M17" s="86">
        <f>IF(L17&lt;&gt;"",eva_mark(L17)*C17,"")</f>
        <v>2.25</v>
      </c>
      <c r="N17" s="82"/>
      <c r="XFD17" s="85">
        <v>1</v>
      </c>
    </row>
    <row r="18" spans="1:14 16384:16384" ht="30" customHeight="1">
      <c r="A18" s="23" t="s">
        <v>116</v>
      </c>
      <c r="B18" s="40" t="s">
        <v>20</v>
      </c>
      <c r="C18" s="13">
        <v>20</v>
      </c>
      <c r="D18" s="136" t="s">
        <v>171</v>
      </c>
      <c r="E18" s="137"/>
      <c r="F18" s="137"/>
      <c r="G18" s="137"/>
      <c r="H18" s="137"/>
      <c r="I18" s="137"/>
      <c r="J18" s="137"/>
      <c r="K18" s="137"/>
      <c r="L18" s="138"/>
      <c r="M18" s="83">
        <f>IF(SUM(M19:M21)&gt;0,SUM(M19:M21),"")</f>
        <v>5</v>
      </c>
      <c r="N18" s="84"/>
      <c r="XFD18" s="85">
        <v>1</v>
      </c>
    </row>
    <row r="19" spans="1:14 16384:16384" ht="30" customHeight="1">
      <c r="A19" s="26" t="s">
        <v>91</v>
      </c>
      <c r="B19" s="103" t="s">
        <v>208</v>
      </c>
      <c r="C19" s="27">
        <v>4</v>
      </c>
      <c r="D19" s="126" t="s">
        <v>38</v>
      </c>
      <c r="E19" s="127"/>
      <c r="F19" s="126" t="s">
        <v>39</v>
      </c>
      <c r="G19" s="127"/>
      <c r="H19" s="126" t="s">
        <v>40</v>
      </c>
      <c r="I19" s="127"/>
      <c r="J19" s="126" t="s">
        <v>41</v>
      </c>
      <c r="K19" s="127"/>
      <c r="L19" s="28" t="s">
        <v>15</v>
      </c>
      <c r="M19" s="87">
        <f>IF(L19&lt;&gt;"",eva_mark(L19)*C19,"")</f>
        <v>1</v>
      </c>
      <c r="N19" s="109"/>
      <c r="XFD19" s="85"/>
    </row>
    <row r="20" spans="1:14 16384:16384" ht="30" customHeight="1">
      <c r="A20" s="29" t="s">
        <v>92</v>
      </c>
      <c r="B20" s="42" t="s">
        <v>21</v>
      </c>
      <c r="C20" s="30">
        <v>8</v>
      </c>
      <c r="D20" s="162" t="s">
        <v>218</v>
      </c>
      <c r="E20" s="163"/>
      <c r="F20" s="162" t="s">
        <v>219</v>
      </c>
      <c r="G20" s="163"/>
      <c r="H20" s="162" t="s">
        <v>220</v>
      </c>
      <c r="I20" s="163"/>
      <c r="J20" s="162" t="s">
        <v>221</v>
      </c>
      <c r="K20" s="163"/>
      <c r="L20" s="31" t="s">
        <v>15</v>
      </c>
      <c r="M20" s="89">
        <f>IF(L20&lt;&gt;"",eva_mark(L20)*C20,"")</f>
        <v>2</v>
      </c>
      <c r="N20" s="90" t="str">
        <f t="shared" ref="N20:N21" si="0">eva_Keikaku(L20)</f>
        <v/>
      </c>
      <c r="XFD20" s="85"/>
    </row>
    <row r="21" spans="1:14 16384:16384" ht="39.950000000000003" customHeight="1">
      <c r="A21" s="32" t="s">
        <v>93</v>
      </c>
      <c r="B21" s="43" t="s">
        <v>22</v>
      </c>
      <c r="C21" s="33">
        <v>8</v>
      </c>
      <c r="D21" s="128" t="s">
        <v>198</v>
      </c>
      <c r="E21" s="129"/>
      <c r="F21" s="128" t="s">
        <v>197</v>
      </c>
      <c r="G21" s="129"/>
      <c r="H21" s="128" t="s">
        <v>42</v>
      </c>
      <c r="I21" s="129"/>
      <c r="J21" s="128" t="s">
        <v>199</v>
      </c>
      <c r="K21" s="129"/>
      <c r="L21" s="34" t="s">
        <v>15</v>
      </c>
      <c r="M21" s="91">
        <f>IF(L21&lt;&gt;"",eva_mark(L21)*C21,"")</f>
        <v>2</v>
      </c>
      <c r="N21" s="92" t="str">
        <f t="shared" si="0"/>
        <v/>
      </c>
      <c r="XFD21" s="85"/>
    </row>
    <row r="22" spans="1:14 16384:16384" ht="30" customHeight="1">
      <c r="A22" s="24" t="s">
        <v>118</v>
      </c>
      <c r="B22" s="40" t="s">
        <v>23</v>
      </c>
      <c r="C22" s="13">
        <v>10</v>
      </c>
      <c r="D22" s="139" t="s">
        <v>171</v>
      </c>
      <c r="E22" s="140"/>
      <c r="F22" s="140"/>
      <c r="G22" s="140"/>
      <c r="H22" s="140"/>
      <c r="I22" s="140"/>
      <c r="J22" s="140"/>
      <c r="K22" s="140"/>
      <c r="L22" s="141"/>
      <c r="M22" s="93">
        <f>IF(SUM(M23:M24)&gt;0,SUM(M23:M24),"")</f>
        <v>2.5</v>
      </c>
      <c r="N22" s="94"/>
      <c r="XFD22" s="85">
        <v>1</v>
      </c>
    </row>
    <row r="23" spans="1:14 16384:16384" ht="30" customHeight="1">
      <c r="A23" s="26" t="s">
        <v>94</v>
      </c>
      <c r="B23" s="41" t="s">
        <v>43</v>
      </c>
      <c r="C23" s="27">
        <v>5</v>
      </c>
      <c r="D23" s="126" t="s">
        <v>15</v>
      </c>
      <c r="E23" s="127"/>
      <c r="F23" s="126" t="s">
        <v>44</v>
      </c>
      <c r="G23" s="127"/>
      <c r="H23" s="126" t="s">
        <v>16</v>
      </c>
      <c r="I23" s="127"/>
      <c r="J23" s="126" t="s">
        <v>45</v>
      </c>
      <c r="K23" s="127"/>
      <c r="L23" s="28" t="s">
        <v>15</v>
      </c>
      <c r="M23" s="87">
        <f>IF(L23&lt;&gt;"",eva_mark(L23)*C23,"")</f>
        <v>1.25</v>
      </c>
      <c r="N23" s="88" t="str">
        <f t="shared" ref="N23:N25" si="1">eva_Keikaku(L23)</f>
        <v/>
      </c>
      <c r="XFD23" s="85"/>
    </row>
    <row r="24" spans="1:14 16384:16384" ht="39.950000000000003" customHeight="1">
      <c r="A24" s="32" t="s">
        <v>95</v>
      </c>
      <c r="B24" s="43" t="s">
        <v>46</v>
      </c>
      <c r="C24" s="33">
        <v>5</v>
      </c>
      <c r="D24" s="117" t="s">
        <v>127</v>
      </c>
      <c r="E24" s="118"/>
      <c r="F24" s="117" t="s">
        <v>128</v>
      </c>
      <c r="G24" s="118"/>
      <c r="H24" s="117" t="s">
        <v>200</v>
      </c>
      <c r="I24" s="118"/>
      <c r="J24" s="117" t="s">
        <v>201</v>
      </c>
      <c r="K24" s="118"/>
      <c r="L24" s="34" t="s">
        <v>15</v>
      </c>
      <c r="M24" s="91">
        <f>IF(L24&lt;&gt;"",eva_mark(L24)*C24,"")</f>
        <v>1.25</v>
      </c>
      <c r="N24" s="92" t="str">
        <f t="shared" si="1"/>
        <v/>
      </c>
      <c r="XFD24" s="85"/>
    </row>
    <row r="25" spans="1:14 16384:16384" ht="39.950000000000003" customHeight="1">
      <c r="A25" s="24" t="s">
        <v>111</v>
      </c>
      <c r="B25" s="40" t="s">
        <v>202</v>
      </c>
      <c r="C25" s="13">
        <v>5</v>
      </c>
      <c r="D25" s="124" t="s">
        <v>193</v>
      </c>
      <c r="E25" s="125"/>
      <c r="F25" s="124" t="s">
        <v>125</v>
      </c>
      <c r="G25" s="125"/>
      <c r="H25" s="124" t="s">
        <v>126</v>
      </c>
      <c r="I25" s="125"/>
      <c r="J25" s="124" t="s">
        <v>203</v>
      </c>
      <c r="K25" s="125"/>
      <c r="L25" s="18" t="s">
        <v>15</v>
      </c>
      <c r="M25" s="95">
        <f>IF(L25&lt;&gt;"",eva_mark(L25)*C25,"")</f>
        <v>1.25</v>
      </c>
      <c r="N25" s="94" t="str">
        <f t="shared" si="1"/>
        <v/>
      </c>
      <c r="XFD25" s="85">
        <v>1</v>
      </c>
    </row>
    <row r="26" spans="1:14 16384:16384" ht="30" customHeight="1">
      <c r="A26" s="24" t="s">
        <v>112</v>
      </c>
      <c r="B26" s="110" t="s">
        <v>24</v>
      </c>
      <c r="C26" s="13">
        <v>30</v>
      </c>
      <c r="D26" s="136" t="s">
        <v>171</v>
      </c>
      <c r="E26" s="137"/>
      <c r="F26" s="137"/>
      <c r="G26" s="137"/>
      <c r="H26" s="137"/>
      <c r="I26" s="137"/>
      <c r="J26" s="137"/>
      <c r="K26" s="137"/>
      <c r="L26" s="138"/>
      <c r="M26" s="93">
        <f>IF(SUM(M27:M31)&gt;0,SUM(M27:M31),"")</f>
        <v>15</v>
      </c>
      <c r="N26" s="94"/>
      <c r="XFD26" s="85">
        <v>1</v>
      </c>
    </row>
    <row r="27" spans="1:14 16384:16384" ht="30" customHeight="1">
      <c r="A27" s="26" t="s">
        <v>96</v>
      </c>
      <c r="B27" s="41" t="s">
        <v>25</v>
      </c>
      <c r="C27" s="27">
        <v>5</v>
      </c>
      <c r="D27" s="111" t="s">
        <v>47</v>
      </c>
      <c r="E27" s="112"/>
      <c r="F27" s="111" t="s">
        <v>48</v>
      </c>
      <c r="G27" s="112"/>
      <c r="H27" s="111" t="s">
        <v>49</v>
      </c>
      <c r="I27" s="112"/>
      <c r="J27" s="111" t="s">
        <v>50</v>
      </c>
      <c r="K27" s="112"/>
      <c r="L27" s="28" t="s">
        <v>15</v>
      </c>
      <c r="M27" s="87">
        <f>IF(L27&lt;&gt;"",eva_mark(L27)*C27,"")</f>
        <v>1.25</v>
      </c>
      <c r="N27" s="88" t="str">
        <f t="shared" ref="N27:N31" si="2">eva_Keikaku(L27)</f>
        <v/>
      </c>
      <c r="XFD27" s="85"/>
    </row>
    <row r="28" spans="1:14 16384:16384" ht="30" customHeight="1">
      <c r="A28" s="29" t="s">
        <v>97</v>
      </c>
      <c r="B28" s="42" t="s">
        <v>26</v>
      </c>
      <c r="C28" s="30">
        <v>5</v>
      </c>
      <c r="D28" s="113" t="s">
        <v>185</v>
      </c>
      <c r="E28" s="114"/>
      <c r="F28" s="115" t="s">
        <v>186</v>
      </c>
      <c r="G28" s="116"/>
      <c r="H28" s="113" t="s">
        <v>187</v>
      </c>
      <c r="I28" s="114"/>
      <c r="J28" s="113" t="s">
        <v>188</v>
      </c>
      <c r="K28" s="114"/>
      <c r="L28" s="31" t="s">
        <v>234</v>
      </c>
      <c r="M28" s="89">
        <f>IF(L28&lt;&gt;"",eva_mark(L28)*C28,"")</f>
        <v>5</v>
      </c>
      <c r="N28" s="90" t="str">
        <f t="shared" si="2"/>
        <v>○</v>
      </c>
      <c r="XFD28" s="85"/>
    </row>
    <row r="29" spans="1:14 16384:16384" ht="30" customHeight="1">
      <c r="A29" s="29" t="s">
        <v>98</v>
      </c>
      <c r="B29" s="42" t="s">
        <v>51</v>
      </c>
      <c r="C29" s="30">
        <v>10</v>
      </c>
      <c r="D29" s="113" t="s">
        <v>181</v>
      </c>
      <c r="E29" s="114"/>
      <c r="F29" s="113" t="s">
        <v>52</v>
      </c>
      <c r="G29" s="114"/>
      <c r="H29" s="113" t="s">
        <v>53</v>
      </c>
      <c r="I29" s="114"/>
      <c r="J29" s="113" t="s">
        <v>54</v>
      </c>
      <c r="K29" s="114"/>
      <c r="L29" s="31" t="s">
        <v>235</v>
      </c>
      <c r="M29" s="89">
        <f>IF(L29&lt;&gt;"",eva_mark(L29)*C29,"")</f>
        <v>5</v>
      </c>
      <c r="N29" s="90" t="str">
        <f t="shared" si="2"/>
        <v/>
      </c>
      <c r="XFD29" s="85"/>
    </row>
    <row r="30" spans="1:14 16384:16384" ht="30" customHeight="1">
      <c r="A30" s="29" t="s">
        <v>174</v>
      </c>
      <c r="B30" s="42" t="s">
        <v>27</v>
      </c>
      <c r="C30" s="30">
        <v>5</v>
      </c>
      <c r="D30" s="113" t="s">
        <v>55</v>
      </c>
      <c r="E30" s="114"/>
      <c r="F30" s="113" t="s">
        <v>223</v>
      </c>
      <c r="G30" s="114"/>
      <c r="H30" s="113" t="s">
        <v>224</v>
      </c>
      <c r="I30" s="114"/>
      <c r="J30" s="113" t="s">
        <v>225</v>
      </c>
      <c r="K30" s="114"/>
      <c r="L30" s="31" t="s">
        <v>235</v>
      </c>
      <c r="M30" s="89">
        <f>IF(L30&lt;&gt;"",eva_mark(L30)*C30,"")</f>
        <v>2.5</v>
      </c>
      <c r="N30" s="90" t="str">
        <f t="shared" si="2"/>
        <v/>
      </c>
      <c r="XFD30" s="85"/>
    </row>
    <row r="31" spans="1:14 16384:16384" ht="30" customHeight="1">
      <c r="A31" s="32" t="s">
        <v>175</v>
      </c>
      <c r="B31" s="43" t="s">
        <v>28</v>
      </c>
      <c r="C31" s="33">
        <v>5</v>
      </c>
      <c r="D31" s="117" t="s">
        <v>181</v>
      </c>
      <c r="E31" s="118"/>
      <c r="F31" s="117" t="s">
        <v>56</v>
      </c>
      <c r="G31" s="118"/>
      <c r="H31" s="117" t="s">
        <v>57</v>
      </c>
      <c r="I31" s="118"/>
      <c r="J31" s="117" t="s">
        <v>55</v>
      </c>
      <c r="K31" s="118"/>
      <c r="L31" s="34" t="s">
        <v>15</v>
      </c>
      <c r="M31" s="91">
        <f>IF(L31&lt;&gt;"",eva_mark(L31)*C31,"")</f>
        <v>1.25</v>
      </c>
      <c r="N31" s="92" t="str">
        <f t="shared" si="2"/>
        <v/>
      </c>
      <c r="XFD31" s="85"/>
    </row>
    <row r="32" spans="1:14 16384:16384" ht="30" customHeight="1">
      <c r="A32" s="25"/>
      <c r="B32" s="40" t="s">
        <v>29</v>
      </c>
      <c r="C32" s="14">
        <f>C15+C16+C17+C18+C22+C25+C26</f>
        <v>75</v>
      </c>
      <c r="D32" s="124"/>
      <c r="E32" s="155"/>
      <c r="F32" s="155"/>
      <c r="G32" s="155"/>
      <c r="H32" s="155"/>
      <c r="I32" s="155"/>
      <c r="J32" s="155"/>
      <c r="K32" s="155"/>
      <c r="L32" s="125"/>
      <c r="M32" s="96">
        <f>IF(SUMIF(XFD15:XFD31,1,M15:M31)&gt;0,SUMIF(XFD15:XFD31,1,M15:M31),"")</f>
        <v>29.75</v>
      </c>
      <c r="N32" s="94"/>
      <c r="XFD32" s="85">
        <v>1</v>
      </c>
    </row>
    <row r="33" spans="1:14 16384:16384" ht="30" customHeight="1" thickBot="1">
      <c r="A33" s="146" t="s">
        <v>211</v>
      </c>
      <c r="B33" s="147"/>
      <c r="C33" s="76">
        <v>100</v>
      </c>
      <c r="D33" s="156"/>
      <c r="E33" s="157"/>
      <c r="F33" s="157"/>
      <c r="G33" s="157"/>
      <c r="H33" s="157"/>
      <c r="I33" s="157"/>
      <c r="J33" s="157"/>
      <c r="K33" s="157"/>
      <c r="L33" s="158"/>
      <c r="M33" s="97">
        <f>IF(AND(M34="", M32&lt;&gt;""),M32/0.75,"")</f>
        <v>39.666666666666664</v>
      </c>
      <c r="N33" s="98"/>
      <c r="XFD33" s="85"/>
    </row>
    <row r="34" spans="1:14 16384:16384" ht="30" customHeight="1" thickTop="1">
      <c r="A34" s="44" t="s">
        <v>110</v>
      </c>
      <c r="B34" s="45" t="s">
        <v>204</v>
      </c>
      <c r="C34" s="46">
        <v>25</v>
      </c>
      <c r="D34" s="152" t="s">
        <v>171</v>
      </c>
      <c r="E34" s="153"/>
      <c r="F34" s="153"/>
      <c r="G34" s="153"/>
      <c r="H34" s="153"/>
      <c r="I34" s="153"/>
      <c r="J34" s="153"/>
      <c r="K34" s="153"/>
      <c r="L34" s="154"/>
      <c r="M34" s="99" t="str">
        <f>IF(SUM(M35:M39)&gt;0,SUM(M35:M39),"")</f>
        <v/>
      </c>
      <c r="N34" s="100"/>
      <c r="XFD34" s="85">
        <v>1</v>
      </c>
    </row>
    <row r="35" spans="1:14 16384:16384" ht="30" customHeight="1">
      <c r="A35" s="35" t="s">
        <v>99</v>
      </c>
      <c r="B35" s="41" t="s">
        <v>30</v>
      </c>
      <c r="C35" s="27">
        <v>5</v>
      </c>
      <c r="D35" s="126" t="s">
        <v>58</v>
      </c>
      <c r="E35" s="127"/>
      <c r="F35" s="126" t="s">
        <v>226</v>
      </c>
      <c r="G35" s="127"/>
      <c r="H35" s="126" t="s">
        <v>184</v>
      </c>
      <c r="I35" s="127"/>
      <c r="J35" s="126" t="s">
        <v>183</v>
      </c>
      <c r="K35" s="127"/>
      <c r="L35" s="28"/>
      <c r="M35" s="87" t="str">
        <f>IF(L35&lt;&gt;"",eva_mark(L35)*C35,"")</f>
        <v/>
      </c>
      <c r="N35" s="88" t="str">
        <f t="shared" ref="N35:N38" si="3">eva_Keikaku(L35)</f>
        <v/>
      </c>
    </row>
    <row r="36" spans="1:14 16384:16384" ht="30" customHeight="1">
      <c r="A36" s="36" t="s">
        <v>100</v>
      </c>
      <c r="B36" s="42" t="s">
        <v>31</v>
      </c>
      <c r="C36" s="30">
        <v>5</v>
      </c>
      <c r="D36" s="162" t="s">
        <v>59</v>
      </c>
      <c r="E36" s="163"/>
      <c r="F36" s="162" t="s">
        <v>60</v>
      </c>
      <c r="G36" s="163"/>
      <c r="H36" s="162" t="s">
        <v>61</v>
      </c>
      <c r="I36" s="163"/>
      <c r="J36" s="162" t="s">
        <v>62</v>
      </c>
      <c r="K36" s="163"/>
      <c r="L36" s="31"/>
      <c r="M36" s="89" t="str">
        <f>IF(L36&lt;&gt;"",eva_mark(L36)*C36,"")</f>
        <v/>
      </c>
      <c r="N36" s="90" t="str">
        <f t="shared" si="3"/>
        <v/>
      </c>
    </row>
    <row r="37" spans="1:14 16384:16384" ht="30" customHeight="1">
      <c r="A37" s="36" t="s">
        <v>101</v>
      </c>
      <c r="B37" s="78" t="s">
        <v>180</v>
      </c>
      <c r="C37" s="30">
        <v>5</v>
      </c>
      <c r="D37" s="113" t="s">
        <v>182</v>
      </c>
      <c r="E37" s="114"/>
      <c r="F37" s="113" t="s">
        <v>63</v>
      </c>
      <c r="G37" s="114"/>
      <c r="H37" s="113" t="s">
        <v>64</v>
      </c>
      <c r="I37" s="114"/>
      <c r="J37" s="113" t="s">
        <v>65</v>
      </c>
      <c r="K37" s="114"/>
      <c r="L37" s="31"/>
      <c r="M37" s="89" t="str">
        <f>IF(L37&lt;&gt;"",eva_mark(L37)*C37,"")</f>
        <v/>
      </c>
      <c r="N37" s="90" t="str">
        <f t="shared" si="3"/>
        <v/>
      </c>
    </row>
    <row r="38" spans="1:14 16384:16384" ht="30" customHeight="1">
      <c r="A38" s="36" t="s">
        <v>102</v>
      </c>
      <c r="B38" s="42" t="s">
        <v>66</v>
      </c>
      <c r="C38" s="30">
        <v>5</v>
      </c>
      <c r="D38" s="113" t="s">
        <v>67</v>
      </c>
      <c r="E38" s="114"/>
      <c r="F38" s="113" t="s">
        <v>68</v>
      </c>
      <c r="G38" s="114"/>
      <c r="H38" s="113" t="s">
        <v>69</v>
      </c>
      <c r="I38" s="114"/>
      <c r="J38" s="113" t="s">
        <v>70</v>
      </c>
      <c r="K38" s="114"/>
      <c r="L38" s="31"/>
      <c r="M38" s="89" t="str">
        <f>IF(L38&lt;&gt;"",eva_mark(L38)*C38,"")</f>
        <v/>
      </c>
      <c r="N38" s="90" t="str">
        <f t="shared" si="3"/>
        <v/>
      </c>
    </row>
    <row r="39" spans="1:14 16384:16384" ht="30" customHeight="1">
      <c r="A39" s="37" t="s">
        <v>103</v>
      </c>
      <c r="B39" s="81" t="s">
        <v>189</v>
      </c>
      <c r="C39" s="33">
        <v>5</v>
      </c>
      <c r="D39" s="117" t="s">
        <v>176</v>
      </c>
      <c r="E39" s="118"/>
      <c r="F39" s="117" t="s">
        <v>177</v>
      </c>
      <c r="G39" s="118"/>
      <c r="H39" s="117" t="s">
        <v>178</v>
      </c>
      <c r="I39" s="118"/>
      <c r="J39" s="117" t="s">
        <v>179</v>
      </c>
      <c r="K39" s="118"/>
      <c r="L39" s="34"/>
      <c r="M39" s="91" t="str">
        <f>IF(L39&lt;&gt;"",eva_mark(L39)*C39,"")</f>
        <v/>
      </c>
      <c r="N39" s="108"/>
    </row>
    <row r="40" spans="1:14 16384:16384" ht="30" customHeight="1" thickBot="1">
      <c r="A40" s="144" t="s">
        <v>32</v>
      </c>
      <c r="B40" s="145"/>
      <c r="C40" s="75">
        <v>100</v>
      </c>
      <c r="D40" s="159"/>
      <c r="E40" s="160"/>
      <c r="F40" s="160"/>
      <c r="G40" s="160"/>
      <c r="H40" s="160"/>
      <c r="I40" s="160"/>
      <c r="J40" s="160"/>
      <c r="K40" s="160"/>
      <c r="L40" s="161"/>
      <c r="M40" s="101" t="str">
        <f>IF(AND(M33="",M32&lt;&gt;""),M32+M34,"")</f>
        <v/>
      </c>
      <c r="N40" s="102"/>
    </row>
    <row r="41" spans="1:14 16384:16384" ht="17.25" customHeight="1">
      <c r="B41" s="2" t="s">
        <v>205</v>
      </c>
    </row>
    <row r="42" spans="1:14 16384:16384" ht="18" thickBot="1">
      <c r="D42" s="17" t="s">
        <v>166</v>
      </c>
      <c r="E42" s="17"/>
      <c r="F42" s="17"/>
      <c r="G42" s="17"/>
      <c r="I42" s="47" t="s">
        <v>136</v>
      </c>
      <c r="J42" s="1"/>
      <c r="K42" s="1"/>
      <c r="L42" s="1"/>
    </row>
    <row r="43" spans="1:14 16384:16384" ht="20.100000000000001" customHeight="1">
      <c r="A43" s="3"/>
      <c r="D43" s="176" t="s">
        <v>165</v>
      </c>
      <c r="E43" s="177"/>
      <c r="F43" s="177" t="s">
        <v>105</v>
      </c>
      <c r="G43" s="182"/>
      <c r="I43" s="176" t="s">
        <v>135</v>
      </c>
      <c r="J43" s="177"/>
      <c r="K43" s="177" t="s">
        <v>130</v>
      </c>
      <c r="L43" s="182"/>
    </row>
    <row r="44" spans="1:14 16384:16384" ht="20.100000000000001" customHeight="1">
      <c r="A44" s="3"/>
      <c r="D44" s="178" t="s">
        <v>167</v>
      </c>
      <c r="E44" s="179"/>
      <c r="F44" s="179" t="s">
        <v>137</v>
      </c>
      <c r="G44" s="183"/>
      <c r="I44" s="178" t="s">
        <v>131</v>
      </c>
      <c r="J44" s="179"/>
      <c r="K44" s="179">
        <f>Remark!H4</f>
        <v>0.25</v>
      </c>
      <c r="L44" s="183"/>
    </row>
    <row r="45" spans="1:14 16384:16384" ht="20.100000000000001" customHeight="1">
      <c r="D45" s="178" t="s">
        <v>168</v>
      </c>
      <c r="E45" s="179"/>
      <c r="F45" s="179" t="s">
        <v>138</v>
      </c>
      <c r="G45" s="183"/>
      <c r="I45" s="178" t="s">
        <v>132</v>
      </c>
      <c r="J45" s="179"/>
      <c r="K45" s="179">
        <f>Remark!H5</f>
        <v>0.5</v>
      </c>
      <c r="L45" s="183"/>
    </row>
    <row r="46" spans="1:14 16384:16384" ht="20.100000000000001" customHeight="1">
      <c r="D46" s="178" t="s">
        <v>169</v>
      </c>
      <c r="E46" s="179"/>
      <c r="F46" s="179" t="s">
        <v>139</v>
      </c>
      <c r="G46" s="183"/>
      <c r="I46" s="178" t="s">
        <v>133</v>
      </c>
      <c r="J46" s="179"/>
      <c r="K46" s="179">
        <f>Remark!H6</f>
        <v>0.75</v>
      </c>
      <c r="L46" s="183"/>
    </row>
    <row r="47" spans="1:14 16384:16384" ht="20.100000000000001" customHeight="1" thickBot="1">
      <c r="D47" s="180" t="s">
        <v>170</v>
      </c>
      <c r="E47" s="181"/>
      <c r="F47" s="181" t="s">
        <v>120</v>
      </c>
      <c r="G47" s="184"/>
      <c r="I47" s="180" t="s">
        <v>134</v>
      </c>
      <c r="J47" s="181"/>
      <c r="K47" s="181">
        <f>Remark!H7</f>
        <v>1</v>
      </c>
      <c r="L47" s="184"/>
    </row>
  </sheetData>
  <mergeCells count="125">
    <mergeCell ref="I46:J46"/>
    <mergeCell ref="K46:L46"/>
    <mergeCell ref="I47:J47"/>
    <mergeCell ref="K47:L47"/>
    <mergeCell ref="I43:J43"/>
    <mergeCell ref="K43:L43"/>
    <mergeCell ref="I44:J44"/>
    <mergeCell ref="K44:L44"/>
    <mergeCell ref="I45:J45"/>
    <mergeCell ref="K45:L45"/>
    <mergeCell ref="D43:E43"/>
    <mergeCell ref="D44:E44"/>
    <mergeCell ref="D46:E46"/>
    <mergeCell ref="D47:E47"/>
    <mergeCell ref="F43:G43"/>
    <mergeCell ref="F44:G44"/>
    <mergeCell ref="F45:G45"/>
    <mergeCell ref="F46:G46"/>
    <mergeCell ref="F47:G47"/>
    <mergeCell ref="D45:E45"/>
    <mergeCell ref="M9:N9"/>
    <mergeCell ref="C8:J8"/>
    <mergeCell ref="C7:J7"/>
    <mergeCell ref="C6:J6"/>
    <mergeCell ref="C5:J5"/>
    <mergeCell ref="C4:J4"/>
    <mergeCell ref="G9:H9"/>
    <mergeCell ref="C9:F9"/>
    <mergeCell ref="I9:J9"/>
    <mergeCell ref="M13:M14"/>
    <mergeCell ref="N13:N14"/>
    <mergeCell ref="J39:K39"/>
    <mergeCell ref="H39:I39"/>
    <mergeCell ref="F39:G39"/>
    <mergeCell ref="D39:E39"/>
    <mergeCell ref="J36:K36"/>
    <mergeCell ref="H36:I36"/>
    <mergeCell ref="F36:G36"/>
    <mergeCell ref="D36:E36"/>
    <mergeCell ref="J35:K35"/>
    <mergeCell ref="H35:I35"/>
    <mergeCell ref="F35:G35"/>
    <mergeCell ref="D35:E35"/>
    <mergeCell ref="J38:K38"/>
    <mergeCell ref="F30:G30"/>
    <mergeCell ref="D30:E30"/>
    <mergeCell ref="H38:I38"/>
    <mergeCell ref="F38:G38"/>
    <mergeCell ref="D38:E38"/>
    <mergeCell ref="J37:K37"/>
    <mergeCell ref="H37:I37"/>
    <mergeCell ref="F37:G37"/>
    <mergeCell ref="D37:E37"/>
    <mergeCell ref="F15:G15"/>
    <mergeCell ref="D15:E15"/>
    <mergeCell ref="J16:K16"/>
    <mergeCell ref="H16:I16"/>
    <mergeCell ref="F16:G16"/>
    <mergeCell ref="D16:E16"/>
    <mergeCell ref="D20:E20"/>
    <mergeCell ref="F20:G20"/>
    <mergeCell ref="H20:I20"/>
    <mergeCell ref="J20:K20"/>
    <mergeCell ref="J19:K19"/>
    <mergeCell ref="H19:I19"/>
    <mergeCell ref="F19:G19"/>
    <mergeCell ref="D19:E19"/>
    <mergeCell ref="J31:K31"/>
    <mergeCell ref="H31:I31"/>
    <mergeCell ref="F31:G31"/>
    <mergeCell ref="D31:E31"/>
    <mergeCell ref="J30:K30"/>
    <mergeCell ref="J13:K14"/>
    <mergeCell ref="A40:B40"/>
    <mergeCell ref="A33:B33"/>
    <mergeCell ref="A13:B13"/>
    <mergeCell ref="C13:C14"/>
    <mergeCell ref="D27:E27"/>
    <mergeCell ref="H30:I30"/>
    <mergeCell ref="J27:K27"/>
    <mergeCell ref="H25:I25"/>
    <mergeCell ref="F25:G25"/>
    <mergeCell ref="J25:K25"/>
    <mergeCell ref="D34:L34"/>
    <mergeCell ref="D32:L32"/>
    <mergeCell ref="D33:L33"/>
    <mergeCell ref="D40:L40"/>
    <mergeCell ref="D26:L26"/>
    <mergeCell ref="D25:E25"/>
    <mergeCell ref="J15:K15"/>
    <mergeCell ref="H15:I15"/>
    <mergeCell ref="J24:K24"/>
    <mergeCell ref="H24:I24"/>
    <mergeCell ref="A3:A9"/>
    <mergeCell ref="J17:K17"/>
    <mergeCell ref="H17:I17"/>
    <mergeCell ref="F17:G17"/>
    <mergeCell ref="D17:E17"/>
    <mergeCell ref="D23:E23"/>
    <mergeCell ref="J21:K21"/>
    <mergeCell ref="H21:I21"/>
    <mergeCell ref="F21:G21"/>
    <mergeCell ref="D21:E21"/>
    <mergeCell ref="C3:J3"/>
    <mergeCell ref="H13:I14"/>
    <mergeCell ref="F13:G14"/>
    <mergeCell ref="D13:E14"/>
    <mergeCell ref="D18:L18"/>
    <mergeCell ref="D22:L22"/>
    <mergeCell ref="F23:G23"/>
    <mergeCell ref="L13:L14"/>
    <mergeCell ref="F24:G24"/>
    <mergeCell ref="D24:E24"/>
    <mergeCell ref="J23:K23"/>
    <mergeCell ref="H23:I23"/>
    <mergeCell ref="H27:I27"/>
    <mergeCell ref="F27:G27"/>
    <mergeCell ref="J29:K29"/>
    <mergeCell ref="H29:I29"/>
    <mergeCell ref="F29:G29"/>
    <mergeCell ref="D29:E29"/>
    <mergeCell ref="J28:K28"/>
    <mergeCell ref="H28:I28"/>
    <mergeCell ref="F28:G28"/>
    <mergeCell ref="D28:E28"/>
  </mergeCells>
  <phoneticPr fontId="4"/>
  <dataValidations count="2">
    <dataValidation type="list" allowBlank="1" showInputMessage="1" showErrorMessage="1" sqref="L35:L39 L27:L31 L23:L25 L19:L21 L15:L17">
      <formula1>Remark!$B$3:$B$7</formula1>
    </dataValidation>
    <dataValidation type="list" allowBlank="1" showInputMessage="1" showErrorMessage="1" sqref="I9:J9">
      <formula1>Remark!$C$3:$C$5</formula1>
    </dataValidation>
  </dataValidations>
  <pageMargins left="0.70866141732283472" right="0.70866141732283472" top="0.74803149606299213" bottom="0.74803149606299213" header="0.31496062992125984" footer="0.31496062992125984"/>
  <pageSetup paperSize="9" scale="55" orientation="portrait" verticalDpi="0" r:id="rId1"/>
  <rowBreaks count="1" manualBreakCount="1">
    <brk id="41" max="16383" man="1"/>
  </rowBreaks>
  <ignoredErrors>
    <ignoredError sqref="A15 A16:A26 A34" numberStoredAsText="1"/>
    <ignoredError sqref="M19:M26" formula="1"/>
    <ignoredError sqref="M18" formula="1" unlockedFormula="1"/>
  </ignoredErrors>
</worksheet>
</file>

<file path=xl/worksheets/sheet2.xml><?xml version="1.0" encoding="utf-8"?>
<worksheet xmlns="http://schemas.openxmlformats.org/spreadsheetml/2006/main" xmlns:r="http://schemas.openxmlformats.org/officeDocument/2006/relationships">
  <sheetPr codeName="Sheet2">
    <pageSetUpPr fitToPage="1"/>
  </sheetPr>
  <dimension ref="A1:S50"/>
  <sheetViews>
    <sheetView topLeftCell="A8" zoomScaleNormal="100" zoomScaleSheetLayoutView="100" workbookViewId="0">
      <selection activeCell="C18" sqref="C18:E18"/>
    </sheetView>
  </sheetViews>
  <sheetFormatPr defaultRowHeight="12"/>
  <cols>
    <col min="1" max="2" width="4.625" style="55" customWidth="1"/>
    <col min="3" max="3" width="9.625" style="55" customWidth="1"/>
    <col min="4" max="4" width="9" style="55"/>
    <col min="5" max="5" width="11.875" style="55" customWidth="1"/>
    <col min="6" max="17" width="7.625" style="55" customWidth="1"/>
    <col min="18" max="16384" width="9" style="55"/>
  </cols>
  <sheetData>
    <row r="1" spans="1:19" ht="17.25">
      <c r="A1" s="59" t="s">
        <v>210</v>
      </c>
      <c r="B1" s="17"/>
      <c r="C1" s="17"/>
      <c r="D1" s="17"/>
      <c r="E1" s="17"/>
      <c r="F1" s="17"/>
      <c r="G1" s="17"/>
      <c r="H1" s="17"/>
      <c r="I1" s="17"/>
      <c r="J1" s="17"/>
      <c r="K1" s="17"/>
      <c r="L1" s="17"/>
      <c r="M1" s="17"/>
      <c r="N1" s="17"/>
      <c r="O1" s="17"/>
      <c r="P1" s="17"/>
      <c r="Q1" s="17"/>
    </row>
    <row r="2" spans="1:19">
      <c r="A2" s="7"/>
    </row>
    <row r="3" spans="1:19" ht="20.100000000000001" customHeight="1">
      <c r="A3" s="7"/>
      <c r="N3" s="143" t="s">
        <v>144</v>
      </c>
      <c r="O3" s="143"/>
      <c r="P3" s="206"/>
      <c r="Q3" s="206"/>
    </row>
    <row r="4" spans="1:19" ht="14.25">
      <c r="A4" s="56" t="s">
        <v>140</v>
      </c>
      <c r="B4" s="54"/>
      <c r="C4" s="54"/>
      <c r="D4" s="54"/>
      <c r="E4" s="54"/>
      <c r="F4" s="54"/>
      <c r="S4" s="12" t="s">
        <v>157</v>
      </c>
    </row>
    <row r="5" spans="1:19" ht="24" customHeight="1">
      <c r="A5" s="185" t="s">
        <v>0</v>
      </c>
      <c r="B5" s="191" t="s">
        <v>213</v>
      </c>
      <c r="C5" s="191"/>
      <c r="D5" s="189" t="str">
        <f>IF(RM評価表!C9&lt;&gt;"",RM評価表!C9,"")</f>
        <v>危険度１</v>
      </c>
      <c r="E5" s="189"/>
      <c r="F5" s="189"/>
      <c r="G5" s="189"/>
      <c r="H5" s="189"/>
      <c r="I5" s="189"/>
      <c r="J5" s="151" t="s">
        <v>71</v>
      </c>
      <c r="K5" s="151"/>
      <c r="L5" s="151"/>
      <c r="M5" s="151"/>
      <c r="N5" s="151"/>
      <c r="O5" s="151"/>
      <c r="P5" s="151"/>
      <c r="Q5" s="151"/>
      <c r="S5" s="55" t="s">
        <v>158</v>
      </c>
    </row>
    <row r="6" spans="1:19" ht="20.100000000000001" customHeight="1">
      <c r="A6" s="186"/>
      <c r="B6" s="192" t="s">
        <v>143</v>
      </c>
      <c r="C6" s="193"/>
      <c r="D6" s="190" t="str">
        <f>IF(RM評価表!C3&lt;&gt;"",RM評価表!C3,"")</f>
        <v>ベトナム/PMU Thang Long</v>
      </c>
      <c r="E6" s="190"/>
      <c r="F6" s="190"/>
      <c r="G6" s="190"/>
      <c r="H6" s="190"/>
      <c r="I6" s="190"/>
      <c r="J6" s="203" t="s">
        <v>2</v>
      </c>
      <c r="K6" s="203"/>
      <c r="L6" s="203" t="s">
        <v>72</v>
      </c>
      <c r="M6" s="203"/>
      <c r="N6" s="203" t="s">
        <v>4</v>
      </c>
      <c r="O6" s="203"/>
      <c r="P6" s="203" t="s">
        <v>141</v>
      </c>
      <c r="Q6" s="203"/>
    </row>
    <row r="7" spans="1:19" ht="20.100000000000001" customHeight="1">
      <c r="A7" s="186"/>
      <c r="B7" s="191" t="s">
        <v>6</v>
      </c>
      <c r="C7" s="191"/>
      <c r="D7" s="190" t="str">
        <f>IF(RM評価表!C4&lt;&gt;"",RM評価表!C4,"")</f>
        <v>ハノイ環状3号線マイジック～南タンロン区間建設事業実施設計業務</v>
      </c>
      <c r="E7" s="190"/>
      <c r="F7" s="190"/>
      <c r="G7" s="190"/>
      <c r="H7" s="190"/>
      <c r="I7" s="190"/>
      <c r="J7" s="202" t="s">
        <v>3</v>
      </c>
      <c r="K7" s="202"/>
      <c r="L7" s="202" t="s">
        <v>73</v>
      </c>
      <c r="M7" s="202"/>
      <c r="N7" s="202" t="s">
        <v>216</v>
      </c>
      <c r="O7" s="202"/>
      <c r="P7" s="202"/>
      <c r="Q7" s="202"/>
      <c r="S7" s="55" t="s">
        <v>159</v>
      </c>
    </row>
    <row r="8" spans="1:19" ht="20.100000000000001" customHeight="1">
      <c r="A8" s="186"/>
      <c r="B8" s="191" t="s">
        <v>7</v>
      </c>
      <c r="C8" s="191"/>
      <c r="D8" s="190" t="str">
        <f>IF(RM評価表!C5&lt;&gt;"",RM評価表!C5,"")</f>
        <v>JA15R1003</v>
      </c>
      <c r="E8" s="190"/>
      <c r="F8" s="190"/>
      <c r="G8" s="190"/>
      <c r="H8" s="190"/>
      <c r="I8" s="190"/>
      <c r="J8" s="200" t="s">
        <v>8</v>
      </c>
      <c r="K8" s="200"/>
      <c r="L8" s="200" t="s">
        <v>8</v>
      </c>
      <c r="M8" s="200"/>
      <c r="N8" s="200" t="s">
        <v>8</v>
      </c>
      <c r="O8" s="200"/>
      <c r="P8" s="200" t="s">
        <v>8</v>
      </c>
      <c r="Q8" s="200"/>
      <c r="S8" s="70" t="s">
        <v>160</v>
      </c>
    </row>
    <row r="9" spans="1:19" ht="20.100000000000001" customHeight="1">
      <c r="A9" s="186"/>
      <c r="B9" s="191" t="s">
        <v>9</v>
      </c>
      <c r="C9" s="191"/>
      <c r="D9" s="190" t="str">
        <f>IF(RM評価表!C6&lt;&gt;"",RM評価表!C6,"")</f>
        <v>ハノイ環状3号線（延長約5.4km、含む連続高架橋約4.8km）の実施設計業務</v>
      </c>
      <c r="E9" s="190"/>
      <c r="F9" s="190"/>
      <c r="G9" s="190"/>
      <c r="H9" s="190"/>
      <c r="I9" s="190"/>
      <c r="J9" s="198"/>
      <c r="K9" s="198"/>
      <c r="L9" s="198"/>
      <c r="M9" s="198"/>
      <c r="N9" s="198"/>
      <c r="O9" s="198"/>
      <c r="P9" s="198"/>
      <c r="Q9" s="198"/>
      <c r="S9" s="55" t="s">
        <v>161</v>
      </c>
    </row>
    <row r="10" spans="1:19" ht="20.100000000000001" customHeight="1">
      <c r="A10" s="186"/>
      <c r="B10" s="191" t="s">
        <v>10</v>
      </c>
      <c r="C10" s="191"/>
      <c r="D10" s="190" t="str">
        <f>IF(RM評価表!C7&lt;&gt;"",RM評価表!C7,"")</f>
        <v>実施設計業務</v>
      </c>
      <c r="E10" s="190"/>
      <c r="F10" s="190"/>
      <c r="G10" s="190"/>
      <c r="H10" s="190"/>
      <c r="I10" s="190"/>
      <c r="J10" s="200" t="s">
        <v>11</v>
      </c>
      <c r="K10" s="200"/>
      <c r="L10" s="200" t="s">
        <v>11</v>
      </c>
      <c r="M10" s="200"/>
      <c r="N10" s="200" t="s">
        <v>11</v>
      </c>
      <c r="O10" s="200"/>
      <c r="P10" s="200" t="s">
        <v>11</v>
      </c>
      <c r="Q10" s="200"/>
    </row>
    <row r="11" spans="1:19" ht="20.100000000000001" customHeight="1">
      <c r="A11" s="187"/>
      <c r="B11" s="191" t="s">
        <v>12</v>
      </c>
      <c r="C11" s="191"/>
      <c r="D11" s="190" t="str">
        <f>IF(RM評価表!C8&lt;&gt;"",RM評価表!C8,"")</f>
        <v>石本一鶴</v>
      </c>
      <c r="E11" s="190"/>
      <c r="F11" s="190"/>
      <c r="G11" s="190"/>
      <c r="H11" s="190"/>
      <c r="I11" s="190"/>
      <c r="J11" s="199"/>
      <c r="K11" s="199"/>
      <c r="L11" s="199"/>
      <c r="M11" s="199"/>
      <c r="N11" s="199"/>
      <c r="O11" s="199"/>
      <c r="P11" s="199"/>
      <c r="Q11" s="199"/>
      <c r="S11" s="55" t="s">
        <v>162</v>
      </c>
    </row>
    <row r="12" spans="1:19" ht="12.75">
      <c r="A12" s="67" t="s">
        <v>207</v>
      </c>
      <c r="S12" s="55" t="s">
        <v>163</v>
      </c>
    </row>
    <row r="13" spans="1:19">
      <c r="A13" s="3"/>
    </row>
    <row r="14" spans="1:19" ht="14.25">
      <c r="A14" s="71" t="s">
        <v>74</v>
      </c>
    </row>
    <row r="15" spans="1:19" ht="14.25" customHeight="1">
      <c r="A15" s="194" t="s">
        <v>75</v>
      </c>
      <c r="B15" s="151" t="s">
        <v>13</v>
      </c>
      <c r="C15" s="151"/>
      <c r="D15" s="151"/>
      <c r="E15" s="151"/>
      <c r="F15" s="151" t="s">
        <v>76</v>
      </c>
      <c r="G15" s="151"/>
      <c r="H15" s="151"/>
      <c r="I15" s="151"/>
      <c r="J15" s="151"/>
      <c r="K15" s="151"/>
      <c r="L15" s="201" t="s">
        <v>145</v>
      </c>
      <c r="M15" s="151" t="s">
        <v>146</v>
      </c>
      <c r="N15" s="151"/>
      <c r="O15" s="151"/>
      <c r="P15" s="151"/>
      <c r="Q15" s="151"/>
    </row>
    <row r="16" spans="1:19" ht="14.25" customHeight="1">
      <c r="A16" s="195"/>
      <c r="B16" s="5" t="s">
        <v>18</v>
      </c>
      <c r="C16" s="151" t="s">
        <v>117</v>
      </c>
      <c r="D16" s="151"/>
      <c r="E16" s="151"/>
      <c r="F16" s="151"/>
      <c r="G16" s="151"/>
      <c r="H16" s="151"/>
      <c r="I16" s="151"/>
      <c r="J16" s="151"/>
      <c r="K16" s="151"/>
      <c r="L16" s="165"/>
      <c r="M16" s="151"/>
      <c r="N16" s="151"/>
      <c r="O16" s="151"/>
      <c r="P16" s="151"/>
      <c r="Q16" s="151"/>
    </row>
    <row r="17" spans="1:17" ht="36" customHeight="1">
      <c r="A17" s="5"/>
      <c r="B17" s="58" t="str">
        <f>RM評価表!A15</f>
        <v>1</v>
      </c>
      <c r="C17" s="188" t="str">
        <f>RM評価表!B15</f>
        <v>資金源</v>
      </c>
      <c r="D17" s="188"/>
      <c r="E17" s="188"/>
      <c r="F17" s="197"/>
      <c r="G17" s="197"/>
      <c r="H17" s="197"/>
      <c r="I17" s="197"/>
      <c r="J17" s="197"/>
      <c r="K17" s="197"/>
      <c r="L17" s="69"/>
      <c r="M17" s="196"/>
      <c r="N17" s="196"/>
      <c r="O17" s="196"/>
      <c r="P17" s="196"/>
      <c r="Q17" s="196"/>
    </row>
    <row r="18" spans="1:17" ht="36" customHeight="1">
      <c r="A18" s="5"/>
      <c r="B18" s="58" t="str">
        <f>RM評価表!A16</f>
        <v>2</v>
      </c>
      <c r="C18" s="188" t="str">
        <f>RM評価表!B16</f>
        <v>業務内容</v>
      </c>
      <c r="D18" s="188"/>
      <c r="E18" s="188"/>
      <c r="F18" s="197"/>
      <c r="G18" s="197"/>
      <c r="H18" s="197"/>
      <c r="I18" s="197"/>
      <c r="J18" s="197"/>
      <c r="K18" s="197"/>
      <c r="L18" s="69"/>
      <c r="M18" s="196"/>
      <c r="N18" s="196"/>
      <c r="O18" s="196"/>
      <c r="P18" s="196"/>
      <c r="Q18" s="196"/>
    </row>
    <row r="19" spans="1:17" ht="36" customHeight="1">
      <c r="A19" s="5"/>
      <c r="B19" s="58" t="str">
        <f>RM評価表!A17</f>
        <v>3</v>
      </c>
      <c r="C19" s="188" t="str">
        <f>RM評価表!B17</f>
        <v>業務形態</v>
      </c>
      <c r="D19" s="188"/>
      <c r="E19" s="188"/>
      <c r="F19" s="197"/>
      <c r="G19" s="197"/>
      <c r="H19" s="197"/>
      <c r="I19" s="197"/>
      <c r="J19" s="197"/>
      <c r="K19" s="197"/>
      <c r="L19" s="69"/>
      <c r="M19" s="196"/>
      <c r="N19" s="196"/>
      <c r="O19" s="196"/>
      <c r="P19" s="196"/>
      <c r="Q19" s="196"/>
    </row>
    <row r="20" spans="1:17" ht="36" customHeight="1">
      <c r="A20" s="5"/>
      <c r="B20" s="58" t="str">
        <f>RM評価表!A19</f>
        <v>4-1</v>
      </c>
      <c r="C20" s="188" t="str">
        <f>RM評価表!B19</f>
        <v>当該国での過去10年間の案件実績</v>
      </c>
      <c r="D20" s="188"/>
      <c r="E20" s="188"/>
      <c r="F20" s="197"/>
      <c r="G20" s="197"/>
      <c r="H20" s="197"/>
      <c r="I20" s="197"/>
      <c r="J20" s="197"/>
      <c r="K20" s="197"/>
      <c r="L20" s="69"/>
      <c r="M20" s="196"/>
      <c r="N20" s="196"/>
      <c r="O20" s="196"/>
      <c r="P20" s="196"/>
      <c r="Q20" s="196"/>
    </row>
    <row r="21" spans="1:17" ht="36" customHeight="1">
      <c r="A21" s="5"/>
      <c r="B21" s="58" t="str">
        <f>RM評価表!A20</f>
        <v>4-2</v>
      </c>
      <c r="C21" s="188" t="str">
        <f>RM評価表!B20</f>
        <v>Team Leader</v>
      </c>
      <c r="D21" s="188"/>
      <c r="E21" s="188"/>
      <c r="F21" s="197"/>
      <c r="G21" s="197"/>
      <c r="H21" s="197"/>
      <c r="I21" s="197"/>
      <c r="J21" s="197"/>
      <c r="K21" s="197"/>
      <c r="L21" s="69"/>
      <c r="M21" s="196"/>
      <c r="N21" s="196"/>
      <c r="O21" s="196"/>
      <c r="P21" s="196"/>
      <c r="Q21" s="196"/>
    </row>
    <row r="22" spans="1:17" ht="36" customHeight="1">
      <c r="A22" s="5"/>
      <c r="B22" s="58" t="str">
        <f>RM評価表!A21</f>
        <v>4-3</v>
      </c>
      <c r="C22" s="188" t="str">
        <f>RM評価表!B21</f>
        <v>Team Member</v>
      </c>
      <c r="D22" s="188"/>
      <c r="E22" s="188"/>
      <c r="F22" s="197"/>
      <c r="G22" s="197"/>
      <c r="H22" s="197"/>
      <c r="I22" s="197"/>
      <c r="J22" s="197"/>
      <c r="K22" s="197"/>
      <c r="L22" s="69"/>
      <c r="M22" s="196"/>
      <c r="N22" s="196"/>
      <c r="O22" s="196"/>
      <c r="P22" s="196"/>
      <c r="Q22" s="196"/>
    </row>
    <row r="23" spans="1:17" ht="36" customHeight="1">
      <c r="A23" s="5"/>
      <c r="B23" s="58" t="str">
        <f>RM評価表!A23</f>
        <v>5-1</v>
      </c>
      <c r="C23" s="188" t="str">
        <f>RM評価表!B23</f>
        <v>基礎地盤処理（軟弱地盤、断層、特殊土等の存在）</v>
      </c>
      <c r="D23" s="188"/>
      <c r="E23" s="188"/>
      <c r="F23" s="197"/>
      <c r="G23" s="197"/>
      <c r="H23" s="197"/>
      <c r="I23" s="197"/>
      <c r="J23" s="197"/>
      <c r="K23" s="197"/>
      <c r="L23" s="69"/>
      <c r="M23" s="196"/>
      <c r="N23" s="196"/>
      <c r="O23" s="196"/>
      <c r="P23" s="196"/>
      <c r="Q23" s="196"/>
    </row>
    <row r="24" spans="1:17" ht="36" customHeight="1">
      <c r="A24" s="5"/>
      <c r="B24" s="58" t="str">
        <f>RM評価表!A24</f>
        <v>5-2</v>
      </c>
      <c r="C24" s="188" t="str">
        <f>RM評価表!B24</f>
        <v>最新且つ高度な要素技術の要求（解析技術、複合技術、当該国最大級）</v>
      </c>
      <c r="D24" s="188"/>
      <c r="E24" s="188"/>
      <c r="F24" s="197"/>
      <c r="G24" s="197"/>
      <c r="H24" s="197"/>
      <c r="I24" s="197"/>
      <c r="J24" s="197"/>
      <c r="K24" s="197"/>
      <c r="L24" s="69"/>
      <c r="M24" s="196"/>
      <c r="N24" s="196"/>
      <c r="O24" s="196"/>
      <c r="P24" s="196"/>
      <c r="Q24" s="196"/>
    </row>
    <row r="25" spans="1:17" ht="36" customHeight="1">
      <c r="A25" s="5"/>
      <c r="B25" s="58" t="str">
        <f>RM評価表!A25</f>
        <v>6</v>
      </c>
      <c r="C25" s="188" t="str">
        <f>RM評価表!B25</f>
        <v>C/Sスケジュール予想</v>
      </c>
      <c r="D25" s="188"/>
      <c r="E25" s="188"/>
      <c r="F25" s="197"/>
      <c r="G25" s="197"/>
      <c r="H25" s="197"/>
      <c r="I25" s="197"/>
      <c r="J25" s="197"/>
      <c r="K25" s="197"/>
      <c r="L25" s="69"/>
      <c r="M25" s="196"/>
      <c r="N25" s="196"/>
      <c r="O25" s="196"/>
      <c r="P25" s="196"/>
      <c r="Q25" s="196"/>
    </row>
    <row r="26" spans="1:17" ht="36" customHeight="1">
      <c r="A26" s="5"/>
      <c r="B26" s="58" t="str">
        <f>RM評価表!A27</f>
        <v>7-1</v>
      </c>
      <c r="C26" s="188" t="str">
        <f>RM評価表!B27</f>
        <v>Counterpart 機関（顧客）</v>
      </c>
      <c r="D26" s="188"/>
      <c r="E26" s="188"/>
      <c r="F26" s="197"/>
      <c r="G26" s="197"/>
      <c r="H26" s="197"/>
      <c r="I26" s="197"/>
      <c r="J26" s="197"/>
      <c r="K26" s="197"/>
      <c r="L26" s="69"/>
      <c r="M26" s="196"/>
      <c r="N26" s="196"/>
      <c r="O26" s="196"/>
      <c r="P26" s="196"/>
      <c r="Q26" s="196"/>
    </row>
    <row r="27" spans="1:17" ht="36" customHeight="1">
      <c r="A27" s="5"/>
      <c r="B27" s="58" t="str">
        <f>RM評価表!A28</f>
        <v>7-2</v>
      </c>
      <c r="C27" s="188" t="str">
        <f>RM評価表!B28</f>
        <v>単年度契約稼働MM</v>
      </c>
      <c r="D27" s="188"/>
      <c r="E27" s="188"/>
      <c r="F27" s="197"/>
      <c r="G27" s="197"/>
      <c r="H27" s="197"/>
      <c r="I27" s="197"/>
      <c r="J27" s="197"/>
      <c r="K27" s="197"/>
      <c r="L27" s="69"/>
      <c r="M27" s="196"/>
      <c r="N27" s="196"/>
      <c r="O27" s="196"/>
      <c r="P27" s="196"/>
      <c r="Q27" s="196"/>
    </row>
    <row r="28" spans="1:17" ht="36" customHeight="1">
      <c r="A28" s="5"/>
      <c r="B28" s="58" t="str">
        <f>RM評価表!A29</f>
        <v>7-3</v>
      </c>
      <c r="C28" s="188" t="str">
        <f>RM評価表!B29</f>
        <v>単年度予想非契約MMの7-2に対する割合(%)</v>
      </c>
      <c r="D28" s="188"/>
      <c r="E28" s="188"/>
      <c r="F28" s="197"/>
      <c r="G28" s="197"/>
      <c r="H28" s="197"/>
      <c r="I28" s="197"/>
      <c r="J28" s="197"/>
      <c r="K28" s="197"/>
      <c r="L28" s="69"/>
      <c r="M28" s="196"/>
      <c r="N28" s="196"/>
      <c r="O28" s="196"/>
      <c r="P28" s="196"/>
      <c r="Q28" s="196"/>
    </row>
    <row r="29" spans="1:17" ht="36" customHeight="1">
      <c r="A29" s="5"/>
      <c r="B29" s="58" t="str">
        <f>RM評価表!A30</f>
        <v>7-4</v>
      </c>
      <c r="C29" s="188" t="str">
        <f>RM評価表!B30</f>
        <v>直接利益率(%)</v>
      </c>
      <c r="D29" s="188"/>
      <c r="E29" s="188"/>
      <c r="F29" s="197"/>
      <c r="G29" s="197"/>
      <c r="H29" s="197"/>
      <c r="I29" s="197"/>
      <c r="J29" s="197"/>
      <c r="K29" s="197"/>
      <c r="L29" s="69"/>
      <c r="M29" s="196"/>
      <c r="N29" s="196"/>
      <c r="O29" s="196"/>
      <c r="P29" s="196"/>
      <c r="Q29" s="196"/>
    </row>
    <row r="30" spans="1:17" ht="36" customHeight="1">
      <c r="A30" s="5"/>
      <c r="B30" s="58" t="str">
        <f>RM評価表!A31</f>
        <v>7-5</v>
      </c>
      <c r="C30" s="188" t="str">
        <f>RM評価表!B31</f>
        <v>再委託業務比率(%)</v>
      </c>
      <c r="D30" s="188"/>
      <c r="E30" s="188"/>
      <c r="F30" s="197"/>
      <c r="G30" s="197"/>
      <c r="H30" s="197"/>
      <c r="I30" s="197"/>
      <c r="J30" s="197"/>
      <c r="K30" s="197"/>
      <c r="L30" s="69"/>
      <c r="M30" s="196"/>
      <c r="N30" s="196"/>
      <c r="O30" s="196"/>
      <c r="P30" s="196"/>
      <c r="Q30" s="196"/>
    </row>
    <row r="31" spans="1:17" ht="36" customHeight="1">
      <c r="A31" s="5"/>
      <c r="B31" s="58" t="str">
        <f>RM評価表!A35</f>
        <v>8-1</v>
      </c>
      <c r="C31" s="188" t="str">
        <f>RM評価表!B35</f>
        <v>用地収用率(%)</v>
      </c>
      <c r="D31" s="188"/>
      <c r="E31" s="188"/>
      <c r="F31" s="197"/>
      <c r="G31" s="197"/>
      <c r="H31" s="197"/>
      <c r="I31" s="197"/>
      <c r="J31" s="197"/>
      <c r="K31" s="197"/>
      <c r="L31" s="69"/>
      <c r="M31" s="196"/>
      <c r="N31" s="196"/>
      <c r="O31" s="196"/>
      <c r="P31" s="196"/>
      <c r="Q31" s="196"/>
    </row>
    <row r="32" spans="1:17" ht="36" customHeight="1">
      <c r="A32" s="5"/>
      <c r="B32" s="58" t="str">
        <f>RM評価表!A36</f>
        <v>8-2</v>
      </c>
      <c r="C32" s="188" t="str">
        <f>RM評価表!B36</f>
        <v>工事請負業者</v>
      </c>
      <c r="D32" s="188"/>
      <c r="E32" s="188"/>
      <c r="F32" s="197"/>
      <c r="G32" s="197"/>
      <c r="H32" s="197"/>
      <c r="I32" s="197"/>
      <c r="J32" s="197"/>
      <c r="K32" s="197"/>
      <c r="L32" s="69"/>
      <c r="M32" s="196"/>
      <c r="N32" s="196"/>
      <c r="O32" s="196"/>
      <c r="P32" s="196"/>
      <c r="Q32" s="196"/>
    </row>
    <row r="33" spans="1:17" ht="36" customHeight="1">
      <c r="A33" s="106"/>
      <c r="B33" s="58" t="str">
        <f>RM評価表!A37</f>
        <v>8-3</v>
      </c>
      <c r="C33" s="188" t="str">
        <f>RM評価表!B37</f>
        <v>工事進捗率予想（対計画）</v>
      </c>
      <c r="D33" s="188"/>
      <c r="E33" s="188"/>
      <c r="F33" s="197"/>
      <c r="G33" s="197"/>
      <c r="H33" s="197"/>
      <c r="I33" s="197"/>
      <c r="J33" s="197"/>
      <c r="K33" s="197"/>
      <c r="L33" s="69"/>
      <c r="M33" s="196"/>
      <c r="N33" s="196"/>
      <c r="O33" s="196"/>
      <c r="P33" s="196"/>
      <c r="Q33" s="196"/>
    </row>
    <row r="34" spans="1:17" ht="36" customHeight="1">
      <c r="A34" s="5"/>
      <c r="B34" s="58" t="str">
        <f>RM評価表!A38</f>
        <v>8-4</v>
      </c>
      <c r="C34" s="188" t="str">
        <f>RM評価表!B38</f>
        <v>請負業者の責任遵守度</v>
      </c>
      <c r="D34" s="188"/>
      <c r="E34" s="188"/>
      <c r="F34" s="197"/>
      <c r="G34" s="197"/>
      <c r="H34" s="197"/>
      <c r="I34" s="197"/>
      <c r="J34" s="197"/>
      <c r="K34" s="197"/>
      <c r="L34" s="69"/>
      <c r="M34" s="196"/>
      <c r="N34" s="196"/>
      <c r="O34" s="196"/>
      <c r="P34" s="196"/>
      <c r="Q34" s="196"/>
    </row>
    <row r="35" spans="1:17" ht="36" customHeight="1">
      <c r="A35" s="5"/>
      <c r="B35" s="58" t="str">
        <f>RM評価表!A39</f>
        <v>8-5</v>
      </c>
      <c r="C35" s="188" t="str">
        <f>RM評価表!B39</f>
        <v>Loan Amount (総額)</v>
      </c>
      <c r="D35" s="188"/>
      <c r="E35" s="188"/>
      <c r="F35" s="197"/>
      <c r="G35" s="197"/>
      <c r="H35" s="197"/>
      <c r="I35" s="197"/>
      <c r="J35" s="197"/>
      <c r="K35" s="197"/>
      <c r="L35" s="69"/>
      <c r="M35" s="196"/>
      <c r="N35" s="196"/>
      <c r="O35" s="196"/>
      <c r="P35" s="196"/>
      <c r="Q35" s="196"/>
    </row>
    <row r="36" spans="1:17" hidden="1">
      <c r="A36" s="3"/>
    </row>
    <row r="37" spans="1:17" ht="14.25">
      <c r="A37" s="71"/>
    </row>
    <row r="38" spans="1:17" ht="27" customHeight="1">
      <c r="A38" s="151" t="s">
        <v>215</v>
      </c>
      <c r="B38" s="151"/>
      <c r="C38" s="151" t="s">
        <v>78</v>
      </c>
      <c r="D38" s="151"/>
      <c r="E38" s="151"/>
      <c r="F38" s="151"/>
      <c r="G38" s="151"/>
      <c r="H38" s="151"/>
      <c r="I38" s="151"/>
      <c r="J38" s="151"/>
      <c r="K38" s="151"/>
      <c r="L38" s="151"/>
      <c r="M38" s="151"/>
      <c r="N38" s="151"/>
      <c r="O38" s="151"/>
      <c r="P38" s="151"/>
      <c r="Q38" s="151"/>
    </row>
    <row r="39" spans="1:17" ht="42" customHeight="1">
      <c r="A39" s="151" t="s">
        <v>214</v>
      </c>
      <c r="B39" s="151"/>
      <c r="C39" s="188" t="s">
        <v>80</v>
      </c>
      <c r="D39" s="188"/>
      <c r="E39" s="188"/>
      <c r="F39" s="188"/>
      <c r="G39" s="188"/>
      <c r="H39" s="188"/>
      <c r="I39" s="188"/>
      <c r="J39" s="188"/>
      <c r="K39" s="188"/>
      <c r="L39" s="188"/>
      <c r="M39" s="188"/>
      <c r="N39" s="188"/>
      <c r="O39" s="188"/>
      <c r="P39" s="188"/>
      <c r="Q39" s="188"/>
    </row>
    <row r="40" spans="1:17" ht="27.95" customHeight="1">
      <c r="A40" s="151"/>
      <c r="B40" s="151"/>
      <c r="C40" s="188" t="s">
        <v>212</v>
      </c>
      <c r="D40" s="188"/>
      <c r="E40" s="188"/>
      <c r="F40" s="188"/>
      <c r="G40" s="188"/>
      <c r="H40" s="188"/>
      <c r="I40" s="188"/>
      <c r="J40" s="188"/>
      <c r="K40" s="188"/>
      <c r="L40" s="188"/>
      <c r="M40" s="188"/>
      <c r="N40" s="188"/>
      <c r="O40" s="188"/>
      <c r="P40" s="188"/>
      <c r="Q40" s="188"/>
    </row>
    <row r="41" spans="1:17" ht="27.95" customHeight="1">
      <c r="A41" s="151" t="s">
        <v>81</v>
      </c>
      <c r="B41" s="151"/>
      <c r="C41" s="188" t="s">
        <v>82</v>
      </c>
      <c r="D41" s="188"/>
      <c r="E41" s="188"/>
      <c r="F41" s="188"/>
      <c r="G41" s="188"/>
      <c r="H41" s="188"/>
      <c r="I41" s="188"/>
      <c r="J41" s="188"/>
      <c r="K41" s="188"/>
      <c r="L41" s="188"/>
      <c r="M41" s="188"/>
      <c r="N41" s="188"/>
      <c r="O41" s="188"/>
      <c r="P41" s="188"/>
      <c r="Q41" s="188"/>
    </row>
    <row r="42" spans="1:17" ht="27.95" customHeight="1">
      <c r="A42" s="151"/>
      <c r="B42" s="151"/>
      <c r="C42" s="188" t="s">
        <v>83</v>
      </c>
      <c r="D42" s="188"/>
      <c r="E42" s="188"/>
      <c r="F42" s="188"/>
      <c r="G42" s="188"/>
      <c r="H42" s="188"/>
      <c r="I42" s="188"/>
      <c r="J42" s="188"/>
      <c r="K42" s="188"/>
      <c r="L42" s="188"/>
      <c r="M42" s="188"/>
      <c r="N42" s="188"/>
      <c r="O42" s="188"/>
      <c r="P42" s="188"/>
      <c r="Q42" s="188"/>
    </row>
    <row r="43" spans="1:17" ht="14.1" customHeight="1">
      <c r="A43" s="151" t="s">
        <v>84</v>
      </c>
      <c r="B43" s="151"/>
      <c r="C43" s="188" t="s">
        <v>85</v>
      </c>
      <c r="D43" s="188"/>
      <c r="E43" s="188"/>
      <c r="F43" s="188"/>
      <c r="G43" s="188"/>
      <c r="H43" s="188"/>
      <c r="I43" s="188"/>
      <c r="J43" s="188"/>
      <c r="K43" s="188"/>
      <c r="L43" s="188"/>
      <c r="M43" s="188"/>
      <c r="N43" s="188"/>
      <c r="O43" s="188"/>
      <c r="P43" s="188"/>
      <c r="Q43" s="188"/>
    </row>
    <row r="44" spans="1:17" ht="27.95" customHeight="1">
      <c r="A44" s="151"/>
      <c r="B44" s="151"/>
      <c r="C44" s="188" t="s">
        <v>86</v>
      </c>
      <c r="D44" s="188"/>
      <c r="E44" s="188"/>
      <c r="F44" s="188"/>
      <c r="G44" s="188"/>
      <c r="H44" s="188"/>
      <c r="I44" s="188"/>
      <c r="J44" s="188"/>
      <c r="K44" s="188"/>
      <c r="L44" s="188"/>
      <c r="M44" s="188"/>
      <c r="N44" s="188"/>
      <c r="O44" s="188"/>
      <c r="P44" s="188"/>
      <c r="Q44" s="188"/>
    </row>
    <row r="45" spans="1:17" ht="27.95" customHeight="1">
      <c r="A45" s="151" t="s">
        <v>87</v>
      </c>
      <c r="B45" s="151"/>
      <c r="C45" s="188" t="s">
        <v>88</v>
      </c>
      <c r="D45" s="188"/>
      <c r="E45" s="188"/>
      <c r="F45" s="188"/>
      <c r="G45" s="188"/>
      <c r="H45" s="188"/>
      <c r="I45" s="188"/>
      <c r="J45" s="188"/>
      <c r="K45" s="188"/>
      <c r="L45" s="188"/>
      <c r="M45" s="188"/>
      <c r="N45" s="188"/>
      <c r="O45" s="188"/>
      <c r="P45" s="188"/>
      <c r="Q45" s="188"/>
    </row>
    <row r="46" spans="1:17" ht="14.1" customHeight="1">
      <c r="A46" s="151"/>
      <c r="B46" s="151"/>
      <c r="C46" s="188" t="s">
        <v>89</v>
      </c>
      <c r="D46" s="188"/>
      <c r="E46" s="188"/>
      <c r="F46" s="188"/>
      <c r="G46" s="188"/>
      <c r="H46" s="188"/>
      <c r="I46" s="188"/>
      <c r="J46" s="188"/>
      <c r="K46" s="188"/>
      <c r="L46" s="188"/>
      <c r="M46" s="188"/>
      <c r="N46" s="188"/>
      <c r="O46" s="188"/>
      <c r="P46" s="188"/>
      <c r="Q46" s="188"/>
    </row>
    <row r="47" spans="1:17" ht="14.1" customHeight="1">
      <c r="A47" s="151"/>
      <c r="B47" s="151"/>
      <c r="C47" s="188" t="s">
        <v>90</v>
      </c>
      <c r="D47" s="188"/>
      <c r="E47" s="188"/>
      <c r="F47" s="188"/>
      <c r="G47" s="188"/>
      <c r="H47" s="188"/>
      <c r="I47" s="188"/>
      <c r="J47" s="188"/>
      <c r="K47" s="188"/>
      <c r="L47" s="188"/>
      <c r="M47" s="188"/>
      <c r="N47" s="188"/>
      <c r="O47" s="188"/>
      <c r="P47" s="188"/>
      <c r="Q47" s="188"/>
    </row>
    <row r="48" spans="1:17" ht="25.5" customHeight="1">
      <c r="A48" s="151"/>
      <c r="B48" s="151"/>
      <c r="C48" s="188" t="s">
        <v>142</v>
      </c>
      <c r="D48" s="188"/>
      <c r="E48" s="188"/>
      <c r="F48" s="188"/>
      <c r="G48" s="188"/>
      <c r="H48" s="188"/>
      <c r="I48" s="188"/>
      <c r="J48" s="188"/>
      <c r="K48" s="188"/>
      <c r="L48" s="188"/>
      <c r="M48" s="188"/>
      <c r="N48" s="188"/>
      <c r="O48" s="188"/>
      <c r="P48" s="188"/>
      <c r="Q48" s="188"/>
    </row>
    <row r="49" spans="1:18">
      <c r="A49" s="3"/>
    </row>
    <row r="50" spans="1:18" ht="24" customHeight="1">
      <c r="B50" s="204" t="s">
        <v>209</v>
      </c>
      <c r="C50" s="205"/>
      <c r="D50" s="205"/>
      <c r="E50" s="205"/>
      <c r="F50" s="205"/>
      <c r="G50" s="205"/>
      <c r="H50" s="205"/>
      <c r="I50" s="205"/>
      <c r="J50" s="205"/>
      <c r="K50" s="205"/>
      <c r="L50" s="205"/>
      <c r="M50" s="205"/>
      <c r="N50" s="205"/>
      <c r="O50" s="205"/>
      <c r="P50" s="205"/>
      <c r="Q50" s="205"/>
      <c r="R50" s="205"/>
    </row>
  </sheetData>
  <mergeCells count="122">
    <mergeCell ref="B50:R50"/>
    <mergeCell ref="P3:Q3"/>
    <mergeCell ref="N3:O3"/>
    <mergeCell ref="F20:K20"/>
    <mergeCell ref="M20:Q20"/>
    <mergeCell ref="F21:K21"/>
    <mergeCell ref="M21:Q21"/>
    <mergeCell ref="M23:Q23"/>
    <mergeCell ref="M24:Q24"/>
    <mergeCell ref="M25:Q25"/>
    <mergeCell ref="L6:M6"/>
    <mergeCell ref="J6:K6"/>
    <mergeCell ref="P7:Q7"/>
    <mergeCell ref="F19:K19"/>
    <mergeCell ref="P8:Q8"/>
    <mergeCell ref="N8:O8"/>
    <mergeCell ref="L8:M8"/>
    <mergeCell ref="N6:O6"/>
    <mergeCell ref="M31:Q31"/>
    <mergeCell ref="F26:K26"/>
    <mergeCell ref="M26:Q26"/>
    <mergeCell ref="C45:Q45"/>
    <mergeCell ref="C44:Q44"/>
    <mergeCell ref="C48:Q48"/>
    <mergeCell ref="C47:Q47"/>
    <mergeCell ref="C46:Q46"/>
    <mergeCell ref="C43:Q43"/>
    <mergeCell ref="C42:Q42"/>
    <mergeCell ref="F35:K35"/>
    <mergeCell ref="M35:Q35"/>
    <mergeCell ref="F32:K32"/>
    <mergeCell ref="M32:Q32"/>
    <mergeCell ref="F33:K33"/>
    <mergeCell ref="M33:Q33"/>
    <mergeCell ref="M34:Q34"/>
    <mergeCell ref="C35:E35"/>
    <mergeCell ref="C32:E32"/>
    <mergeCell ref="C33:E33"/>
    <mergeCell ref="C34:E34"/>
    <mergeCell ref="F34:K34"/>
    <mergeCell ref="C31:E31"/>
    <mergeCell ref="C23:E23"/>
    <mergeCell ref="C24:E24"/>
    <mergeCell ref="C25:E25"/>
    <mergeCell ref="C26:E26"/>
    <mergeCell ref="F23:K23"/>
    <mergeCell ref="F24:K24"/>
    <mergeCell ref="F25:K25"/>
    <mergeCell ref="F31:K31"/>
    <mergeCell ref="F30:K30"/>
    <mergeCell ref="F29:K29"/>
    <mergeCell ref="C28:E28"/>
    <mergeCell ref="C29:E29"/>
    <mergeCell ref="C27:E27"/>
    <mergeCell ref="C30:E30"/>
    <mergeCell ref="M22:Q22"/>
    <mergeCell ref="F18:K18"/>
    <mergeCell ref="J8:K8"/>
    <mergeCell ref="J10:K10"/>
    <mergeCell ref="J5:Q5"/>
    <mergeCell ref="L15:L16"/>
    <mergeCell ref="M15:Q16"/>
    <mergeCell ref="F15:K16"/>
    <mergeCell ref="P9:Q9"/>
    <mergeCell ref="N7:O7"/>
    <mergeCell ref="L7:M7"/>
    <mergeCell ref="J7:K7"/>
    <mergeCell ref="P6:Q6"/>
    <mergeCell ref="L10:M10"/>
    <mergeCell ref="C18:E18"/>
    <mergeCell ref="C19:E19"/>
    <mergeCell ref="N9:O9"/>
    <mergeCell ref="L9:M9"/>
    <mergeCell ref="J9:K9"/>
    <mergeCell ref="P11:Q11"/>
    <mergeCell ref="N11:O11"/>
    <mergeCell ref="L11:M11"/>
    <mergeCell ref="J11:K11"/>
    <mergeCell ref="P10:Q10"/>
    <mergeCell ref="N10:O10"/>
    <mergeCell ref="F17:K17"/>
    <mergeCell ref="A45:B48"/>
    <mergeCell ref="C21:E21"/>
    <mergeCell ref="A43:B44"/>
    <mergeCell ref="A15:A16"/>
    <mergeCell ref="A38:B38"/>
    <mergeCell ref="A39:B40"/>
    <mergeCell ref="A41:B42"/>
    <mergeCell ref="C40:Q40"/>
    <mergeCell ref="C20:E20"/>
    <mergeCell ref="M17:Q17"/>
    <mergeCell ref="M18:Q18"/>
    <mergeCell ref="M19:Q19"/>
    <mergeCell ref="C22:E22"/>
    <mergeCell ref="C39:Q39"/>
    <mergeCell ref="C41:Q41"/>
    <mergeCell ref="C38:Q38"/>
    <mergeCell ref="F27:K27"/>
    <mergeCell ref="M27:Q27"/>
    <mergeCell ref="F28:K28"/>
    <mergeCell ref="M28:Q28"/>
    <mergeCell ref="M29:Q29"/>
    <mergeCell ref="M30:Q30"/>
    <mergeCell ref="F22:K22"/>
    <mergeCell ref="C16:E16"/>
    <mergeCell ref="A5:A11"/>
    <mergeCell ref="C17:E17"/>
    <mergeCell ref="D5:I5"/>
    <mergeCell ref="D11:I11"/>
    <mergeCell ref="D10:I10"/>
    <mergeCell ref="D9:I9"/>
    <mergeCell ref="D8:I8"/>
    <mergeCell ref="D7:I7"/>
    <mergeCell ref="D6:I6"/>
    <mergeCell ref="B10:C10"/>
    <mergeCell ref="B9:C9"/>
    <mergeCell ref="B8:C8"/>
    <mergeCell ref="B7:C7"/>
    <mergeCell ref="B6:C6"/>
    <mergeCell ref="B5:C5"/>
    <mergeCell ref="B11:C11"/>
    <mergeCell ref="B15:E15"/>
  </mergeCells>
  <phoneticPr fontId="4"/>
  <dataValidations disablePrompts="1" count="1">
    <dataValidation type="list" allowBlank="1" showInputMessage="1" showErrorMessage="1" sqref="L17:L35">
      <formula1>Remark!E3:E7</formula1>
    </dataValidation>
  </dataValidations>
  <pageMargins left="0.70866141732283472" right="0.70866141732283472" top="0.74803149606299213" bottom="0.74803149606299213" header="0.31496062992125984" footer="0.31496062992125984"/>
  <pageSetup paperSize="9" scale="62" orientation="portrait" verticalDpi="0" r:id="rId1"/>
  <legacyDrawing r:id="rId2"/>
  <controls>
    <control shapeId="2055" r:id="rId3" name="RMP_Btn3"/>
    <control shapeId="2054" r:id="rId4" name="RMP_Btn2"/>
    <control shapeId="2053" r:id="rId5" name="RMP_Btn1"/>
  </controls>
</worksheet>
</file>

<file path=xl/worksheets/sheet3.xml><?xml version="1.0" encoding="utf-8"?>
<worksheet xmlns="http://schemas.openxmlformats.org/spreadsheetml/2006/main" xmlns:r="http://schemas.openxmlformats.org/officeDocument/2006/relationships">
  <sheetPr codeName="Sheet3"/>
  <dimension ref="B2:H9"/>
  <sheetViews>
    <sheetView workbookViewId="0">
      <selection activeCell="H5" sqref="H5"/>
    </sheetView>
  </sheetViews>
  <sheetFormatPr defaultRowHeight="13.5"/>
  <cols>
    <col min="2" max="5" width="10.625" customWidth="1"/>
    <col min="6" max="6" width="27.375" customWidth="1"/>
  </cols>
  <sheetData>
    <row r="2" spans="2:8" ht="43.5" customHeight="1">
      <c r="B2" s="60" t="s">
        <v>104</v>
      </c>
      <c r="C2" s="60" t="s">
        <v>121</v>
      </c>
      <c r="D2" s="8" t="s">
        <v>17</v>
      </c>
      <c r="E2" s="61" t="s">
        <v>77</v>
      </c>
      <c r="F2" s="62" t="s">
        <v>147</v>
      </c>
      <c r="G2" s="179" t="s">
        <v>136</v>
      </c>
      <c r="H2" s="207"/>
    </row>
    <row r="3" spans="2:8">
      <c r="B3" s="11"/>
      <c r="C3" s="10"/>
      <c r="D3" s="8"/>
      <c r="E3" s="57"/>
      <c r="F3" s="79"/>
      <c r="G3" s="77" t="s">
        <v>135</v>
      </c>
      <c r="H3" s="77" t="s">
        <v>130</v>
      </c>
    </row>
    <row r="4" spans="2:8">
      <c r="B4" s="11" t="s">
        <v>106</v>
      </c>
      <c r="C4" s="10" t="s">
        <v>122</v>
      </c>
      <c r="D4" s="57" t="s">
        <v>129</v>
      </c>
      <c r="E4" s="57" t="s">
        <v>79</v>
      </c>
      <c r="F4" s="57" t="s">
        <v>148</v>
      </c>
      <c r="G4" s="77" t="s">
        <v>131</v>
      </c>
      <c r="H4" s="77">
        <v>0.25</v>
      </c>
    </row>
    <row r="5" spans="2:8">
      <c r="B5" s="11" t="s">
        <v>107</v>
      </c>
      <c r="C5" s="10" t="s">
        <v>123</v>
      </c>
      <c r="D5" s="48"/>
      <c r="E5" s="57" t="s">
        <v>81</v>
      </c>
      <c r="F5" s="80" t="s">
        <v>149</v>
      </c>
      <c r="G5" s="77" t="s">
        <v>132</v>
      </c>
      <c r="H5" s="77">
        <v>0.5</v>
      </c>
    </row>
    <row r="6" spans="2:8">
      <c r="B6" s="11" t="s">
        <v>108</v>
      </c>
      <c r="E6" s="57" t="s">
        <v>84</v>
      </c>
      <c r="F6" s="80" t="s">
        <v>150</v>
      </c>
      <c r="G6" s="77" t="s">
        <v>133</v>
      </c>
      <c r="H6" s="77">
        <v>0.75</v>
      </c>
    </row>
    <row r="7" spans="2:8">
      <c r="B7" s="11" t="s">
        <v>109</v>
      </c>
      <c r="E7" s="57" t="s">
        <v>87</v>
      </c>
      <c r="F7" s="57" t="s">
        <v>151</v>
      </c>
      <c r="G7" s="77" t="s">
        <v>134</v>
      </c>
      <c r="H7" s="77">
        <v>1</v>
      </c>
    </row>
    <row r="8" spans="2:8">
      <c r="F8" s="10" t="s">
        <v>152</v>
      </c>
    </row>
    <row r="9" spans="2:8">
      <c r="F9" s="10" t="s">
        <v>153</v>
      </c>
    </row>
  </sheetData>
  <mergeCells count="1">
    <mergeCell ref="G2:H2"/>
  </mergeCells>
  <phoneticPr fontId="4"/>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RM評価表</vt:lpstr>
      <vt:lpstr>RM 計画書</vt:lpstr>
      <vt:lpstr>Remark</vt:lpstr>
      <vt:lpstr>'RM 計画書'!Print_Area</vt:lpstr>
      <vt:lpstr>RM評価表!Print_Area</vt:lpstr>
    </vt:vector>
  </TitlesOfParts>
  <Company>日本工営株式会社</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Hiroshi Shimokura</dc:creator>
  <cp:lastModifiedBy>Tetsuya Maeda</cp:lastModifiedBy>
  <cp:lastPrinted>2014-07-23T04:04:28Z</cp:lastPrinted>
  <dcterms:created xsi:type="dcterms:W3CDTF">2014-05-08T10:09:32Z</dcterms:created>
  <dcterms:modified xsi:type="dcterms:W3CDTF">2015-08-02T05:26:25Z</dcterms:modified>
</cp:coreProperties>
</file>