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Override PartName="/xl/tables/table4.xml" ContentType="application/vnd.openxmlformats-officedocument.spreadsheetml.table+xml"/>
  <Override PartName="/xl/drawings/drawing9.xml" ContentType="application/vnd.openxmlformats-officedocument.drawing+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tables/table2.xml" ContentType="application/vnd.openxmlformats-officedocument.spreadsheetml.table+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xl/tables/table7.xml" ContentType="application/vnd.openxmlformats-officedocument.spreadsheetml.table+xml"/>
  <Override PartName="/xl/tables/table8.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45" windowWidth="19920" windowHeight="7545" tabRatio="781"/>
  </bookViews>
  <sheets>
    <sheet name="①基本条件" sheetId="19" r:id="rId1"/>
    <sheet name="②売上計画" sheetId="18" r:id="rId2"/>
    <sheet name="③JICA用報酬計算" sheetId="21" r:id="rId3"/>
    <sheet name="③人件費" sheetId="2" r:id="rId4"/>
    <sheet name="④借上外注費" sheetId="11" r:id="rId5"/>
    <sheet name="⑤経費" sheetId="3" r:id="rId6"/>
    <sheet name="⑥経費一覧表" sheetId="13" r:id="rId7"/>
    <sheet name="⑦実行予算総括表" sheetId="14" r:id="rId8"/>
    <sheet name="T_為替" sheetId="20" state="hidden" r:id="rId9"/>
    <sheet name="T_従業員" sheetId="16" state="hidden" r:id="rId10"/>
    <sheet name="T_データ" sheetId="4" state="hidden" r:id="rId11"/>
    <sheet name="⑧回覧書式" sheetId="22" r:id="rId12"/>
    <sheet name="参考 勘定科目" sheetId="8" r:id="rId13"/>
  </sheets>
  <definedNames>
    <definedName name="CIT見込額">②売上計画!$D$55</definedName>
    <definedName name="JICA社員報酬額">③JICA用報酬計算!$L$60</definedName>
    <definedName name="JICA借上報酬額">③JICA用報酬計算!$L$61</definedName>
    <definedName name="PIT社員">⑤経費!$J$273</definedName>
    <definedName name="PIT社員通貨1">⑤経費!$M$273</definedName>
    <definedName name="PIT社員通貨2">⑤経費!$P$273</definedName>
    <definedName name="PIT社員通貨3">⑤経費!$S$273</definedName>
    <definedName name="PIT社員通貨4">⑤経費!$V$273</definedName>
    <definedName name="PIT借上">⑤経費!$J$291</definedName>
    <definedName name="PIT借上_通貨1">⑤経費!$M$291</definedName>
    <definedName name="PIT借上_通貨2">⑤経費!$P$291</definedName>
    <definedName name="PIT借上_通貨3">⑤経費!$S$291</definedName>
    <definedName name="PIT借上_通貨4">⑤経費!$V$291</definedName>
    <definedName name="_xlnm.Print_Area" localSheetId="0">①基本条件!$B$2:$F$22</definedName>
    <definedName name="_xlnm.Print_Area" localSheetId="1">②売上計画!$B$2:$H$59</definedName>
    <definedName name="_xlnm.Print_Area" localSheetId="2">③JICA用報酬計算!$A$1:$M$64</definedName>
    <definedName name="_xlnm.Print_Area" localSheetId="3">③人件費!$A$1:$N$62</definedName>
    <definedName name="_xlnm.Print_Area" localSheetId="4">④借上外注費!$B$1:$P$157</definedName>
    <definedName name="_xlnm.Print_Area" localSheetId="5">⑤経費!$B$2:$V$321</definedName>
    <definedName name="_xlnm.Print_Area" localSheetId="6">⑥経費一覧表!$B$1:$H$44</definedName>
    <definedName name="_xlnm.Print_Area" localSheetId="7">⑦実行予算総括表!$B$2:$P$64</definedName>
    <definedName name="_xlnm.Print_Area" localSheetId="11">⑧回覧書式!$A$1:$AB$69</definedName>
    <definedName name="_xlnm.Print_Area" localSheetId="10">T_データ!$B$1:$I$87</definedName>
    <definedName name="_xlnm.Print_Titles" localSheetId="4">④借上外注費!$3:$3</definedName>
    <definedName name="_xlnm.Print_Titles" localSheetId="5">⑤経費!$2:$7</definedName>
    <definedName name="TL">①基本条件!$C$11</definedName>
    <definedName name="WBS">①基本条件!$C$4</definedName>
    <definedName name="プロジェクトコード">①基本条件!$C$3</definedName>
    <definedName name="プロジェクト件名">①基本条件!$C$5</definedName>
    <definedName name="リエゾン担当">①基本条件!$C$14</definedName>
    <definedName name="課長">①基本条件!$C$13</definedName>
    <definedName name="会議費計">⑤経費!$J$146</definedName>
    <definedName name="外注委託費計">⑤経費!$J$54</definedName>
    <definedName name="完成基準">①基本条件!$C$16</definedName>
    <definedName name="完成年度">①基本条件!$C$15</definedName>
    <definedName name="完成予定日">①基本条件!$C$10</definedName>
    <definedName name="経費_借上外注費及びPIT">⑥経費一覧表!$D$19</definedName>
    <definedName name="経費_人件費及びPIT">⑥経費一覧表!$D$14</definedName>
    <definedName name="経費売上額">②売上計画!$D$48</definedName>
    <definedName name="減価償却費計">⑤経費!$J$229</definedName>
    <definedName name="個人所得税計_借上分">⑤経費!$J$291</definedName>
    <definedName name="交際費計">⑤経費!$J$158</definedName>
    <definedName name="工期開始日">①基本条件!$C$8</definedName>
    <definedName name="工期終了日">①基本条件!$C$9</definedName>
    <definedName name="材料費計">⑤経費!$J$28</definedName>
    <definedName name="雑費計">⑤経費!$J$318</definedName>
    <definedName name="事務手数料計">⑤経費!$J$302</definedName>
    <definedName name="事務用品複写費計">⑤経費!$J$122</definedName>
    <definedName name="社員報酬額">②売上計画!$D$16</definedName>
    <definedName name="社員報酬売上高">③人件費!$F$60</definedName>
    <definedName name="借上外注費計" localSheetId="4">④借上外注費!$N$152</definedName>
    <definedName name="借上報酬額">②売上計画!$D$22</definedName>
    <definedName name="借上報酬額_通貨1">④借上外注費!$E$37</definedName>
    <definedName name="借上報酬額_通貨2">④借上外注費!$D$75</definedName>
    <definedName name="借上報酬額_通貨2_円">④借上外注費!$E$75</definedName>
    <definedName name="借上報酬額_通貨3">④借上外注費!$D$108</definedName>
    <definedName name="借上報酬額_通貨3_円">④借上外注費!$E$108</definedName>
    <definedName name="借上報酬額_通貨4">④借上外注費!$D$141</definedName>
    <definedName name="借上報酬額_通貨4_円">④借上外注費!$E$141</definedName>
    <definedName name="主管部">①基本条件!$C$6</definedName>
    <definedName name="修繕維持費計">⑤経費!$J$169</definedName>
    <definedName name="所長">①基本条件!$C$12</definedName>
    <definedName name="諸賃借料計">⑤経費!$J$195</definedName>
    <definedName name="人件費計">③人件費!$N$57</definedName>
    <definedName name="租税公課計">⑤経費!$J$255</definedName>
    <definedName name="地代家賃計">⑤経費!$J$242</definedName>
    <definedName name="通貨1">①基本条件!$C$19</definedName>
    <definedName name="通貨1レート">①基本条件!$C$20</definedName>
    <definedName name="通貨1単位">①基本条件!$C$21</definedName>
    <definedName name="通貨2">①基本条件!$D$19</definedName>
    <definedName name="通貨2レート">①基本条件!$D$20</definedName>
    <definedName name="通貨2単位">①基本条件!$D$21</definedName>
    <definedName name="通貨3">①基本条件!$E$19</definedName>
    <definedName name="通貨3レート">①基本条件!$E$20</definedName>
    <definedName name="通貨3単位">①基本条件!$E$21</definedName>
    <definedName name="通貨4">①基本条件!$F$19</definedName>
    <definedName name="通貨4レート">①基本条件!$F$20</definedName>
    <definedName name="通貨4単位">①基本条件!$F$21</definedName>
    <definedName name="通信交通費計">⑤経費!$J$104</definedName>
    <definedName name="動力用水光熱費計">⑤経費!$J$182</definedName>
    <definedName name="福利厚生費計">⑤経費!$J$135</definedName>
    <definedName name="分担部">①基本条件!$C$7</definedName>
    <definedName name="保険料計">⑤経費!$J$208</definedName>
    <definedName name="労務費計">⑤経費!$J$78</definedName>
  </definedNames>
  <calcPr calcId="125725"/>
</workbook>
</file>

<file path=xl/calcChain.xml><?xml version="1.0" encoding="utf-8"?>
<calcChain xmlns="http://schemas.openxmlformats.org/spreadsheetml/2006/main">
  <c r="E37" i="13"/>
  <c r="E33"/>
  <c r="E29"/>
  <c r="E28"/>
  <c r="E26"/>
  <c r="E25"/>
  <c r="E24"/>
  <c r="E17"/>
  <c r="E12"/>
  <c r="E14" i="18"/>
  <c r="E34" l="1"/>
  <c r="X10" i="22" l="1"/>
  <c r="E6"/>
  <c r="E4"/>
  <c r="V324" i="3"/>
  <c r="S324"/>
  <c r="P324"/>
  <c r="M324"/>
  <c r="V305"/>
  <c r="S305"/>
  <c r="P305"/>
  <c r="M305"/>
  <c r="V296"/>
  <c r="S296"/>
  <c r="P296"/>
  <c r="M296"/>
  <c r="V278"/>
  <c r="S278"/>
  <c r="P278"/>
  <c r="M278"/>
  <c r="V260"/>
  <c r="S260"/>
  <c r="P260"/>
  <c r="M260"/>
  <c r="V247"/>
  <c r="S247"/>
  <c r="P247"/>
  <c r="M247"/>
  <c r="V234"/>
  <c r="S234"/>
  <c r="P234"/>
  <c r="M234"/>
  <c r="V213"/>
  <c r="S213"/>
  <c r="P213"/>
  <c r="M213"/>
  <c r="V200"/>
  <c r="S200"/>
  <c r="P200"/>
  <c r="M200"/>
  <c r="V187"/>
  <c r="S187"/>
  <c r="P187"/>
  <c r="M187"/>
  <c r="V174"/>
  <c r="S174"/>
  <c r="P174"/>
  <c r="M174"/>
  <c r="V163"/>
  <c r="S163"/>
  <c r="P163"/>
  <c r="M163"/>
  <c r="V151"/>
  <c r="S151"/>
  <c r="P151"/>
  <c r="M151"/>
  <c r="V140"/>
  <c r="S140"/>
  <c r="P140"/>
  <c r="M140"/>
  <c r="V127"/>
  <c r="S127"/>
  <c r="P127"/>
  <c r="M127"/>
  <c r="V109"/>
  <c r="S109"/>
  <c r="P109"/>
  <c r="M109"/>
  <c r="V83"/>
  <c r="S83"/>
  <c r="P83"/>
  <c r="M83"/>
  <c r="V59"/>
  <c r="S59"/>
  <c r="P59"/>
  <c r="M59"/>
  <c r="V33"/>
  <c r="S33"/>
  <c r="P33"/>
  <c r="M33"/>
  <c r="V9"/>
  <c r="S9"/>
  <c r="P9"/>
  <c r="E27" i="21"/>
  <c r="E28"/>
  <c r="G28" s="1"/>
  <c r="I28" s="1"/>
  <c r="E29"/>
  <c r="G29" s="1"/>
  <c r="I29" s="1"/>
  <c r="K29" s="1"/>
  <c r="E30"/>
  <c r="G30" s="1"/>
  <c r="I30" s="1"/>
  <c r="E31"/>
  <c r="G31" s="1"/>
  <c r="J160" i="3"/>
  <c r="J159"/>
  <c r="V160"/>
  <c r="S160"/>
  <c r="P160"/>
  <c r="M160"/>
  <c r="V159"/>
  <c r="S159"/>
  <c r="P159"/>
  <c r="M159"/>
  <c r="V148"/>
  <c r="S148"/>
  <c r="P148"/>
  <c r="M148"/>
  <c r="J148"/>
  <c r="V147"/>
  <c r="S147"/>
  <c r="P147"/>
  <c r="M147"/>
  <c r="J147"/>
  <c r="J171"/>
  <c r="J170"/>
  <c r="V171"/>
  <c r="S171"/>
  <c r="P171"/>
  <c r="M171"/>
  <c r="V170"/>
  <c r="S170"/>
  <c r="P170"/>
  <c r="M170"/>
  <c r="V257"/>
  <c r="S257"/>
  <c r="P257"/>
  <c r="M257"/>
  <c r="J257"/>
  <c r="V256"/>
  <c r="S256"/>
  <c r="P256"/>
  <c r="M256"/>
  <c r="J256"/>
  <c r="V244"/>
  <c r="S244"/>
  <c r="P244"/>
  <c r="M244"/>
  <c r="J244"/>
  <c r="V243"/>
  <c r="S243"/>
  <c r="P243"/>
  <c r="M243"/>
  <c r="J243"/>
  <c r="V210"/>
  <c r="S210"/>
  <c r="P210"/>
  <c r="M210"/>
  <c r="J210"/>
  <c r="V209"/>
  <c r="S209"/>
  <c r="P209"/>
  <c r="M209"/>
  <c r="J209"/>
  <c r="V197"/>
  <c r="S197"/>
  <c r="P197"/>
  <c r="M197"/>
  <c r="J197"/>
  <c r="V196"/>
  <c r="S196"/>
  <c r="P196"/>
  <c r="M196"/>
  <c r="J196"/>
  <c r="V184"/>
  <c r="S184"/>
  <c r="P184"/>
  <c r="M184"/>
  <c r="J184"/>
  <c r="V183"/>
  <c r="S183"/>
  <c r="P183"/>
  <c r="M183"/>
  <c r="J183"/>
  <c r="V137"/>
  <c r="V136"/>
  <c r="S137"/>
  <c r="S136"/>
  <c r="P137"/>
  <c r="P136"/>
  <c r="M137"/>
  <c r="M136"/>
  <c r="J137"/>
  <c r="J136"/>
  <c r="J320"/>
  <c r="J319"/>
  <c r="V320"/>
  <c r="S320"/>
  <c r="P320"/>
  <c r="M320"/>
  <c r="V319"/>
  <c r="S319"/>
  <c r="P319"/>
  <c r="M319"/>
  <c r="V293"/>
  <c r="S293"/>
  <c r="P293"/>
  <c r="M293"/>
  <c r="J293"/>
  <c r="V292"/>
  <c r="S292"/>
  <c r="P292"/>
  <c r="M292"/>
  <c r="J292"/>
  <c r="M274"/>
  <c r="J275"/>
  <c r="J274"/>
  <c r="V275"/>
  <c r="S275"/>
  <c r="P275"/>
  <c r="M275"/>
  <c r="V274"/>
  <c r="S274"/>
  <c r="P274"/>
  <c r="V124"/>
  <c r="V123"/>
  <c r="S124"/>
  <c r="S123"/>
  <c r="P124"/>
  <c r="P123"/>
  <c r="M124"/>
  <c r="M123"/>
  <c r="J123"/>
  <c r="J124"/>
  <c r="V106"/>
  <c r="V105"/>
  <c r="S106"/>
  <c r="S105"/>
  <c r="P106"/>
  <c r="P105"/>
  <c r="M106"/>
  <c r="M105"/>
  <c r="J106"/>
  <c r="J105"/>
  <c r="V80"/>
  <c r="V79"/>
  <c r="S80"/>
  <c r="S79"/>
  <c r="P80"/>
  <c r="P79"/>
  <c r="M80"/>
  <c r="M79"/>
  <c r="J80"/>
  <c r="J79"/>
  <c r="V231"/>
  <c r="V230"/>
  <c r="S231"/>
  <c r="S230"/>
  <c r="P231"/>
  <c r="P230"/>
  <c r="M231"/>
  <c r="M230"/>
  <c r="J231"/>
  <c r="J230"/>
  <c r="M55"/>
  <c r="V55"/>
  <c r="S55"/>
  <c r="P55"/>
  <c r="J55"/>
  <c r="I14"/>
  <c r="O48" i="14"/>
  <c r="O47"/>
  <c r="O45"/>
  <c r="O44"/>
  <c r="E55" i="18"/>
  <c r="F55"/>
  <c r="G55"/>
  <c r="H55"/>
  <c r="H48"/>
  <c r="G48"/>
  <c r="F48"/>
  <c r="E48"/>
  <c r="P238" i="3"/>
  <c r="F16" i="18"/>
  <c r="G16"/>
  <c r="H16"/>
  <c r="E6" i="21"/>
  <c r="G6" s="1"/>
  <c r="I6" s="1"/>
  <c r="E7"/>
  <c r="G7" s="1"/>
  <c r="E8"/>
  <c r="G8" s="1"/>
  <c r="E9"/>
  <c r="G9" s="1"/>
  <c r="I9" s="1"/>
  <c r="E10"/>
  <c r="G10" s="1"/>
  <c r="I10" s="1"/>
  <c r="E11"/>
  <c r="G11" s="1"/>
  <c r="E12"/>
  <c r="G12" s="1"/>
  <c r="E13"/>
  <c r="G13" s="1"/>
  <c r="I13" s="1"/>
  <c r="K13" s="1"/>
  <c r="E14"/>
  <c r="G14" s="1"/>
  <c r="I14" s="1"/>
  <c r="E15"/>
  <c r="G15" s="1"/>
  <c r="E16"/>
  <c r="G16" s="1"/>
  <c r="E17"/>
  <c r="G17" s="1"/>
  <c r="G61" s="1"/>
  <c r="E18"/>
  <c r="G18" s="1"/>
  <c r="I18" s="1"/>
  <c r="E19"/>
  <c r="G19" s="1"/>
  <c r="E20"/>
  <c r="G20" s="1"/>
  <c r="E21"/>
  <c r="G21" s="1"/>
  <c r="I21" s="1"/>
  <c r="K21" s="1"/>
  <c r="E22"/>
  <c r="G22" s="1"/>
  <c r="I22" s="1"/>
  <c r="E23"/>
  <c r="G23" s="1"/>
  <c r="E24"/>
  <c r="G24" s="1"/>
  <c r="E25"/>
  <c r="G25" s="1"/>
  <c r="E26"/>
  <c r="G26" s="1"/>
  <c r="G27"/>
  <c r="E32"/>
  <c r="G32" s="1"/>
  <c r="I32" s="1"/>
  <c r="E33"/>
  <c r="G33" s="1"/>
  <c r="I33" s="1"/>
  <c r="K33" s="1"/>
  <c r="E34"/>
  <c r="G34" s="1"/>
  <c r="I34" s="1"/>
  <c r="E35"/>
  <c r="G35" s="1"/>
  <c r="E36"/>
  <c r="G36" s="1"/>
  <c r="I36" s="1"/>
  <c r="E37"/>
  <c r="G37" s="1"/>
  <c r="E38"/>
  <c r="G38" s="1"/>
  <c r="I38" s="1"/>
  <c r="E39"/>
  <c r="G39" s="1"/>
  <c r="E40"/>
  <c r="G40" s="1"/>
  <c r="I40" s="1"/>
  <c r="E41"/>
  <c r="G41" s="1"/>
  <c r="I41" s="1"/>
  <c r="K41" s="1"/>
  <c r="E42"/>
  <c r="G42" s="1"/>
  <c r="I42" s="1"/>
  <c r="E43"/>
  <c r="G43" s="1"/>
  <c r="E44"/>
  <c r="G44" s="1"/>
  <c r="I44" s="1"/>
  <c r="E45"/>
  <c r="G45" s="1"/>
  <c r="E46"/>
  <c r="G46" s="1"/>
  <c r="I46" s="1"/>
  <c r="E47"/>
  <c r="G47" s="1"/>
  <c r="E48"/>
  <c r="G48" s="1"/>
  <c r="I48" s="1"/>
  <c r="E49"/>
  <c r="G49" s="1"/>
  <c r="I49" s="1"/>
  <c r="K49" s="1"/>
  <c r="E50"/>
  <c r="G50" s="1"/>
  <c r="I50" s="1"/>
  <c r="E51"/>
  <c r="G51" s="1"/>
  <c r="E52"/>
  <c r="G52" s="1"/>
  <c r="I52" s="1"/>
  <c r="E53"/>
  <c r="G53" s="1"/>
  <c r="E54"/>
  <c r="G54" s="1"/>
  <c r="I54" s="1"/>
  <c r="E55"/>
  <c r="G55" s="1"/>
  <c r="E5"/>
  <c r="G5" s="1"/>
  <c r="I5" s="1"/>
  <c r="F61"/>
  <c r="F62"/>
  <c r="F60"/>
  <c r="F56"/>
  <c r="M55"/>
  <c r="M54"/>
  <c r="M53"/>
  <c r="M52"/>
  <c r="M51"/>
  <c r="M50"/>
  <c r="M49"/>
  <c r="M48"/>
  <c r="M47"/>
  <c r="M46"/>
  <c r="M45"/>
  <c r="M44"/>
  <c r="M43"/>
  <c r="M42"/>
  <c r="M41"/>
  <c r="M40"/>
  <c r="M39"/>
  <c r="M38"/>
  <c r="M37"/>
  <c r="M36"/>
  <c r="M35"/>
  <c r="M34"/>
  <c r="M33"/>
  <c r="M32"/>
  <c r="M31"/>
  <c r="M26"/>
  <c r="M20"/>
  <c r="M10"/>
  <c r="M9"/>
  <c r="M8"/>
  <c r="M7"/>
  <c r="M6"/>
  <c r="M5"/>
  <c r="H2"/>
  <c r="L1"/>
  <c r="H1"/>
  <c r="D12" i="2"/>
  <c r="E12"/>
  <c r="F12"/>
  <c r="H12" s="1"/>
  <c r="M12"/>
  <c r="D13"/>
  <c r="E13"/>
  <c r="F13"/>
  <c r="H13" s="1"/>
  <c r="M13"/>
  <c r="D14"/>
  <c r="E14"/>
  <c r="F14"/>
  <c r="H14" s="1"/>
  <c r="M14"/>
  <c r="D15"/>
  <c r="E15"/>
  <c r="F15"/>
  <c r="H15" s="1"/>
  <c r="M15"/>
  <c r="D16"/>
  <c r="E16"/>
  <c r="F16"/>
  <c r="H16" s="1"/>
  <c r="M16"/>
  <c r="D17"/>
  <c r="E17"/>
  <c r="F17"/>
  <c r="H17" s="1"/>
  <c r="M17"/>
  <c r="D18"/>
  <c r="E18"/>
  <c r="F18"/>
  <c r="H18" s="1"/>
  <c r="M18"/>
  <c r="D19"/>
  <c r="E19"/>
  <c r="F19"/>
  <c r="H19" s="1"/>
  <c r="M19"/>
  <c r="D20"/>
  <c r="E20"/>
  <c r="F20"/>
  <c r="H20" s="1"/>
  <c r="M20"/>
  <c r="D21"/>
  <c r="E21"/>
  <c r="F21"/>
  <c r="H21" s="1"/>
  <c r="M21"/>
  <c r="D22"/>
  <c r="E22"/>
  <c r="F22"/>
  <c r="H22" s="1"/>
  <c r="M22"/>
  <c r="D23"/>
  <c r="E23"/>
  <c r="F23"/>
  <c r="H23" s="1"/>
  <c r="M23"/>
  <c r="D24"/>
  <c r="E24"/>
  <c r="F24"/>
  <c r="H24" s="1"/>
  <c r="M24"/>
  <c r="D25"/>
  <c r="E25"/>
  <c r="F25"/>
  <c r="H25" s="1"/>
  <c r="M25"/>
  <c r="D26"/>
  <c r="E26"/>
  <c r="F26"/>
  <c r="H26" s="1"/>
  <c r="M26"/>
  <c r="D27"/>
  <c r="E27"/>
  <c r="F27"/>
  <c r="H27" s="1"/>
  <c r="M27"/>
  <c r="D28"/>
  <c r="E28"/>
  <c r="F28"/>
  <c r="H28" s="1"/>
  <c r="M28"/>
  <c r="D29"/>
  <c r="E29"/>
  <c r="F29"/>
  <c r="H29" s="1"/>
  <c r="M29"/>
  <c r="D30"/>
  <c r="E30"/>
  <c r="F30"/>
  <c r="H30" s="1"/>
  <c r="M30"/>
  <c r="D31"/>
  <c r="E31"/>
  <c r="F31"/>
  <c r="H31" s="1"/>
  <c r="M31"/>
  <c r="D32"/>
  <c r="E32"/>
  <c r="F32"/>
  <c r="H32" s="1"/>
  <c r="M32"/>
  <c r="D8"/>
  <c r="D7"/>
  <c r="I27" i="3"/>
  <c r="H27" s="1"/>
  <c r="M27"/>
  <c r="P27"/>
  <c r="S27"/>
  <c r="V27"/>
  <c r="I103"/>
  <c r="H103" s="1"/>
  <c r="M103"/>
  <c r="P103"/>
  <c r="S103"/>
  <c r="V103"/>
  <c r="I77"/>
  <c r="H77" s="1"/>
  <c r="M77"/>
  <c r="P77"/>
  <c r="S77"/>
  <c r="V77"/>
  <c r="I53"/>
  <c r="H53" s="1"/>
  <c r="M53"/>
  <c r="P53"/>
  <c r="S53"/>
  <c r="V53"/>
  <c r="I41"/>
  <c r="H41" s="1"/>
  <c r="M41"/>
  <c r="P41"/>
  <c r="S41"/>
  <c r="V41"/>
  <c r="I22"/>
  <c r="H22" s="1"/>
  <c r="M22"/>
  <c r="P22"/>
  <c r="S22"/>
  <c r="V22"/>
  <c r="V132"/>
  <c r="S132"/>
  <c r="P132"/>
  <c r="M132"/>
  <c r="I132"/>
  <c r="V102"/>
  <c r="S102"/>
  <c r="P102"/>
  <c r="M102"/>
  <c r="I102"/>
  <c r="H102" s="1"/>
  <c r="V101"/>
  <c r="S101"/>
  <c r="P101"/>
  <c r="M101"/>
  <c r="I101"/>
  <c r="H101" s="1"/>
  <c r="V100"/>
  <c r="S100"/>
  <c r="P100"/>
  <c r="M100"/>
  <c r="I100"/>
  <c r="H100" s="1"/>
  <c r="I133"/>
  <c r="H133" s="1"/>
  <c r="M133"/>
  <c r="P133"/>
  <c r="S133"/>
  <c r="V133"/>
  <c r="L5" i="8"/>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2"/>
  <c r="L73"/>
  <c r="L74"/>
  <c r="L75"/>
  <c r="L76"/>
  <c r="L77"/>
  <c r="L78"/>
  <c r="L79"/>
  <c r="L80"/>
  <c r="L81"/>
  <c r="L4"/>
  <c r="F151" i="11"/>
  <c r="F150"/>
  <c r="F149"/>
  <c r="F148"/>
  <c r="D141"/>
  <c r="D108"/>
  <c r="J109"/>
  <c r="D75"/>
  <c r="F18" i="18" s="1"/>
  <c r="F22" s="1"/>
  <c r="P135" i="11"/>
  <c r="P134"/>
  <c r="P133"/>
  <c r="P132"/>
  <c r="P131"/>
  <c r="P130"/>
  <c r="P129"/>
  <c r="P128"/>
  <c r="P127"/>
  <c r="P126"/>
  <c r="P125"/>
  <c r="P124"/>
  <c r="P123"/>
  <c r="P122"/>
  <c r="P121"/>
  <c r="P120"/>
  <c r="P119"/>
  <c r="P118"/>
  <c r="P117"/>
  <c r="P116"/>
  <c r="P102"/>
  <c r="P101"/>
  <c r="P100"/>
  <c r="P99"/>
  <c r="P98"/>
  <c r="P97"/>
  <c r="P96"/>
  <c r="P95"/>
  <c r="P94"/>
  <c r="P93"/>
  <c r="P92"/>
  <c r="P91"/>
  <c r="P90"/>
  <c r="P89"/>
  <c r="P88"/>
  <c r="P87"/>
  <c r="P86"/>
  <c r="P85"/>
  <c r="P84"/>
  <c r="P83"/>
  <c r="P69"/>
  <c r="P68"/>
  <c r="P67"/>
  <c r="P66"/>
  <c r="P65"/>
  <c r="P64"/>
  <c r="P63"/>
  <c r="P62"/>
  <c r="P61"/>
  <c r="P60"/>
  <c r="P59"/>
  <c r="P58"/>
  <c r="P57"/>
  <c r="P56"/>
  <c r="P55"/>
  <c r="P54"/>
  <c r="P53"/>
  <c r="P52"/>
  <c r="P51"/>
  <c r="P50"/>
  <c r="P49"/>
  <c r="P48"/>
  <c r="I135"/>
  <c r="H135"/>
  <c r="I134"/>
  <c r="H134"/>
  <c r="I133"/>
  <c r="H133"/>
  <c r="I132"/>
  <c r="H132"/>
  <c r="I131"/>
  <c r="H131"/>
  <c r="I130"/>
  <c r="H130"/>
  <c r="I129"/>
  <c r="H129"/>
  <c r="I128"/>
  <c r="H128"/>
  <c r="I127"/>
  <c r="H127"/>
  <c r="I126"/>
  <c r="H126"/>
  <c r="I125"/>
  <c r="H125"/>
  <c r="I124"/>
  <c r="H124"/>
  <c r="I123"/>
  <c r="H123"/>
  <c r="I122"/>
  <c r="H122"/>
  <c r="I121"/>
  <c r="H121"/>
  <c r="I120"/>
  <c r="H120"/>
  <c r="I119"/>
  <c r="H119"/>
  <c r="I118"/>
  <c r="H118"/>
  <c r="I117"/>
  <c r="H117"/>
  <c r="I116"/>
  <c r="H116"/>
  <c r="I102"/>
  <c r="H102"/>
  <c r="I101"/>
  <c r="H101"/>
  <c r="I100"/>
  <c r="H100"/>
  <c r="I99"/>
  <c r="H99"/>
  <c r="I98"/>
  <c r="H98"/>
  <c r="I97"/>
  <c r="H97"/>
  <c r="I96"/>
  <c r="H96"/>
  <c r="I95"/>
  <c r="H95"/>
  <c r="I94"/>
  <c r="H94"/>
  <c r="I93"/>
  <c r="H93"/>
  <c r="I92"/>
  <c r="H92"/>
  <c r="I91"/>
  <c r="H91"/>
  <c r="I90"/>
  <c r="H90"/>
  <c r="I89"/>
  <c r="H89"/>
  <c r="I88"/>
  <c r="H88"/>
  <c r="I87"/>
  <c r="H87"/>
  <c r="I86"/>
  <c r="H86"/>
  <c r="I85"/>
  <c r="H85"/>
  <c r="I84"/>
  <c r="H84"/>
  <c r="I83"/>
  <c r="H83"/>
  <c r="I69"/>
  <c r="H69"/>
  <c r="I68"/>
  <c r="H68"/>
  <c r="I67"/>
  <c r="H67"/>
  <c r="I66"/>
  <c r="H66"/>
  <c r="I65"/>
  <c r="H65"/>
  <c r="I64"/>
  <c r="H64"/>
  <c r="I63"/>
  <c r="H63"/>
  <c r="I62"/>
  <c r="H62"/>
  <c r="I61"/>
  <c r="H61"/>
  <c r="I60"/>
  <c r="H60"/>
  <c r="I59"/>
  <c r="H59"/>
  <c r="I58"/>
  <c r="H58"/>
  <c r="I57"/>
  <c r="H57"/>
  <c r="I56"/>
  <c r="H56"/>
  <c r="I55"/>
  <c r="H55"/>
  <c r="I54"/>
  <c r="H54"/>
  <c r="I53"/>
  <c r="H53"/>
  <c r="I52"/>
  <c r="H52"/>
  <c r="I51"/>
  <c r="H51"/>
  <c r="I50"/>
  <c r="H50"/>
  <c r="I49"/>
  <c r="H49"/>
  <c r="I48"/>
  <c r="H48"/>
  <c r="I47"/>
  <c r="H47"/>
  <c r="I46"/>
  <c r="H46"/>
  <c r="I45"/>
  <c r="H45"/>
  <c r="M135"/>
  <c r="M134"/>
  <c r="M133"/>
  <c r="M132"/>
  <c r="M131"/>
  <c r="M130"/>
  <c r="M129"/>
  <c r="M128"/>
  <c r="M127"/>
  <c r="M126"/>
  <c r="M125"/>
  <c r="M124"/>
  <c r="M123"/>
  <c r="M122"/>
  <c r="M121"/>
  <c r="M120"/>
  <c r="M119"/>
  <c r="M118"/>
  <c r="M117"/>
  <c r="M116"/>
  <c r="M102"/>
  <c r="M101"/>
  <c r="M100"/>
  <c r="M99"/>
  <c r="M98"/>
  <c r="M97"/>
  <c r="M96"/>
  <c r="M95"/>
  <c r="M94"/>
  <c r="M93"/>
  <c r="M92"/>
  <c r="M91"/>
  <c r="M90"/>
  <c r="M89"/>
  <c r="M88"/>
  <c r="M87"/>
  <c r="M86"/>
  <c r="M85"/>
  <c r="M84"/>
  <c r="M83"/>
  <c r="M69"/>
  <c r="M68"/>
  <c r="M67"/>
  <c r="M66"/>
  <c r="M65"/>
  <c r="M64"/>
  <c r="M63"/>
  <c r="M62"/>
  <c r="M61"/>
  <c r="M60"/>
  <c r="M59"/>
  <c r="M58"/>
  <c r="M57"/>
  <c r="M56"/>
  <c r="M55"/>
  <c r="M54"/>
  <c r="M53"/>
  <c r="M52"/>
  <c r="M51"/>
  <c r="M50"/>
  <c r="M49"/>
  <c r="M48"/>
  <c r="M47"/>
  <c r="M46"/>
  <c r="M45"/>
  <c r="M9"/>
  <c r="M10"/>
  <c r="M11"/>
  <c r="M12"/>
  <c r="M13"/>
  <c r="M14"/>
  <c r="M15"/>
  <c r="M16"/>
  <c r="M17"/>
  <c r="M18"/>
  <c r="M19"/>
  <c r="M20"/>
  <c r="M21"/>
  <c r="M22"/>
  <c r="M23"/>
  <c r="M24"/>
  <c r="M25"/>
  <c r="M26"/>
  <c r="M27"/>
  <c r="M28"/>
  <c r="M29"/>
  <c r="M30"/>
  <c r="M31"/>
  <c r="M32"/>
  <c r="C20" i="19"/>
  <c r="E6" i="13" s="1"/>
  <c r="D20" i="19"/>
  <c r="L41" i="11" s="1"/>
  <c r="E20" i="19"/>
  <c r="S6" i="3" s="1"/>
  <c r="F20" i="19"/>
  <c r="V6" i="3" s="1"/>
  <c r="H51" i="18"/>
  <c r="G51"/>
  <c r="F51"/>
  <c r="E51"/>
  <c r="H32"/>
  <c r="G32"/>
  <c r="F32"/>
  <c r="E32"/>
  <c r="H26"/>
  <c r="G26"/>
  <c r="F26"/>
  <c r="E26"/>
  <c r="F6"/>
  <c r="E6"/>
  <c r="G6"/>
  <c r="H6"/>
  <c r="H11"/>
  <c r="G11"/>
  <c r="F11"/>
  <c r="E11"/>
  <c r="I36" i="3"/>
  <c r="G18" i="18"/>
  <c r="G22" s="1"/>
  <c r="H112" i="11"/>
  <c r="D137"/>
  <c r="H79"/>
  <c r="D104"/>
  <c r="H41"/>
  <c r="D71"/>
  <c r="D74"/>
  <c r="D107"/>
  <c r="D140"/>
  <c r="F55" i="2"/>
  <c r="H55" s="1"/>
  <c r="E55"/>
  <c r="D55"/>
  <c r="F54"/>
  <c r="H54" s="1"/>
  <c r="E54"/>
  <c r="D54"/>
  <c r="F53"/>
  <c r="H53" s="1"/>
  <c r="E53"/>
  <c r="D53"/>
  <c r="F52"/>
  <c r="H52" s="1"/>
  <c r="E52"/>
  <c r="D52"/>
  <c r="F51"/>
  <c r="H51" s="1"/>
  <c r="E51"/>
  <c r="D51"/>
  <c r="F50"/>
  <c r="H50" s="1"/>
  <c r="E50"/>
  <c r="D50"/>
  <c r="F49"/>
  <c r="H49" s="1"/>
  <c r="E49"/>
  <c r="D49"/>
  <c r="F48"/>
  <c r="H48" s="1"/>
  <c r="E48"/>
  <c r="D48"/>
  <c r="F47"/>
  <c r="H47" s="1"/>
  <c r="E47"/>
  <c r="D47"/>
  <c r="F46"/>
  <c r="H46" s="1"/>
  <c r="E46"/>
  <c r="D46"/>
  <c r="F45"/>
  <c r="H45" s="1"/>
  <c r="E45"/>
  <c r="D45"/>
  <c r="F44"/>
  <c r="H44" s="1"/>
  <c r="E44"/>
  <c r="D44"/>
  <c r="F43"/>
  <c r="H43" s="1"/>
  <c r="E43"/>
  <c r="D43"/>
  <c r="F42"/>
  <c r="H42" s="1"/>
  <c r="E42"/>
  <c r="D42"/>
  <c r="F41"/>
  <c r="H41" s="1"/>
  <c r="E41"/>
  <c r="D41"/>
  <c r="F40"/>
  <c r="H40" s="1"/>
  <c r="E40"/>
  <c r="D40"/>
  <c r="F39"/>
  <c r="H39" s="1"/>
  <c r="E39"/>
  <c r="D39"/>
  <c r="F38"/>
  <c r="H38" s="1"/>
  <c r="E38"/>
  <c r="D38"/>
  <c r="F37"/>
  <c r="H37" s="1"/>
  <c r="E37"/>
  <c r="D37"/>
  <c r="F36"/>
  <c r="H36" s="1"/>
  <c r="E36"/>
  <c r="D36"/>
  <c r="F35"/>
  <c r="H35" s="1"/>
  <c r="E35"/>
  <c r="D35"/>
  <c r="F34"/>
  <c r="H34" s="1"/>
  <c r="E34"/>
  <c r="D34"/>
  <c r="F33"/>
  <c r="H33" s="1"/>
  <c r="E33"/>
  <c r="D33"/>
  <c r="F10"/>
  <c r="H10" s="1"/>
  <c r="E10"/>
  <c r="D10"/>
  <c r="F9"/>
  <c r="E9"/>
  <c r="D9"/>
  <c r="F8"/>
  <c r="E8"/>
  <c r="F7"/>
  <c r="E7"/>
  <c r="F6"/>
  <c r="E6"/>
  <c r="D6"/>
  <c r="F11"/>
  <c r="H11" s="1"/>
  <c r="E11"/>
  <c r="D11"/>
  <c r="I179" i="3"/>
  <c r="M179"/>
  <c r="P179"/>
  <c r="S179"/>
  <c r="V179"/>
  <c r="I180"/>
  <c r="H180" s="1"/>
  <c r="M180"/>
  <c r="P180"/>
  <c r="S180"/>
  <c r="V180"/>
  <c r="H24" i="11"/>
  <c r="N24" s="1"/>
  <c r="I24"/>
  <c r="L24"/>
  <c r="O24"/>
  <c r="P24"/>
  <c r="H25"/>
  <c r="I25"/>
  <c r="L25"/>
  <c r="N25" s="1"/>
  <c r="O25"/>
  <c r="P25"/>
  <c r="H26"/>
  <c r="N26" s="1"/>
  <c r="I26"/>
  <c r="L26"/>
  <c r="O26"/>
  <c r="P26"/>
  <c r="H27"/>
  <c r="I27"/>
  <c r="L27"/>
  <c r="N27" s="1"/>
  <c r="O27"/>
  <c r="P27"/>
  <c r="H28"/>
  <c r="N28" s="1"/>
  <c r="I28"/>
  <c r="L28"/>
  <c r="O28"/>
  <c r="P28"/>
  <c r="H29"/>
  <c r="I29"/>
  <c r="L29"/>
  <c r="N29" s="1"/>
  <c r="O29"/>
  <c r="P29"/>
  <c r="H30"/>
  <c r="N30" s="1"/>
  <c r="I30"/>
  <c r="L30"/>
  <c r="O30"/>
  <c r="P30"/>
  <c r="H31"/>
  <c r="I31"/>
  <c r="L31"/>
  <c r="N31" s="1"/>
  <c r="O31"/>
  <c r="P31"/>
  <c r="N62"/>
  <c r="L62"/>
  <c r="O62"/>
  <c r="L63"/>
  <c r="N63" s="1"/>
  <c r="O63"/>
  <c r="N64"/>
  <c r="L64"/>
  <c r="O64"/>
  <c r="L65"/>
  <c r="N65" s="1"/>
  <c r="O65"/>
  <c r="N66"/>
  <c r="L66"/>
  <c r="O66"/>
  <c r="M11" i="4"/>
  <c r="M9" i="3"/>
  <c r="V5"/>
  <c r="S5"/>
  <c r="P5"/>
  <c r="M5"/>
  <c r="M3"/>
  <c r="Q2"/>
  <c r="M2"/>
  <c r="L123" i="11"/>
  <c r="O123"/>
  <c r="L124"/>
  <c r="N124" s="1"/>
  <c r="O124"/>
  <c r="L125"/>
  <c r="O125"/>
  <c r="L126"/>
  <c r="O126"/>
  <c r="L127"/>
  <c r="O127"/>
  <c r="L128"/>
  <c r="N128" s="1"/>
  <c r="O128"/>
  <c r="L129"/>
  <c r="O129"/>
  <c r="L130"/>
  <c r="O130"/>
  <c r="L131"/>
  <c r="O131"/>
  <c r="L132"/>
  <c r="N132" s="1"/>
  <c r="O132"/>
  <c r="L133"/>
  <c r="O133"/>
  <c r="L134"/>
  <c r="O134"/>
  <c r="N96"/>
  <c r="L90"/>
  <c r="O90"/>
  <c r="L91"/>
  <c r="O91"/>
  <c r="L92"/>
  <c r="O92"/>
  <c r="L93"/>
  <c r="O93"/>
  <c r="L94"/>
  <c r="O94"/>
  <c r="L95"/>
  <c r="O95"/>
  <c r="L96"/>
  <c r="O96"/>
  <c r="L97"/>
  <c r="O97"/>
  <c r="L98"/>
  <c r="N98" s="1"/>
  <c r="O98"/>
  <c r="L99"/>
  <c r="O99"/>
  <c r="K137"/>
  <c r="K138" s="1"/>
  <c r="G137"/>
  <c r="G138" s="1"/>
  <c r="K104"/>
  <c r="K105" s="1"/>
  <c r="K150" s="1"/>
  <c r="G104"/>
  <c r="G105" s="1"/>
  <c r="O135"/>
  <c r="O122"/>
  <c r="O121"/>
  <c r="O120"/>
  <c r="O102"/>
  <c r="O101"/>
  <c r="O100"/>
  <c r="O89"/>
  <c r="O88"/>
  <c r="O87"/>
  <c r="O69"/>
  <c r="O68"/>
  <c r="O67"/>
  <c r="O61"/>
  <c r="O60"/>
  <c r="O59"/>
  <c r="O58"/>
  <c r="O57"/>
  <c r="O56"/>
  <c r="O55"/>
  <c r="O54"/>
  <c r="O53"/>
  <c r="O52"/>
  <c r="O51"/>
  <c r="O50"/>
  <c r="O49"/>
  <c r="O48"/>
  <c r="P12"/>
  <c r="P13"/>
  <c r="P14"/>
  <c r="P15"/>
  <c r="P16"/>
  <c r="P17"/>
  <c r="P18"/>
  <c r="P19"/>
  <c r="P20"/>
  <c r="P21"/>
  <c r="P22"/>
  <c r="P23"/>
  <c r="P32"/>
  <c r="O12"/>
  <c r="O13"/>
  <c r="O14"/>
  <c r="O15"/>
  <c r="O16"/>
  <c r="O17"/>
  <c r="O18"/>
  <c r="O19"/>
  <c r="O20"/>
  <c r="O21"/>
  <c r="O22"/>
  <c r="O23"/>
  <c r="O32"/>
  <c r="H4"/>
  <c r="K2"/>
  <c r="O1"/>
  <c r="K1"/>
  <c r="I2" i="2"/>
  <c r="M1"/>
  <c r="I1"/>
  <c r="H5" i="13"/>
  <c r="G5"/>
  <c r="F5"/>
  <c r="E5"/>
  <c r="E2"/>
  <c r="G1"/>
  <c r="E1"/>
  <c r="E2" i="18"/>
  <c r="E3"/>
  <c r="G2"/>
  <c r="D8" i="14"/>
  <c r="D7"/>
  <c r="G7"/>
  <c r="K4"/>
  <c r="O7"/>
  <c r="O6"/>
  <c r="L7"/>
  <c r="L6"/>
  <c r="G6"/>
  <c r="D6"/>
  <c r="D5"/>
  <c r="D4"/>
  <c r="G5"/>
  <c r="G4"/>
  <c r="F23" i="18" l="1"/>
  <c r="J143" i="11"/>
  <c r="O142"/>
  <c r="J141"/>
  <c r="J142"/>
  <c r="J110"/>
  <c r="J108"/>
  <c r="O109"/>
  <c r="G23" i="18"/>
  <c r="G60" i="21"/>
  <c r="G62"/>
  <c r="I20"/>
  <c r="K20" s="1"/>
  <c r="L20" s="1"/>
  <c r="F63"/>
  <c r="K28"/>
  <c r="L28" s="1"/>
  <c r="M28" s="1"/>
  <c r="K32"/>
  <c r="L32" s="1"/>
  <c r="K48"/>
  <c r="L48" s="1"/>
  <c r="K40"/>
  <c r="L40" s="1"/>
  <c r="K5"/>
  <c r="L5" s="1"/>
  <c r="I8"/>
  <c r="K8" s="1"/>
  <c r="L8" s="1"/>
  <c r="I12"/>
  <c r="K12" s="1"/>
  <c r="L12" s="1"/>
  <c r="M12" s="1"/>
  <c r="I16"/>
  <c r="K16" s="1"/>
  <c r="L16" s="1"/>
  <c r="M16" s="1"/>
  <c r="I17"/>
  <c r="I24"/>
  <c r="I25"/>
  <c r="K25" s="1"/>
  <c r="L25" s="1"/>
  <c r="M25" s="1"/>
  <c r="K30"/>
  <c r="K36"/>
  <c r="L36" s="1"/>
  <c r="I37"/>
  <c r="K44"/>
  <c r="L44" s="1"/>
  <c r="I45"/>
  <c r="K45" s="1"/>
  <c r="K52"/>
  <c r="L52" s="1"/>
  <c r="I53"/>
  <c r="K53" s="1"/>
  <c r="K9"/>
  <c r="L9" s="1"/>
  <c r="L21"/>
  <c r="M21" s="1"/>
  <c r="K34"/>
  <c r="L34" s="1"/>
  <c r="L41"/>
  <c r="K50"/>
  <c r="L50" s="1"/>
  <c r="I23"/>
  <c r="K23" s="1"/>
  <c r="I31"/>
  <c r="I47"/>
  <c r="I55"/>
  <c r="K55" s="1"/>
  <c r="L55" s="1"/>
  <c r="K6"/>
  <c r="L6" s="1"/>
  <c r="K10"/>
  <c r="L10" s="1"/>
  <c r="I15"/>
  <c r="K18"/>
  <c r="L18" s="1"/>
  <c r="M18" s="1"/>
  <c r="I43"/>
  <c r="K22"/>
  <c r="L22" s="1"/>
  <c r="M22" s="1"/>
  <c r="I27"/>
  <c r="I39"/>
  <c r="K39" s="1"/>
  <c r="L39" s="1"/>
  <c r="I7"/>
  <c r="I11"/>
  <c r="K14"/>
  <c r="L14" s="1"/>
  <c r="M14" s="1"/>
  <c r="I19"/>
  <c r="I35"/>
  <c r="K35" s="1"/>
  <c r="L35" s="1"/>
  <c r="I51"/>
  <c r="K51" s="1"/>
  <c r="L51" s="1"/>
  <c r="L13"/>
  <c r="K46"/>
  <c r="L46" s="1"/>
  <c r="L29"/>
  <c r="M29" s="1"/>
  <c r="K42"/>
  <c r="L42" s="1"/>
  <c r="G56"/>
  <c r="G57" s="1"/>
  <c r="I26"/>
  <c r="L33"/>
  <c r="K38"/>
  <c r="L49"/>
  <c r="K54"/>
  <c r="L54" s="1"/>
  <c r="L30"/>
  <c r="M30" s="1"/>
  <c r="L38"/>
  <c r="N32" i="2"/>
  <c r="J32"/>
  <c r="L32"/>
  <c r="N31"/>
  <c r="L31"/>
  <c r="J31"/>
  <c r="N30"/>
  <c r="J30"/>
  <c r="L30"/>
  <c r="N29"/>
  <c r="L29"/>
  <c r="J29"/>
  <c r="N28"/>
  <c r="J28"/>
  <c r="L28"/>
  <c r="N27"/>
  <c r="L27"/>
  <c r="J27"/>
  <c r="N26"/>
  <c r="J26"/>
  <c r="L26"/>
  <c r="N25"/>
  <c r="L25"/>
  <c r="J25"/>
  <c r="N24"/>
  <c r="L24"/>
  <c r="J24"/>
  <c r="N23"/>
  <c r="J23"/>
  <c r="L23"/>
  <c r="N22"/>
  <c r="L22"/>
  <c r="J22"/>
  <c r="N21"/>
  <c r="J21"/>
  <c r="L21"/>
  <c r="N20"/>
  <c r="L20"/>
  <c r="J20"/>
  <c r="N19"/>
  <c r="J19"/>
  <c r="L19"/>
  <c r="N18"/>
  <c r="L18"/>
  <c r="J18"/>
  <c r="N17"/>
  <c r="L17"/>
  <c r="J17"/>
  <c r="N16"/>
  <c r="J16"/>
  <c r="L16"/>
  <c r="N15"/>
  <c r="L15"/>
  <c r="J15"/>
  <c r="N13"/>
  <c r="L13"/>
  <c r="J13"/>
  <c r="N12"/>
  <c r="J12"/>
  <c r="L12"/>
  <c r="N14"/>
  <c r="J14"/>
  <c r="L14"/>
  <c r="F60"/>
  <c r="E12" i="18" s="1"/>
  <c r="O108" i="11"/>
  <c r="O110" s="1"/>
  <c r="H28" i="18"/>
  <c r="H29" s="1"/>
  <c r="H18"/>
  <c r="H22" s="1"/>
  <c r="H23" s="1"/>
  <c r="G28"/>
  <c r="G29" s="1"/>
  <c r="F21" i="19"/>
  <c r="E21"/>
  <c r="G8" i="18" s="1"/>
  <c r="D21" i="19"/>
  <c r="C21"/>
  <c r="L4" i="11"/>
  <c r="M6" i="3"/>
  <c r="E7" i="18"/>
  <c r="L112" i="11"/>
  <c r="H6" i="13"/>
  <c r="H7" i="18"/>
  <c r="G7"/>
  <c r="G6" i="13"/>
  <c r="L79" i="11"/>
  <c r="F6" i="13"/>
  <c r="F7" i="18"/>
  <c r="P6" i="3"/>
  <c r="N93" i="11"/>
  <c r="N90"/>
  <c r="N133"/>
  <c r="N129"/>
  <c r="N125"/>
  <c r="N95"/>
  <c r="N91"/>
  <c r="N92"/>
  <c r="G151"/>
  <c r="N131"/>
  <c r="N127"/>
  <c r="N123"/>
  <c r="N99"/>
  <c r="N94"/>
  <c r="N134"/>
  <c r="N130"/>
  <c r="N126"/>
  <c r="N97"/>
  <c r="K151"/>
  <c r="G150"/>
  <c r="O141" l="1"/>
  <c r="O143" s="1"/>
  <c r="K143"/>
  <c r="K142"/>
  <c r="K110"/>
  <c r="K109"/>
  <c r="F64" i="21"/>
  <c r="I60"/>
  <c r="K17"/>
  <c r="I61"/>
  <c r="M13"/>
  <c r="G63"/>
  <c r="G64" s="1"/>
  <c r="I62"/>
  <c r="L45"/>
  <c r="L53"/>
  <c r="K24"/>
  <c r="L24" s="1"/>
  <c r="M24" s="1"/>
  <c r="K37"/>
  <c r="L37" s="1"/>
  <c r="P7" i="3"/>
  <c r="F10" i="13"/>
  <c r="M7" i="3"/>
  <c r="E10" i="13"/>
  <c r="H10"/>
  <c r="G10"/>
  <c r="I56" i="21"/>
  <c r="K26"/>
  <c r="L26" s="1"/>
  <c r="K19"/>
  <c r="L19" s="1"/>
  <c r="M19" s="1"/>
  <c r="K11"/>
  <c r="K7"/>
  <c r="K27"/>
  <c r="L27" s="1"/>
  <c r="M27" s="1"/>
  <c r="K43"/>
  <c r="L43" s="1"/>
  <c r="K47"/>
  <c r="L47" s="1"/>
  <c r="K31"/>
  <c r="L31" s="1"/>
  <c r="L23"/>
  <c r="M23" s="1"/>
  <c r="K15"/>
  <c r="E8" i="18"/>
  <c r="E7" i="13"/>
  <c r="O4" i="11"/>
  <c r="E37" s="1"/>
  <c r="E18" i="18" s="1"/>
  <c r="G7" i="13"/>
  <c r="S7" i="3"/>
  <c r="O79" i="11"/>
  <c r="E108" s="1"/>
  <c r="F8" i="18"/>
  <c r="O41" i="11"/>
  <c r="H7" i="13"/>
  <c r="O112" i="11"/>
  <c r="H8" i="18"/>
  <c r="V7" i="3"/>
  <c r="F7" i="13"/>
  <c r="D37" i="18" l="1"/>
  <c r="D20"/>
  <c r="J102" i="3"/>
  <c r="D18" i="18"/>
  <c r="D14"/>
  <c r="D12"/>
  <c r="D21"/>
  <c r="D15"/>
  <c r="D42"/>
  <c r="D43"/>
  <c r="D41"/>
  <c r="D39"/>
  <c r="D44"/>
  <c r="D36"/>
  <c r="D40"/>
  <c r="D38"/>
  <c r="L11" i="21"/>
  <c r="K60"/>
  <c r="O60" s="1"/>
  <c r="L17"/>
  <c r="K61"/>
  <c r="O61" s="1"/>
  <c r="I57"/>
  <c r="I63"/>
  <c r="I64" s="1"/>
  <c r="L15"/>
  <c r="K62"/>
  <c r="O62" s="1"/>
  <c r="J41" i="3"/>
  <c r="J22"/>
  <c r="J77"/>
  <c r="J103"/>
  <c r="J53"/>
  <c r="E75" i="11"/>
  <c r="E149" s="1"/>
  <c r="K56" i="21"/>
  <c r="L7"/>
  <c r="J27" i="3"/>
  <c r="J132"/>
  <c r="H132" s="1"/>
  <c r="J101"/>
  <c r="J100"/>
  <c r="J133"/>
  <c r="D33" i="18"/>
  <c r="E148" i="11"/>
  <c r="D45" i="18"/>
  <c r="E150" i="11"/>
  <c r="E141"/>
  <c r="E151" s="1"/>
  <c r="J180" i="3"/>
  <c r="J179"/>
  <c r="H179" s="1"/>
  <c r="D35" i="18"/>
  <c r="D54"/>
  <c r="D46"/>
  <c r="D47"/>
  <c r="D53"/>
  <c r="D52"/>
  <c r="D34"/>
  <c r="M3" i="4"/>
  <c r="M4"/>
  <c r="M5"/>
  <c r="M6"/>
  <c r="M7"/>
  <c r="M8"/>
  <c r="M9"/>
  <c r="M10"/>
  <c r="M12"/>
  <c r="M13"/>
  <c r="M14"/>
  <c r="M15"/>
  <c r="M16"/>
  <c r="M17"/>
  <c r="M18"/>
  <c r="M19"/>
  <c r="M20"/>
  <c r="H7" i="2" s="1"/>
  <c r="M21" i="4"/>
  <c r="M22"/>
  <c r="H6" i="2" s="1"/>
  <c r="M23" i="4"/>
  <c r="M24"/>
  <c r="M25"/>
  <c r="M26"/>
  <c r="M27"/>
  <c r="H8" i="2" s="1"/>
  <c r="M28" i="4"/>
  <c r="M29"/>
  <c r="M30"/>
  <c r="M31"/>
  <c r="M32"/>
  <c r="M33"/>
  <c r="M34"/>
  <c r="M35"/>
  <c r="M36"/>
  <c r="M37"/>
  <c r="M38"/>
  <c r="M39"/>
  <c r="M40"/>
  <c r="H9" i="2" s="1"/>
  <c r="M41" i="4"/>
  <c r="M42"/>
  <c r="M43"/>
  <c r="M44"/>
  <c r="M45"/>
  <c r="M46"/>
  <c r="M47"/>
  <c r="M48"/>
  <c r="M49"/>
  <c r="M50"/>
  <c r="M51"/>
  <c r="M52"/>
  <c r="M53"/>
  <c r="M54"/>
  <c r="M55"/>
  <c r="M56"/>
  <c r="M57"/>
  <c r="M58"/>
  <c r="V316" i="3"/>
  <c r="S316"/>
  <c r="P316"/>
  <c r="M316"/>
  <c r="I316"/>
  <c r="H316" s="1"/>
  <c r="V315"/>
  <c r="S315"/>
  <c r="P315"/>
  <c r="M315"/>
  <c r="I315"/>
  <c r="H315" s="1"/>
  <c r="V314"/>
  <c r="S314"/>
  <c r="P314"/>
  <c r="M314"/>
  <c r="I314"/>
  <c r="H314" s="1"/>
  <c r="V313"/>
  <c r="S313"/>
  <c r="P313"/>
  <c r="M313"/>
  <c r="I313"/>
  <c r="H313" s="1"/>
  <c r="V312"/>
  <c r="S312"/>
  <c r="P312"/>
  <c r="M312"/>
  <c r="I312"/>
  <c r="H312" s="1"/>
  <c r="V311"/>
  <c r="S311"/>
  <c r="P311"/>
  <c r="M311"/>
  <c r="I311"/>
  <c r="H311" s="1"/>
  <c r="V310"/>
  <c r="S310"/>
  <c r="P310"/>
  <c r="M310"/>
  <c r="I310"/>
  <c r="H310" s="1"/>
  <c r="V299"/>
  <c r="S299"/>
  <c r="P299"/>
  <c r="M299"/>
  <c r="I299"/>
  <c r="H299" s="1"/>
  <c r="V287"/>
  <c r="S287"/>
  <c r="P287"/>
  <c r="M287"/>
  <c r="I287"/>
  <c r="H287" s="1"/>
  <c r="V286"/>
  <c r="S286"/>
  <c r="P286"/>
  <c r="M286"/>
  <c r="I286"/>
  <c r="H286" s="1"/>
  <c r="V285"/>
  <c r="S285"/>
  <c r="P285"/>
  <c r="M285"/>
  <c r="I285"/>
  <c r="H285" s="1"/>
  <c r="V284"/>
  <c r="S284"/>
  <c r="P284"/>
  <c r="M284"/>
  <c r="I284"/>
  <c r="H284" s="1"/>
  <c r="V283"/>
  <c r="S283"/>
  <c r="P283"/>
  <c r="M283"/>
  <c r="I283"/>
  <c r="H283" s="1"/>
  <c r="V282"/>
  <c r="S282"/>
  <c r="P282"/>
  <c r="M282"/>
  <c r="I282"/>
  <c r="H282" s="1"/>
  <c r="V271"/>
  <c r="S271"/>
  <c r="P271"/>
  <c r="M271"/>
  <c r="I271"/>
  <c r="H271" s="1"/>
  <c r="V270"/>
  <c r="S270"/>
  <c r="P270"/>
  <c r="M270"/>
  <c r="I270"/>
  <c r="H270" s="1"/>
  <c r="V269"/>
  <c r="S269"/>
  <c r="P269"/>
  <c r="M269"/>
  <c r="I269"/>
  <c r="H269" s="1"/>
  <c r="V268"/>
  <c r="S268"/>
  <c r="P268"/>
  <c r="M268"/>
  <c r="I268"/>
  <c r="H268" s="1"/>
  <c r="V267"/>
  <c r="S267"/>
  <c r="P267"/>
  <c r="M267"/>
  <c r="I267"/>
  <c r="H267" s="1"/>
  <c r="V266"/>
  <c r="S266"/>
  <c r="P266"/>
  <c r="M266"/>
  <c r="I266"/>
  <c r="H266" s="1"/>
  <c r="V265"/>
  <c r="S265"/>
  <c r="P265"/>
  <c r="M265"/>
  <c r="I265"/>
  <c r="H265" s="1"/>
  <c r="V252"/>
  <c r="S252"/>
  <c r="P252"/>
  <c r="M252"/>
  <c r="I252"/>
  <c r="H252" s="1"/>
  <c r="V251"/>
  <c r="S251"/>
  <c r="P251"/>
  <c r="M251"/>
  <c r="I251"/>
  <c r="H251" s="1"/>
  <c r="V250"/>
  <c r="S250"/>
  <c r="P250"/>
  <c r="M250"/>
  <c r="I250"/>
  <c r="H250" s="1"/>
  <c r="V226"/>
  <c r="S226"/>
  <c r="P226"/>
  <c r="M226"/>
  <c r="I226"/>
  <c r="H226" s="1"/>
  <c r="V225"/>
  <c r="S225"/>
  <c r="P225"/>
  <c r="M225"/>
  <c r="I225"/>
  <c r="H225" s="1"/>
  <c r="V224"/>
  <c r="S224"/>
  <c r="P224"/>
  <c r="M224"/>
  <c r="I224"/>
  <c r="V219"/>
  <c r="S219"/>
  <c r="P219"/>
  <c r="M219"/>
  <c r="I219"/>
  <c r="H219" s="1"/>
  <c r="V218"/>
  <c r="S218"/>
  <c r="P218"/>
  <c r="M218"/>
  <c r="I218"/>
  <c r="H218" s="1"/>
  <c r="V217"/>
  <c r="S217"/>
  <c r="P217"/>
  <c r="M217"/>
  <c r="I217"/>
  <c r="V238"/>
  <c r="S238"/>
  <c r="M238"/>
  <c r="I238"/>
  <c r="V206"/>
  <c r="S206"/>
  <c r="P206"/>
  <c r="M206"/>
  <c r="I206"/>
  <c r="H206" s="1"/>
  <c r="V193"/>
  <c r="S193"/>
  <c r="P193"/>
  <c r="M193"/>
  <c r="I193"/>
  <c r="H193" s="1"/>
  <c r="V192"/>
  <c r="S192"/>
  <c r="P192"/>
  <c r="M192"/>
  <c r="I192"/>
  <c r="H192" s="1"/>
  <c r="V167"/>
  <c r="S167"/>
  <c r="P167"/>
  <c r="M167"/>
  <c r="I167"/>
  <c r="H167" s="1"/>
  <c r="V166"/>
  <c r="S166"/>
  <c r="P166"/>
  <c r="M166"/>
  <c r="I166"/>
  <c r="H166" s="1"/>
  <c r="V156"/>
  <c r="S156"/>
  <c r="P156"/>
  <c r="M156"/>
  <c r="I156"/>
  <c r="H156" s="1"/>
  <c r="V155"/>
  <c r="S155"/>
  <c r="P155"/>
  <c r="M155"/>
  <c r="I155"/>
  <c r="H155" s="1"/>
  <c r="V154"/>
  <c r="S154"/>
  <c r="P154"/>
  <c r="M154"/>
  <c r="I154"/>
  <c r="V144"/>
  <c r="S144"/>
  <c r="P144"/>
  <c r="M144"/>
  <c r="I144"/>
  <c r="H144" s="1"/>
  <c r="V143"/>
  <c r="S143"/>
  <c r="P143"/>
  <c r="M143"/>
  <c r="I143"/>
  <c r="V120"/>
  <c r="S120"/>
  <c r="P120"/>
  <c r="M120"/>
  <c r="I120"/>
  <c r="H120" s="1"/>
  <c r="V119"/>
  <c r="S119"/>
  <c r="P119"/>
  <c r="M119"/>
  <c r="I119"/>
  <c r="H119" s="1"/>
  <c r="V76"/>
  <c r="S76"/>
  <c r="P76"/>
  <c r="M76"/>
  <c r="I76"/>
  <c r="H76" s="1"/>
  <c r="V75"/>
  <c r="S75"/>
  <c r="P75"/>
  <c r="M75"/>
  <c r="I75"/>
  <c r="H75" s="1"/>
  <c r="V74"/>
  <c r="S74"/>
  <c r="P74"/>
  <c r="M74"/>
  <c r="I74"/>
  <c r="H74" s="1"/>
  <c r="V73"/>
  <c r="S73"/>
  <c r="P73"/>
  <c r="M73"/>
  <c r="I73"/>
  <c r="H73" s="1"/>
  <c r="V72"/>
  <c r="S72"/>
  <c r="P72"/>
  <c r="M72"/>
  <c r="I72"/>
  <c r="H72" s="1"/>
  <c r="V71"/>
  <c r="S71"/>
  <c r="P71"/>
  <c r="M71"/>
  <c r="I71"/>
  <c r="H71" s="1"/>
  <c r="V70"/>
  <c r="S70"/>
  <c r="P70"/>
  <c r="M70"/>
  <c r="I70"/>
  <c r="H70" s="1"/>
  <c r="V69"/>
  <c r="S69"/>
  <c r="P69"/>
  <c r="M69"/>
  <c r="I69"/>
  <c r="H69" s="1"/>
  <c r="V50"/>
  <c r="S50"/>
  <c r="P50"/>
  <c r="M50"/>
  <c r="I50"/>
  <c r="H50" s="1"/>
  <c r="V49"/>
  <c r="S49"/>
  <c r="P49"/>
  <c r="M49"/>
  <c r="I49"/>
  <c r="H49" s="1"/>
  <c r="V48"/>
  <c r="S48"/>
  <c r="P48"/>
  <c r="M48"/>
  <c r="I48"/>
  <c r="H48" s="1"/>
  <c r="V47"/>
  <c r="S47"/>
  <c r="P47"/>
  <c r="M47"/>
  <c r="I47"/>
  <c r="H47" s="1"/>
  <c r="V46"/>
  <c r="S46"/>
  <c r="P46"/>
  <c r="M46"/>
  <c r="I46"/>
  <c r="H46" s="1"/>
  <c r="V45"/>
  <c r="S45"/>
  <c r="P45"/>
  <c r="M45"/>
  <c r="I45"/>
  <c r="V40"/>
  <c r="S40"/>
  <c r="P40"/>
  <c r="M40"/>
  <c r="I40"/>
  <c r="H40" s="1"/>
  <c r="V39"/>
  <c r="S39"/>
  <c r="P39"/>
  <c r="M39"/>
  <c r="I39"/>
  <c r="V26"/>
  <c r="S26"/>
  <c r="P26"/>
  <c r="M26"/>
  <c r="I26"/>
  <c r="H26" s="1"/>
  <c r="V20"/>
  <c r="S20"/>
  <c r="P20"/>
  <c r="M20"/>
  <c r="I20"/>
  <c r="H20" s="1"/>
  <c r="V19"/>
  <c r="S19"/>
  <c r="P19"/>
  <c r="M19"/>
  <c r="I19"/>
  <c r="H19" s="1"/>
  <c r="V18"/>
  <c r="S18"/>
  <c r="P18"/>
  <c r="M18"/>
  <c r="I18"/>
  <c r="V17"/>
  <c r="S17"/>
  <c r="P17"/>
  <c r="M17"/>
  <c r="I17"/>
  <c r="H17" s="1"/>
  <c r="V16"/>
  <c r="S16"/>
  <c r="P16"/>
  <c r="M16"/>
  <c r="I16"/>
  <c r="V15"/>
  <c r="S15"/>
  <c r="P15"/>
  <c r="M15"/>
  <c r="I15"/>
  <c r="H15" s="1"/>
  <c r="V14"/>
  <c r="S14"/>
  <c r="P14"/>
  <c r="M14"/>
  <c r="G56" i="14"/>
  <c r="G53"/>
  <c r="H43"/>
  <c r="O52" s="1"/>
  <c r="H42"/>
  <c r="O51" s="1"/>
  <c r="H41"/>
  <c r="O50" s="1"/>
  <c r="G25"/>
  <c r="H40" s="1"/>
  <c r="O49" s="1"/>
  <c r="O19"/>
  <c r="G36" s="1"/>
  <c r="G43" s="1"/>
  <c r="G20"/>
  <c r="G19"/>
  <c r="O16"/>
  <c r="G35" s="1"/>
  <c r="G42" s="1"/>
  <c r="G15"/>
  <c r="O13"/>
  <c r="G34" s="1"/>
  <c r="G12"/>
  <c r="K34" i="11"/>
  <c r="K148" s="1"/>
  <c r="G34"/>
  <c r="L83"/>
  <c r="D55" i="18" l="1"/>
  <c r="F59" s="1"/>
  <c r="D48"/>
  <c r="O53" i="14"/>
  <c r="O55"/>
  <c r="O54"/>
  <c r="O46"/>
  <c r="O43"/>
  <c r="M15" i="21"/>
  <c r="L62"/>
  <c r="M62" s="1"/>
  <c r="M11"/>
  <c r="L60"/>
  <c r="K57"/>
  <c r="K63"/>
  <c r="K64" s="1"/>
  <c r="M17"/>
  <c r="L61"/>
  <c r="L56"/>
  <c r="G148" i="11"/>
  <c r="E152"/>
  <c r="J17" i="3"/>
  <c r="J16"/>
  <c r="H16" s="1"/>
  <c r="J14"/>
  <c r="J18"/>
  <c r="H18" s="1"/>
  <c r="J20"/>
  <c r="J15"/>
  <c r="J19"/>
  <c r="J225"/>
  <c r="J287"/>
  <c r="J224"/>
  <c r="H224" s="1"/>
  <c r="J286"/>
  <c r="J316"/>
  <c r="J37" i="11"/>
  <c r="O37" s="1"/>
  <c r="J156" i="3"/>
  <c r="J282"/>
  <c r="J312"/>
  <c r="H18" i="14"/>
  <c r="J284" i="3"/>
  <c r="J285"/>
  <c r="J314"/>
  <c r="J315"/>
  <c r="H15" i="14"/>
  <c r="H39" i="3"/>
  <c r="J193"/>
  <c r="J252"/>
  <c r="J299"/>
  <c r="J219"/>
  <c r="J283"/>
  <c r="J310"/>
  <c r="J311"/>
  <c r="J313"/>
  <c r="J238"/>
  <c r="H238" s="1"/>
  <c r="J265"/>
  <c r="J269"/>
  <c r="J46"/>
  <c r="J155"/>
  <c r="J166"/>
  <c r="J192"/>
  <c r="J218"/>
  <c r="J268"/>
  <c r="J154"/>
  <c r="H154" s="1"/>
  <c r="J217"/>
  <c r="H217" s="1"/>
  <c r="J250"/>
  <c r="J267"/>
  <c r="J270"/>
  <c r="J143"/>
  <c r="H143" s="1"/>
  <c r="J167"/>
  <c r="J206"/>
  <c r="J226"/>
  <c r="J251"/>
  <c r="J266"/>
  <c r="J271"/>
  <c r="J40"/>
  <c r="J119"/>
  <c r="J144"/>
  <c r="J76"/>
  <c r="J120"/>
  <c r="J50"/>
  <c r="J70"/>
  <c r="J45"/>
  <c r="H45" s="1"/>
  <c r="J72"/>
  <c r="J47"/>
  <c r="J74"/>
  <c r="J39"/>
  <c r="J49"/>
  <c r="J69"/>
  <c r="J71"/>
  <c r="J48"/>
  <c r="J73"/>
  <c r="J75"/>
  <c r="J26"/>
  <c r="G18" i="14"/>
  <c r="O12"/>
  <c r="O37" s="1"/>
  <c r="G41"/>
  <c r="G33"/>
  <c r="G37" s="1"/>
  <c r="G29"/>
  <c r="N83" i="11"/>
  <c r="O83" s="1"/>
  <c r="V88" i="3"/>
  <c r="S88"/>
  <c r="P88"/>
  <c r="M88"/>
  <c r="I88"/>
  <c r="V87"/>
  <c r="S87"/>
  <c r="P87"/>
  <c r="M87"/>
  <c r="I87"/>
  <c r="B335"/>
  <c r="D335"/>
  <c r="C31" i="13" s="1"/>
  <c r="B336" i="3"/>
  <c r="D336"/>
  <c r="C32" i="13" s="1"/>
  <c r="B337" i="3"/>
  <c r="D337"/>
  <c r="C33" i="13" s="1"/>
  <c r="B338" i="3"/>
  <c r="D338"/>
  <c r="C34" i="13" s="1"/>
  <c r="B339" i="3"/>
  <c r="D339"/>
  <c r="C35" i="13" s="1"/>
  <c r="B340" i="3"/>
  <c r="D340"/>
  <c r="C36" i="13" s="1"/>
  <c r="B343" i="3"/>
  <c r="D343"/>
  <c r="B344"/>
  <c r="D344"/>
  <c r="B345"/>
  <c r="D345"/>
  <c r="C40" i="13" s="1"/>
  <c r="B341" i="3"/>
  <c r="D341"/>
  <c r="C37" i="13" s="1"/>
  <c r="D334" i="3"/>
  <c r="C30" i="13" s="1"/>
  <c r="B334" i="3"/>
  <c r="V38"/>
  <c r="S38"/>
  <c r="P38"/>
  <c r="M38"/>
  <c r="I38"/>
  <c r="V190"/>
  <c r="S190"/>
  <c r="P190"/>
  <c r="M190"/>
  <c r="I190"/>
  <c r="H190" s="1"/>
  <c r="V191"/>
  <c r="S191"/>
  <c r="P191"/>
  <c r="M191"/>
  <c r="I191"/>
  <c r="H191" s="1"/>
  <c r="I178"/>
  <c r="M178"/>
  <c r="P178"/>
  <c r="S178"/>
  <c r="V178"/>
  <c r="I291"/>
  <c r="H291" s="1"/>
  <c r="M290"/>
  <c r="L135" i="11"/>
  <c r="L122"/>
  <c r="L121"/>
  <c r="L120"/>
  <c r="L119"/>
  <c r="L118"/>
  <c r="L117"/>
  <c r="M137"/>
  <c r="M138" s="1"/>
  <c r="M151" s="1"/>
  <c r="L116"/>
  <c r="L102"/>
  <c r="L101"/>
  <c r="L100"/>
  <c r="L89"/>
  <c r="L88"/>
  <c r="L87"/>
  <c r="L86"/>
  <c r="L85"/>
  <c r="L84"/>
  <c r="K71"/>
  <c r="G71"/>
  <c r="L69"/>
  <c r="L68"/>
  <c r="L67"/>
  <c r="L61"/>
  <c r="L60"/>
  <c r="L59"/>
  <c r="L58"/>
  <c r="L57"/>
  <c r="L56"/>
  <c r="L55"/>
  <c r="L54"/>
  <c r="L53"/>
  <c r="L52"/>
  <c r="L51"/>
  <c r="L50"/>
  <c r="L49"/>
  <c r="L48"/>
  <c r="L47"/>
  <c r="L46"/>
  <c r="M71"/>
  <c r="M72" s="1"/>
  <c r="M149" s="1"/>
  <c r="L45"/>
  <c r="L32"/>
  <c r="H32"/>
  <c r="I32"/>
  <c r="L23"/>
  <c r="H23"/>
  <c r="I23"/>
  <c r="L22"/>
  <c r="H22"/>
  <c r="I22"/>
  <c r="L21"/>
  <c r="H21"/>
  <c r="I21"/>
  <c r="L20"/>
  <c r="H20"/>
  <c r="I20"/>
  <c r="L19"/>
  <c r="H19"/>
  <c r="I19"/>
  <c r="L18"/>
  <c r="H18"/>
  <c r="I18"/>
  <c r="L17"/>
  <c r="H17"/>
  <c r="I17"/>
  <c r="L16"/>
  <c r="H16"/>
  <c r="I16"/>
  <c r="L15"/>
  <c r="H15"/>
  <c r="I15"/>
  <c r="L14"/>
  <c r="H14"/>
  <c r="I14"/>
  <c r="L13"/>
  <c r="H13"/>
  <c r="I13"/>
  <c r="L12"/>
  <c r="H12"/>
  <c r="I12"/>
  <c r="L11"/>
  <c r="H11"/>
  <c r="I11"/>
  <c r="L10"/>
  <c r="H10"/>
  <c r="I10"/>
  <c r="L9"/>
  <c r="H9"/>
  <c r="I9"/>
  <c r="M8"/>
  <c r="M34" s="1"/>
  <c r="M148" s="1"/>
  <c r="L8"/>
  <c r="H8"/>
  <c r="I8"/>
  <c r="L7" i="2"/>
  <c r="J8"/>
  <c r="J9"/>
  <c r="J10"/>
  <c r="L11"/>
  <c r="J33"/>
  <c r="J34"/>
  <c r="L35"/>
  <c r="J36"/>
  <c r="J37"/>
  <c r="J38"/>
  <c r="L39"/>
  <c r="L40"/>
  <c r="J41"/>
  <c r="J42"/>
  <c r="L43"/>
  <c r="J44"/>
  <c r="J45"/>
  <c r="J46"/>
  <c r="L47"/>
  <c r="L48"/>
  <c r="J49"/>
  <c r="J50"/>
  <c r="L51"/>
  <c r="J52"/>
  <c r="J53"/>
  <c r="J54"/>
  <c r="L55"/>
  <c r="M48"/>
  <c r="M47"/>
  <c r="N47" s="1"/>
  <c r="M46"/>
  <c r="M45"/>
  <c r="N45" s="1"/>
  <c r="M44"/>
  <c r="M43"/>
  <c r="N43" s="1"/>
  <c r="M42"/>
  <c r="M41"/>
  <c r="N41" s="1"/>
  <c r="M40"/>
  <c r="M39"/>
  <c r="N39" s="1"/>
  <c r="M38"/>
  <c r="M37"/>
  <c r="N37" s="1"/>
  <c r="M36"/>
  <c r="M35"/>
  <c r="N35" s="1"/>
  <c r="M34"/>
  <c r="M33"/>
  <c r="B327" i="3"/>
  <c r="D327"/>
  <c r="C23" i="13" s="1"/>
  <c r="B328" i="3"/>
  <c r="D328"/>
  <c r="C24" i="13" s="1"/>
  <c r="B329" i="3"/>
  <c r="D329"/>
  <c r="C25" i="13" s="1"/>
  <c r="B330" i="3"/>
  <c r="D330"/>
  <c r="C26" i="13" s="1"/>
  <c r="B331" i="3"/>
  <c r="D331"/>
  <c r="C27" i="13" s="1"/>
  <c r="B332" i="3"/>
  <c r="D332"/>
  <c r="C28" i="13" s="1"/>
  <c r="B333" i="3"/>
  <c r="D333"/>
  <c r="C29" i="13" s="1"/>
  <c r="B326" i="3"/>
  <c r="D326"/>
  <c r="C22" i="13" s="1"/>
  <c r="E30" i="14" l="1"/>
  <c r="E56" s="1"/>
  <c r="K72" i="11"/>
  <c r="K149" s="1"/>
  <c r="J77"/>
  <c r="F28" i="18"/>
  <c r="D28" s="1"/>
  <c r="O76" i="11"/>
  <c r="J75"/>
  <c r="O75" s="1"/>
  <c r="O77" s="1"/>
  <c r="J76"/>
  <c r="E160"/>
  <c r="M61" i="21"/>
  <c r="D65" i="2"/>
  <c r="M60" i="21"/>
  <c r="H14" i="3"/>
  <c r="E28" i="14"/>
  <c r="E58" i="18"/>
  <c r="O63" i="21"/>
  <c r="O64" s="1"/>
  <c r="L57"/>
  <c r="L63"/>
  <c r="M63" s="1"/>
  <c r="M56"/>
  <c r="M57" s="1"/>
  <c r="E19" i="18"/>
  <c r="E13"/>
  <c r="E155" i="11"/>
  <c r="H104"/>
  <c r="H105" s="1"/>
  <c r="L104"/>
  <c r="L105" s="1"/>
  <c r="L137"/>
  <c r="L138" s="1"/>
  <c r="H137"/>
  <c r="H138" s="1"/>
  <c r="H151" s="1"/>
  <c r="M104"/>
  <c r="M105" s="1"/>
  <c r="M150" s="1"/>
  <c r="G72"/>
  <c r="G149" s="1"/>
  <c r="O36" i="14"/>
  <c r="G40"/>
  <c r="H36"/>
  <c r="H46"/>
  <c r="H35"/>
  <c r="H27"/>
  <c r="H34"/>
  <c r="H28"/>
  <c r="G50"/>
  <c r="H45"/>
  <c r="H44"/>
  <c r="H33"/>
  <c r="H30"/>
  <c r="H25"/>
  <c r="H37"/>
  <c r="H26"/>
  <c r="H29"/>
  <c r="H34" i="11"/>
  <c r="H148" s="1"/>
  <c r="N119"/>
  <c r="O119" s="1"/>
  <c r="L34"/>
  <c r="N59"/>
  <c r="N45"/>
  <c r="O45" s="1"/>
  <c r="P45" s="1"/>
  <c r="N46"/>
  <c r="O46" s="1"/>
  <c r="P46" s="1"/>
  <c r="N50"/>
  <c r="J88" i="3"/>
  <c r="H88" s="1"/>
  <c r="J87"/>
  <c r="H87" s="1"/>
  <c r="J38"/>
  <c r="H38" s="1"/>
  <c r="N18" i="11"/>
  <c r="N22"/>
  <c r="N135"/>
  <c r="N15"/>
  <c r="N23"/>
  <c r="N117"/>
  <c r="O117" s="1"/>
  <c r="N121"/>
  <c r="N14"/>
  <c r="N56"/>
  <c r="N120"/>
  <c r="N12"/>
  <c r="N58"/>
  <c r="N69"/>
  <c r="N51"/>
  <c r="N118"/>
  <c r="O118" s="1"/>
  <c r="N122"/>
  <c r="J191" i="3"/>
  <c r="J190"/>
  <c r="J178"/>
  <c r="H178" s="1"/>
  <c r="N8" i="11"/>
  <c r="O8" s="1"/>
  <c r="P8" s="1"/>
  <c r="N19"/>
  <c r="N47"/>
  <c r="O47" s="1"/>
  <c r="P47" s="1"/>
  <c r="N53"/>
  <c r="N88"/>
  <c r="N11"/>
  <c r="O11" s="1"/>
  <c r="P11" s="1"/>
  <c r="N17"/>
  <c r="N55"/>
  <c r="N9"/>
  <c r="O9" s="1"/>
  <c r="P9" s="1"/>
  <c r="N84"/>
  <c r="O84" s="1"/>
  <c r="N10"/>
  <c r="O10" s="1"/>
  <c r="P10" s="1"/>
  <c r="N20"/>
  <c r="N48"/>
  <c r="N54"/>
  <c r="N67"/>
  <c r="N85"/>
  <c r="O85" s="1"/>
  <c r="N89"/>
  <c r="N100"/>
  <c r="N21"/>
  <c r="N57"/>
  <c r="N68"/>
  <c r="N86"/>
  <c r="O86" s="1"/>
  <c r="N101"/>
  <c r="N16"/>
  <c r="N52"/>
  <c r="N60"/>
  <c r="N87"/>
  <c r="N102"/>
  <c r="N13"/>
  <c r="N32"/>
  <c r="N49"/>
  <c r="L71"/>
  <c r="N61"/>
  <c r="H71"/>
  <c r="H72" s="1"/>
  <c r="N116"/>
  <c r="O116" s="1"/>
  <c r="L45" i="2"/>
  <c r="L8"/>
  <c r="L49"/>
  <c r="L33"/>
  <c r="L44"/>
  <c r="L54"/>
  <c r="L50"/>
  <c r="L34"/>
  <c r="N48"/>
  <c r="N40"/>
  <c r="L52"/>
  <c r="L46"/>
  <c r="L41"/>
  <c r="L36"/>
  <c r="L9"/>
  <c r="L38"/>
  <c r="L53"/>
  <c r="L42"/>
  <c r="L37"/>
  <c r="L10"/>
  <c r="J55"/>
  <c r="J51"/>
  <c r="J47"/>
  <c r="J43"/>
  <c r="J39"/>
  <c r="J35"/>
  <c r="J11"/>
  <c r="J7"/>
  <c r="L6"/>
  <c r="J48"/>
  <c r="J40"/>
  <c r="J6"/>
  <c r="N33"/>
  <c r="N46"/>
  <c r="N38"/>
  <c r="N44"/>
  <c r="N36"/>
  <c r="N42"/>
  <c r="N34"/>
  <c r="L72" i="11" l="1"/>
  <c r="L149" s="1"/>
  <c r="F29" i="18"/>
  <c r="P30" i="14"/>
  <c r="E16" i="18"/>
  <c r="D13"/>
  <c r="D16" s="1"/>
  <c r="E22"/>
  <c r="D22" s="1"/>
  <c r="E27" i="14" s="1"/>
  <c r="D19" i="18"/>
  <c r="L64" i="21"/>
  <c r="M64" s="1"/>
  <c r="L151" i="11"/>
  <c r="L150"/>
  <c r="H150"/>
  <c r="J39"/>
  <c r="K39" s="1"/>
  <c r="L148"/>
  <c r="N137"/>
  <c r="D142" s="1"/>
  <c r="D143" s="1"/>
  <c r="N104"/>
  <c r="N71"/>
  <c r="J38"/>
  <c r="K38" s="1"/>
  <c r="P28" i="14"/>
  <c r="P24"/>
  <c r="J57" i="2"/>
  <c r="P25" i="14"/>
  <c r="P13"/>
  <c r="P27"/>
  <c r="P14"/>
  <c r="P20"/>
  <c r="P21"/>
  <c r="P19"/>
  <c r="P32"/>
  <c r="P18"/>
  <c r="P33"/>
  <c r="P17"/>
  <c r="P34"/>
  <c r="P23"/>
  <c r="P35"/>
  <c r="P12"/>
  <c r="P22"/>
  <c r="P36"/>
  <c r="P31"/>
  <c r="P26"/>
  <c r="P16"/>
  <c r="P29"/>
  <c r="P15"/>
  <c r="H57"/>
  <c r="H55"/>
  <c r="H53"/>
  <c r="G58" s="1"/>
  <c r="H51"/>
  <c r="H56"/>
  <c r="H54"/>
  <c r="H52"/>
  <c r="G44"/>
  <c r="N34" i="11"/>
  <c r="L57" i="2"/>
  <c r="J61" s="1"/>
  <c r="D110" i="11" l="1"/>
  <c r="D109"/>
  <c r="D76"/>
  <c r="D77" s="1"/>
  <c r="N72"/>
  <c r="E76" s="1"/>
  <c r="D23" i="18"/>
  <c r="E57" s="1"/>
  <c r="E59" s="1"/>
  <c r="E23"/>
  <c r="H149" i="11"/>
  <c r="H152" s="1"/>
  <c r="N138"/>
  <c r="N105"/>
  <c r="E109" s="1"/>
  <c r="E110" s="1"/>
  <c r="O38"/>
  <c r="O39" s="1"/>
  <c r="N148"/>
  <c r="H17" i="13"/>
  <c r="G17"/>
  <c r="F17"/>
  <c r="K77" i="11"/>
  <c r="K76"/>
  <c r="E38"/>
  <c r="J60" i="2"/>
  <c r="L152" i="11"/>
  <c r="D17" i="13" l="1"/>
  <c r="M17" i="14" s="1"/>
  <c r="J62" i="2"/>
  <c r="K61"/>
  <c r="N151" i="11"/>
  <c r="E142"/>
  <c r="N150"/>
  <c r="F110"/>
  <c r="F109"/>
  <c r="E77"/>
  <c r="F77" s="1"/>
  <c r="F76"/>
  <c r="N149"/>
  <c r="E39"/>
  <c r="F39" s="1"/>
  <c r="F38"/>
  <c r="P67" i="3"/>
  <c r="P66"/>
  <c r="P65"/>
  <c r="P64"/>
  <c r="P63"/>
  <c r="E143" i="11" l="1"/>
  <c r="F143" s="1"/>
  <c r="F142"/>
  <c r="N152"/>
  <c r="E156" s="1"/>
  <c r="E157" s="1"/>
  <c r="F157" s="1"/>
  <c r="V25" i="3"/>
  <c r="S25"/>
  <c r="P25"/>
  <c r="M25"/>
  <c r="I25"/>
  <c r="H25" s="1"/>
  <c r="V21"/>
  <c r="S21"/>
  <c r="P21"/>
  <c r="M21"/>
  <c r="I21"/>
  <c r="V68"/>
  <c r="S68"/>
  <c r="P68"/>
  <c r="M68"/>
  <c r="I68"/>
  <c r="H68" s="1"/>
  <c r="V67"/>
  <c r="S67"/>
  <c r="M67"/>
  <c r="I67"/>
  <c r="V66"/>
  <c r="S66"/>
  <c r="M66"/>
  <c r="I66"/>
  <c r="V65"/>
  <c r="S65"/>
  <c r="M65"/>
  <c r="I65"/>
  <c r="V52"/>
  <c r="S52"/>
  <c r="P52"/>
  <c r="M52"/>
  <c r="I52"/>
  <c r="H52" s="1"/>
  <c r="V317"/>
  <c r="S317"/>
  <c r="P317"/>
  <c r="M317"/>
  <c r="I317"/>
  <c r="H317" s="1"/>
  <c r="V309"/>
  <c r="S309"/>
  <c r="P309"/>
  <c r="M309"/>
  <c r="I309"/>
  <c r="H309" s="1"/>
  <c r="V308"/>
  <c r="S308"/>
  <c r="P308"/>
  <c r="M308"/>
  <c r="I308"/>
  <c r="H308" s="1"/>
  <c r="V307"/>
  <c r="S307"/>
  <c r="P307"/>
  <c r="M307"/>
  <c r="I307"/>
  <c r="V301"/>
  <c r="S301"/>
  <c r="P301"/>
  <c r="M301"/>
  <c r="I301"/>
  <c r="H301" s="1"/>
  <c r="V300"/>
  <c r="S300"/>
  <c r="P300"/>
  <c r="M300"/>
  <c r="I300"/>
  <c r="H300" s="1"/>
  <c r="V298"/>
  <c r="S298"/>
  <c r="P298"/>
  <c r="M298"/>
  <c r="I298"/>
  <c r="V290"/>
  <c r="S290"/>
  <c r="P290"/>
  <c r="I290"/>
  <c r="H290" s="1"/>
  <c r="V289"/>
  <c r="S289"/>
  <c r="P289"/>
  <c r="M289"/>
  <c r="I289"/>
  <c r="H289" s="1"/>
  <c r="V288"/>
  <c r="S288"/>
  <c r="P288"/>
  <c r="M288"/>
  <c r="I288"/>
  <c r="H288" s="1"/>
  <c r="V281"/>
  <c r="S281"/>
  <c r="P281"/>
  <c r="M281"/>
  <c r="I281"/>
  <c r="H281" s="1"/>
  <c r="V280"/>
  <c r="S280"/>
  <c r="P280"/>
  <c r="M280"/>
  <c r="I280"/>
  <c r="V272"/>
  <c r="S272"/>
  <c r="P272"/>
  <c r="M272"/>
  <c r="I272"/>
  <c r="H272" s="1"/>
  <c r="V264"/>
  <c r="S264"/>
  <c r="P264"/>
  <c r="M264"/>
  <c r="I264"/>
  <c r="H264" s="1"/>
  <c r="V263"/>
  <c r="S263"/>
  <c r="P263"/>
  <c r="M263"/>
  <c r="I263"/>
  <c r="H263" s="1"/>
  <c r="V262"/>
  <c r="S262"/>
  <c r="P262"/>
  <c r="M262"/>
  <c r="I262"/>
  <c r="V254"/>
  <c r="S254"/>
  <c r="P254"/>
  <c r="M254"/>
  <c r="I254"/>
  <c r="H254" s="1"/>
  <c r="V253"/>
  <c r="S253"/>
  <c r="P253"/>
  <c r="M253"/>
  <c r="I253"/>
  <c r="H253" s="1"/>
  <c r="V249"/>
  <c r="S249"/>
  <c r="P249"/>
  <c r="M249"/>
  <c r="I249"/>
  <c r="V241"/>
  <c r="S241"/>
  <c r="P241"/>
  <c r="M241"/>
  <c r="I241"/>
  <c r="H241" s="1"/>
  <c r="V240"/>
  <c r="S240"/>
  <c r="P240"/>
  <c r="M240"/>
  <c r="I240"/>
  <c r="H240" s="1"/>
  <c r="V239"/>
  <c r="S239"/>
  <c r="P239"/>
  <c r="M239"/>
  <c r="I239"/>
  <c r="V237"/>
  <c r="S237"/>
  <c r="P237"/>
  <c r="M237"/>
  <c r="I237"/>
  <c r="V236"/>
  <c r="S236"/>
  <c r="P236"/>
  <c r="M236"/>
  <c r="I236"/>
  <c r="V228"/>
  <c r="S228"/>
  <c r="P228"/>
  <c r="M228"/>
  <c r="I228"/>
  <c r="H228" s="1"/>
  <c r="V227"/>
  <c r="S227"/>
  <c r="P227"/>
  <c r="M227"/>
  <c r="I227"/>
  <c r="H227" s="1"/>
  <c r="V223"/>
  <c r="S223"/>
  <c r="P223"/>
  <c r="M223"/>
  <c r="I223"/>
  <c r="V221"/>
  <c r="S221"/>
  <c r="P221"/>
  <c r="M221"/>
  <c r="I221"/>
  <c r="H221" s="1"/>
  <c r="V220"/>
  <c r="S220"/>
  <c r="P220"/>
  <c r="M220"/>
  <c r="I220"/>
  <c r="H220" s="1"/>
  <c r="V216"/>
  <c r="S216"/>
  <c r="P216"/>
  <c r="M216"/>
  <c r="I216"/>
  <c r="V207"/>
  <c r="S207"/>
  <c r="P207"/>
  <c r="M207"/>
  <c r="I207"/>
  <c r="H207" s="1"/>
  <c r="V205"/>
  <c r="S205"/>
  <c r="P205"/>
  <c r="M205"/>
  <c r="I205"/>
  <c r="H205" s="1"/>
  <c r="V204"/>
  <c r="S204"/>
  <c r="P204"/>
  <c r="M204"/>
  <c r="I204"/>
  <c r="H204" s="1"/>
  <c r="V203"/>
  <c r="S203"/>
  <c r="P203"/>
  <c r="M203"/>
  <c r="I203"/>
  <c r="H203" s="1"/>
  <c r="V202"/>
  <c r="S202"/>
  <c r="P202"/>
  <c r="M202"/>
  <c r="I202"/>
  <c r="V194"/>
  <c r="S194"/>
  <c r="P194"/>
  <c r="M194"/>
  <c r="I194"/>
  <c r="H194" s="1"/>
  <c r="V189"/>
  <c r="S189"/>
  <c r="P189"/>
  <c r="M189"/>
  <c r="I189"/>
  <c r="V181"/>
  <c r="S181"/>
  <c r="P181"/>
  <c r="M181"/>
  <c r="I181"/>
  <c r="H181" s="1"/>
  <c r="V177"/>
  <c r="S177"/>
  <c r="P177"/>
  <c r="M177"/>
  <c r="I177"/>
  <c r="V176"/>
  <c r="S176"/>
  <c r="P176"/>
  <c r="M176"/>
  <c r="I176"/>
  <c r="V168"/>
  <c r="S168"/>
  <c r="P168"/>
  <c r="M168"/>
  <c r="I168"/>
  <c r="H168" s="1"/>
  <c r="V165"/>
  <c r="S165"/>
  <c r="P165"/>
  <c r="M165"/>
  <c r="I165"/>
  <c r="V157"/>
  <c r="S157"/>
  <c r="P157"/>
  <c r="M157"/>
  <c r="I157"/>
  <c r="H157" s="1"/>
  <c r="V153"/>
  <c r="S153"/>
  <c r="P153"/>
  <c r="M153"/>
  <c r="I153"/>
  <c r="V145"/>
  <c r="S145"/>
  <c r="P145"/>
  <c r="M145"/>
  <c r="I145"/>
  <c r="H145" s="1"/>
  <c r="V142"/>
  <c r="S142"/>
  <c r="P142"/>
  <c r="M142"/>
  <c r="I142"/>
  <c r="V134"/>
  <c r="S134"/>
  <c r="P134"/>
  <c r="M134"/>
  <c r="I134"/>
  <c r="H134" s="1"/>
  <c r="V131"/>
  <c r="S131"/>
  <c r="P131"/>
  <c r="M131"/>
  <c r="I131"/>
  <c r="V130"/>
  <c r="S130"/>
  <c r="P130"/>
  <c r="M130"/>
  <c r="I130"/>
  <c r="V129"/>
  <c r="S129"/>
  <c r="P129"/>
  <c r="M129"/>
  <c r="I129"/>
  <c r="V121"/>
  <c r="S121"/>
  <c r="P121"/>
  <c r="M121"/>
  <c r="I121"/>
  <c r="H121" s="1"/>
  <c r="V118"/>
  <c r="S118"/>
  <c r="P118"/>
  <c r="M118"/>
  <c r="I118"/>
  <c r="H118" s="1"/>
  <c r="V117"/>
  <c r="S117"/>
  <c r="P117"/>
  <c r="M117"/>
  <c r="I117"/>
  <c r="H117" s="1"/>
  <c r="V116"/>
  <c r="S116"/>
  <c r="P116"/>
  <c r="M116"/>
  <c r="I116"/>
  <c r="V115"/>
  <c r="S115"/>
  <c r="P115"/>
  <c r="M115"/>
  <c r="I115"/>
  <c r="V114"/>
  <c r="S114"/>
  <c r="P114"/>
  <c r="M114"/>
  <c r="I114"/>
  <c r="V113"/>
  <c r="S113"/>
  <c r="P113"/>
  <c r="M113"/>
  <c r="I113"/>
  <c r="V112"/>
  <c r="S112"/>
  <c r="P112"/>
  <c r="M112"/>
  <c r="I112"/>
  <c r="V111"/>
  <c r="S111"/>
  <c r="P111"/>
  <c r="M111"/>
  <c r="I111"/>
  <c r="V99"/>
  <c r="S99"/>
  <c r="P99"/>
  <c r="M99"/>
  <c r="I99"/>
  <c r="H99" s="1"/>
  <c r="V98"/>
  <c r="S98"/>
  <c r="P98"/>
  <c r="M98"/>
  <c r="I98"/>
  <c r="V97"/>
  <c r="S97"/>
  <c r="P97"/>
  <c r="M97"/>
  <c r="I97"/>
  <c r="H97" s="1"/>
  <c r="V96"/>
  <c r="S96"/>
  <c r="P96"/>
  <c r="M96"/>
  <c r="I96"/>
  <c r="H96" s="1"/>
  <c r="V95"/>
  <c r="S95"/>
  <c r="P95"/>
  <c r="M95"/>
  <c r="I95"/>
  <c r="H95" s="1"/>
  <c r="V94"/>
  <c r="S94"/>
  <c r="P94"/>
  <c r="M94"/>
  <c r="I94"/>
  <c r="V93"/>
  <c r="S93"/>
  <c r="P93"/>
  <c r="M93"/>
  <c r="I93"/>
  <c r="V92"/>
  <c r="S92"/>
  <c r="P92"/>
  <c r="M92"/>
  <c r="I92"/>
  <c r="V91"/>
  <c r="S91"/>
  <c r="P91"/>
  <c r="M91"/>
  <c r="I91"/>
  <c r="V90"/>
  <c r="S90"/>
  <c r="P90"/>
  <c r="M90"/>
  <c r="I90"/>
  <c r="V89"/>
  <c r="S89"/>
  <c r="P89"/>
  <c r="M89"/>
  <c r="I89"/>
  <c r="V86"/>
  <c r="S86"/>
  <c r="P86"/>
  <c r="M86"/>
  <c r="I86"/>
  <c r="V85"/>
  <c r="S85"/>
  <c r="P85"/>
  <c r="M85"/>
  <c r="I85"/>
  <c r="V64"/>
  <c r="S64"/>
  <c r="M64"/>
  <c r="I64"/>
  <c r="V63"/>
  <c r="S63"/>
  <c r="M63"/>
  <c r="I63"/>
  <c r="V62"/>
  <c r="S62"/>
  <c r="P62"/>
  <c r="M62"/>
  <c r="I62"/>
  <c r="V51"/>
  <c r="S51"/>
  <c r="P51"/>
  <c r="M51"/>
  <c r="I51"/>
  <c r="H51" s="1"/>
  <c r="V44"/>
  <c r="V56" s="1"/>
  <c r="S44"/>
  <c r="S56" s="1"/>
  <c r="P44"/>
  <c r="P56" s="1"/>
  <c r="M44"/>
  <c r="M56" s="1"/>
  <c r="I44"/>
  <c r="V43"/>
  <c r="S43"/>
  <c r="P43"/>
  <c r="M43"/>
  <c r="I43"/>
  <c r="V37"/>
  <c r="S37"/>
  <c r="P37"/>
  <c r="M37"/>
  <c r="I37"/>
  <c r="V36"/>
  <c r="S36"/>
  <c r="P36"/>
  <c r="M36"/>
  <c r="V24"/>
  <c r="V30" s="1"/>
  <c r="V13"/>
  <c r="V12"/>
  <c r="S24"/>
  <c r="S30" s="1"/>
  <c r="S13"/>
  <c r="S12"/>
  <c r="P24"/>
  <c r="P30" s="1"/>
  <c r="P13"/>
  <c r="P12"/>
  <c r="K57" i="2"/>
  <c r="N61" s="1"/>
  <c r="I57"/>
  <c r="M7"/>
  <c r="N7" s="1"/>
  <c r="M8"/>
  <c r="N8" s="1"/>
  <c r="M9"/>
  <c r="N9" s="1"/>
  <c r="M10"/>
  <c r="N10" s="1"/>
  <c r="M11"/>
  <c r="N11" s="1"/>
  <c r="M49"/>
  <c r="N49" s="1"/>
  <c r="M50"/>
  <c r="N50" s="1"/>
  <c r="M51"/>
  <c r="N51" s="1"/>
  <c r="M52"/>
  <c r="N52" s="1"/>
  <c r="M53"/>
  <c r="N53" s="1"/>
  <c r="M54"/>
  <c r="N54" s="1"/>
  <c r="M55"/>
  <c r="N55" s="1"/>
  <c r="M6"/>
  <c r="N6" s="1"/>
  <c r="V29" i="3" l="1"/>
  <c r="P29"/>
  <c r="S29"/>
  <c r="V273"/>
  <c r="V276" s="1"/>
  <c r="P273"/>
  <c r="P276" s="1"/>
  <c r="N60" i="2"/>
  <c r="J36" i="3"/>
  <c r="H36" s="1"/>
  <c r="J37"/>
  <c r="J44"/>
  <c r="J21"/>
  <c r="J86"/>
  <c r="H86" s="1"/>
  <c r="J67"/>
  <c r="H67" s="1"/>
  <c r="F156" i="11"/>
  <c r="I61" i="2"/>
  <c r="I60"/>
  <c r="N57"/>
  <c r="D12" i="13" s="1"/>
  <c r="M14" i="14" s="1"/>
  <c r="H113" i="3"/>
  <c r="E16" i="14"/>
  <c r="E13"/>
  <c r="J90" i="3"/>
  <c r="H90" s="1"/>
  <c r="J85"/>
  <c r="J91"/>
  <c r="H91" s="1"/>
  <c r="J95"/>
  <c r="J99"/>
  <c r="J114"/>
  <c r="H114" s="1"/>
  <c r="J118"/>
  <c r="J130"/>
  <c r="H130" s="1"/>
  <c r="J176"/>
  <c r="H176" s="1"/>
  <c r="J204"/>
  <c r="J216"/>
  <c r="H216" s="1"/>
  <c r="J227"/>
  <c r="J239"/>
  <c r="H239" s="1"/>
  <c r="J253"/>
  <c r="J264"/>
  <c r="P291"/>
  <c r="P294" s="1"/>
  <c r="J281"/>
  <c r="J300"/>
  <c r="J309"/>
  <c r="J65"/>
  <c r="H65" s="1"/>
  <c r="J66"/>
  <c r="H66" s="1"/>
  <c r="J68"/>
  <c r="J25"/>
  <c r="K152" i="11"/>
  <c r="J157" s="1"/>
  <c r="G152"/>
  <c r="J142" i="3"/>
  <c r="H142" s="1"/>
  <c r="J168"/>
  <c r="J97"/>
  <c r="J153"/>
  <c r="H153" s="1"/>
  <c r="J98"/>
  <c r="H98" s="1"/>
  <c r="J129"/>
  <c r="H129" s="1"/>
  <c r="J189"/>
  <c r="H189" s="1"/>
  <c r="J223"/>
  <c r="H223" s="1"/>
  <c r="J237"/>
  <c r="H237" s="1"/>
  <c r="J290"/>
  <c r="J52"/>
  <c r="J63"/>
  <c r="H63" s="1"/>
  <c r="J64"/>
  <c r="H64" s="1"/>
  <c r="J89"/>
  <c r="H89" s="1"/>
  <c r="J93"/>
  <c r="H93" s="1"/>
  <c r="J112"/>
  <c r="H112" s="1"/>
  <c r="J116"/>
  <c r="H116" s="1"/>
  <c r="J121"/>
  <c r="J134"/>
  <c r="J181"/>
  <c r="J202"/>
  <c r="H202" s="1"/>
  <c r="J221"/>
  <c r="J236"/>
  <c r="H236" s="1"/>
  <c r="J241"/>
  <c r="J262"/>
  <c r="H262" s="1"/>
  <c r="J272"/>
  <c r="J289"/>
  <c r="J307"/>
  <c r="H307" s="1"/>
  <c r="J317"/>
  <c r="J157"/>
  <c r="J165"/>
  <c r="H165" s="1"/>
  <c r="H37"/>
  <c r="J51"/>
  <c r="J94"/>
  <c r="H94" s="1"/>
  <c r="J113"/>
  <c r="J117"/>
  <c r="J203"/>
  <c r="J207"/>
  <c r="J249"/>
  <c r="H249" s="1"/>
  <c r="J263"/>
  <c r="J280"/>
  <c r="J298"/>
  <c r="H298" s="1"/>
  <c r="J308"/>
  <c r="J43"/>
  <c r="H43" s="1"/>
  <c r="J62"/>
  <c r="H62" s="1"/>
  <c r="J92"/>
  <c r="H92" s="1"/>
  <c r="J96"/>
  <c r="J111"/>
  <c r="H111" s="1"/>
  <c r="J115"/>
  <c r="H115" s="1"/>
  <c r="J131"/>
  <c r="H131" s="1"/>
  <c r="J145"/>
  <c r="J177"/>
  <c r="H177" s="1"/>
  <c r="J194"/>
  <c r="J205"/>
  <c r="J220"/>
  <c r="J228"/>
  <c r="J240"/>
  <c r="J254"/>
  <c r="J288"/>
  <c r="J301"/>
  <c r="M291"/>
  <c r="M294" s="1"/>
  <c r="M273"/>
  <c r="M276" s="1"/>
  <c r="V291"/>
  <c r="V294" s="1"/>
  <c r="S291"/>
  <c r="S294" s="1"/>
  <c r="H21"/>
  <c r="V229"/>
  <c r="V232" s="1"/>
  <c r="M104"/>
  <c r="M107" s="1"/>
  <c r="S302"/>
  <c r="S146"/>
  <c r="S149" s="1"/>
  <c r="P158"/>
  <c r="P161" s="1"/>
  <c r="V169"/>
  <c r="V172" s="1"/>
  <c r="V208"/>
  <c r="V211" s="1"/>
  <c r="V242"/>
  <c r="V245" s="1"/>
  <c r="P195"/>
  <c r="P198" s="1"/>
  <c r="V318"/>
  <c r="V321" s="1"/>
  <c r="V54"/>
  <c r="V57" s="1"/>
  <c r="V104"/>
  <c r="V107" s="1"/>
  <c r="S169"/>
  <c r="S172" s="1"/>
  <c r="V182"/>
  <c r="V185" s="1"/>
  <c r="M229"/>
  <c r="M232" s="1"/>
  <c r="S273"/>
  <c r="S276" s="1"/>
  <c r="P302"/>
  <c r="S318"/>
  <c r="S321" s="1"/>
  <c r="V28"/>
  <c r="S104"/>
  <c r="S107" s="1"/>
  <c r="M146"/>
  <c r="M149" s="1"/>
  <c r="V158"/>
  <c r="V161" s="1"/>
  <c r="P169"/>
  <c r="P172" s="1"/>
  <c r="V195"/>
  <c r="V198" s="1"/>
  <c r="P208"/>
  <c r="P211" s="1"/>
  <c r="P229"/>
  <c r="P232" s="1"/>
  <c r="M302"/>
  <c r="P318"/>
  <c r="P321" s="1"/>
  <c r="S28"/>
  <c r="S326" s="1"/>
  <c r="G22" i="13" s="1"/>
  <c r="P122" i="3"/>
  <c r="P125" s="1"/>
  <c r="S135"/>
  <c r="S138" s="1"/>
  <c r="P146"/>
  <c r="P149" s="1"/>
  <c r="S182"/>
  <c r="S185" s="1"/>
  <c r="S208"/>
  <c r="S211" s="1"/>
  <c r="M242"/>
  <c r="M245" s="1"/>
  <c r="P255"/>
  <c r="P258" s="1"/>
  <c r="S54"/>
  <c r="S57" s="1"/>
  <c r="P104"/>
  <c r="P107" s="1"/>
  <c r="V122"/>
  <c r="V125" s="1"/>
  <c r="S122"/>
  <c r="S125" s="1"/>
  <c r="V135"/>
  <c r="V138" s="1"/>
  <c r="V146"/>
  <c r="V149" s="1"/>
  <c r="S158"/>
  <c r="S161" s="1"/>
  <c r="P182"/>
  <c r="P185" s="1"/>
  <c r="S195"/>
  <c r="S198" s="1"/>
  <c r="S229"/>
  <c r="S232" s="1"/>
  <c r="S242"/>
  <c r="S245" s="1"/>
  <c r="V255"/>
  <c r="V258" s="1"/>
  <c r="S255"/>
  <c r="S258" s="1"/>
  <c r="V302"/>
  <c r="M122"/>
  <c r="M125" s="1"/>
  <c r="M169"/>
  <c r="M172" s="1"/>
  <c r="M318"/>
  <c r="M321" s="1"/>
  <c r="M158"/>
  <c r="M161" s="1"/>
  <c r="M208"/>
  <c r="M211" s="1"/>
  <c r="P78"/>
  <c r="P81" s="1"/>
  <c r="P54"/>
  <c r="P57" s="1"/>
  <c r="P135"/>
  <c r="P138" s="1"/>
  <c r="M195"/>
  <c r="M198" s="1"/>
  <c r="P242"/>
  <c r="P245" s="1"/>
  <c r="M255"/>
  <c r="M258" s="1"/>
  <c r="P28"/>
  <c r="M54"/>
  <c r="M57" s="1"/>
  <c r="M78"/>
  <c r="M81" s="1"/>
  <c r="M135"/>
  <c r="M138" s="1"/>
  <c r="M182"/>
  <c r="M185" s="1"/>
  <c r="V78"/>
  <c r="V81" s="1"/>
  <c r="S78"/>
  <c r="S81" s="1"/>
  <c r="M57" i="2"/>
  <c r="J155" i="11" l="1"/>
  <c r="J156"/>
  <c r="M340" i="3"/>
  <c r="E36" i="13" s="1"/>
  <c r="S334" i="3"/>
  <c r="G30" i="13" s="1"/>
  <c r="M333" i="3"/>
  <c r="V345"/>
  <c r="H40" i="13" s="1"/>
  <c r="V332" i="3"/>
  <c r="H28" i="13" s="1"/>
  <c r="V333" i="3"/>
  <c r="H29" i="13" s="1"/>
  <c r="V334" i="3"/>
  <c r="H30" i="13" s="1"/>
  <c r="P334" i="3"/>
  <c r="F30" i="13" s="1"/>
  <c r="S340" i="3"/>
  <c r="G36" i="13" s="1"/>
  <c r="M332" i="3"/>
  <c r="P345"/>
  <c r="F40" i="13" s="1"/>
  <c r="P333" i="3"/>
  <c r="F29" i="13" s="1"/>
  <c r="S339" i="3"/>
  <c r="G35" i="13" s="1"/>
  <c r="S333" i="3"/>
  <c r="G29" i="13" s="1"/>
  <c r="M339" i="3"/>
  <c r="E35" i="13" s="1"/>
  <c r="M345" i="3"/>
  <c r="S345"/>
  <c r="G40" i="13" s="1"/>
  <c r="P339" i="3"/>
  <c r="F35" i="13" s="1"/>
  <c r="M334" i="3"/>
  <c r="E30" i="13" s="1"/>
  <c r="V340" i="3"/>
  <c r="H36" i="13" s="1"/>
  <c r="P340" i="3"/>
  <c r="F36" i="13" s="1"/>
  <c r="P332" i="3"/>
  <c r="F28" i="13" s="1"/>
  <c r="V339" i="3"/>
  <c r="H35" i="13" s="1"/>
  <c r="S332" i="3"/>
  <c r="G28" i="13" s="1"/>
  <c r="P337" i="3"/>
  <c r="F33" i="13" s="1"/>
  <c r="S337" i="3"/>
  <c r="G33" i="13" s="1"/>
  <c r="M337" i="3"/>
  <c r="V337"/>
  <c r="H33" i="13" s="1"/>
  <c r="S31" i="3"/>
  <c r="P326"/>
  <c r="F22" i="13" s="1"/>
  <c r="P31" i="3"/>
  <c r="S338"/>
  <c r="G34" i="13" s="1"/>
  <c r="P329" i="3"/>
  <c r="F25" i="13" s="1"/>
  <c r="P330" i="3"/>
  <c r="F26" i="13" s="1"/>
  <c r="P338" i="3"/>
  <c r="F34" i="13" s="1"/>
  <c r="S341" i="3"/>
  <c r="G37" i="13" s="1"/>
  <c r="V335" i="3"/>
  <c r="H31" i="13" s="1"/>
  <c r="V341" i="3"/>
  <c r="H37" i="13" s="1"/>
  <c r="M329" i="3"/>
  <c r="V328"/>
  <c r="H24" i="13" s="1"/>
  <c r="S328" i="3"/>
  <c r="G24" i="13" s="1"/>
  <c r="M328" i="3"/>
  <c r="P328"/>
  <c r="F24" i="13" s="1"/>
  <c r="P335" i="3"/>
  <c r="F31" i="13" s="1"/>
  <c r="S330" i="3"/>
  <c r="G26" i="13" s="1"/>
  <c r="P341" i="3"/>
  <c r="F37" i="13" s="1"/>
  <c r="V336" i="3"/>
  <c r="H32" i="13" s="1"/>
  <c r="S329" i="3"/>
  <c r="G25" i="13" s="1"/>
  <c r="V329" i="3"/>
  <c r="H25" i="13" s="1"/>
  <c r="H13"/>
  <c r="H14" s="1"/>
  <c r="M335" i="3"/>
  <c r="E31" i="13" s="1"/>
  <c r="P331" i="3"/>
  <c r="F27" i="13" s="1"/>
  <c r="M327" i="3"/>
  <c r="E23" i="13" s="1"/>
  <c r="M336" i="3"/>
  <c r="E32" i="13" s="1"/>
  <c r="M330" i="3"/>
  <c r="V330"/>
  <c r="H26" i="13" s="1"/>
  <c r="S331" i="3"/>
  <c r="G27" i="13" s="1"/>
  <c r="V326" i="3"/>
  <c r="H22" i="13" s="1"/>
  <c r="V31" i="3"/>
  <c r="M338"/>
  <c r="E34" i="13" s="1"/>
  <c r="V327" i="3"/>
  <c r="H23" i="13" s="1"/>
  <c r="S344" i="3"/>
  <c r="M331"/>
  <c r="E27" i="13" s="1"/>
  <c r="P327" i="3"/>
  <c r="F23" i="13" s="1"/>
  <c r="M341" i="3"/>
  <c r="S336"/>
  <c r="G32" i="13" s="1"/>
  <c r="V331" i="3"/>
  <c r="H27" i="13" s="1"/>
  <c r="S327" i="3"/>
  <c r="G23" i="13" s="1"/>
  <c r="S335" i="3"/>
  <c r="G31" i="13" s="1"/>
  <c r="P336" i="3"/>
  <c r="F32" i="13" s="1"/>
  <c r="V338" i="3"/>
  <c r="H34" i="13" s="1"/>
  <c r="F13"/>
  <c r="F14" s="1"/>
  <c r="H44" i="3"/>
  <c r="J56"/>
  <c r="S343"/>
  <c r="G18" i="13"/>
  <c r="G19" s="1"/>
  <c r="G13"/>
  <c r="G14" s="1"/>
  <c r="V344" i="3"/>
  <c r="H18" i="13"/>
  <c r="M344" i="3"/>
  <c r="E18" i="13"/>
  <c r="V343" i="3"/>
  <c r="P343"/>
  <c r="P344"/>
  <c r="F18" i="13"/>
  <c r="M343" i="3"/>
  <c r="E13" i="13"/>
  <c r="D27" i="18"/>
  <c r="D29" s="1"/>
  <c r="E29"/>
  <c r="I62" i="2"/>
  <c r="O155" i="11"/>
  <c r="O156"/>
  <c r="H85" i="3"/>
  <c r="J104"/>
  <c r="J107" s="1"/>
  <c r="E107" s="1"/>
  <c r="N62" i="2"/>
  <c r="F61"/>
  <c r="F62" s="1"/>
  <c r="G62" s="1"/>
  <c r="E17" i="14"/>
  <c r="E15" s="1"/>
  <c r="E14"/>
  <c r="E19"/>
  <c r="E53"/>
  <c r="M152" i="11"/>
  <c r="H280" i="3"/>
  <c r="J291"/>
  <c r="J294" s="1"/>
  <c r="E294" s="1"/>
  <c r="J182"/>
  <c r="J185" s="1"/>
  <c r="E185" s="1"/>
  <c r="J78"/>
  <c r="J81" s="1"/>
  <c r="E81" s="1"/>
  <c r="J195"/>
  <c r="J198" s="1"/>
  <c r="E198" s="1"/>
  <c r="J318"/>
  <c r="J321" s="1"/>
  <c r="E321" s="1"/>
  <c r="J169"/>
  <c r="J172" s="1"/>
  <c r="E172" s="1"/>
  <c r="J135"/>
  <c r="J138" s="1"/>
  <c r="E138" s="1"/>
  <c r="J302"/>
  <c r="J208"/>
  <c r="J211" s="1"/>
  <c r="E211" s="1"/>
  <c r="J273"/>
  <c r="J276" s="1"/>
  <c r="E276" s="1"/>
  <c r="J242"/>
  <c r="J245" s="1"/>
  <c r="E245" s="1"/>
  <c r="J146"/>
  <c r="J149" s="1"/>
  <c r="E149" s="1"/>
  <c r="J122"/>
  <c r="J125" s="1"/>
  <c r="E125" s="1"/>
  <c r="J54"/>
  <c r="J229"/>
  <c r="J232" s="1"/>
  <c r="E232" s="1"/>
  <c r="J255"/>
  <c r="J258" s="1"/>
  <c r="E258" s="1"/>
  <c r="J158"/>
  <c r="J161" s="1"/>
  <c r="E161" s="1"/>
  <c r="D26" i="13" l="1"/>
  <c r="M24" i="14" s="1"/>
  <c r="D31" i="13"/>
  <c r="M29" i="14" s="1"/>
  <c r="D25" i="13"/>
  <c r="M23" i="14" s="1"/>
  <c r="D33" i="13"/>
  <c r="M31" i="14" s="1"/>
  <c r="D30" i="13"/>
  <c r="M28" i="14" s="1"/>
  <c r="D29" i="13"/>
  <c r="M27" i="14" s="1"/>
  <c r="D37" i="13"/>
  <c r="M35" i="14" s="1"/>
  <c r="D13" i="13"/>
  <c r="M15" i="14" s="1"/>
  <c r="M13" s="1"/>
  <c r="D27" i="13"/>
  <c r="M25" i="14" s="1"/>
  <c r="D35" i="13"/>
  <c r="M33" i="14" s="1"/>
  <c r="D34" i="13"/>
  <c r="M32" i="14" s="1"/>
  <c r="D40" i="13"/>
  <c r="M38" i="14" s="1"/>
  <c r="E45" s="1"/>
  <c r="D18" i="13"/>
  <c r="M18" i="14" s="1"/>
  <c r="D23" i="13"/>
  <c r="M21" i="14" s="1"/>
  <c r="D36" i="13"/>
  <c r="M34" i="14" s="1"/>
  <c r="D32" i="13"/>
  <c r="M30" i="14" s="1"/>
  <c r="D24" i="13"/>
  <c r="M22" i="14" s="1"/>
  <c r="D28" i="13"/>
  <c r="M26" i="14" s="1"/>
  <c r="J57" i="3"/>
  <c r="E57" s="1"/>
  <c r="H38" i="13"/>
  <c r="H41" s="1"/>
  <c r="G38"/>
  <c r="G41" s="1"/>
  <c r="V342" i="3"/>
  <c r="F38" i="13"/>
  <c r="F41" s="1"/>
  <c r="S342" i="3"/>
  <c r="P342"/>
  <c r="J344"/>
  <c r="J343"/>
  <c r="J327"/>
  <c r="E19" i="13"/>
  <c r="M45" i="14"/>
  <c r="H19" i="13"/>
  <c r="F19"/>
  <c r="O157" i="11"/>
  <c r="E14" i="13"/>
  <c r="E12" i="14"/>
  <c r="E20"/>
  <c r="E18" s="1"/>
  <c r="J329" i="3"/>
  <c r="J331"/>
  <c r="J338"/>
  <c r="J339"/>
  <c r="J345"/>
  <c r="O38" i="14"/>
  <c r="J336" i="3"/>
  <c r="J340"/>
  <c r="J332"/>
  <c r="J337"/>
  <c r="J341"/>
  <c r="J333"/>
  <c r="J334"/>
  <c r="J335"/>
  <c r="J330"/>
  <c r="J328"/>
  <c r="I273"/>
  <c r="H273" s="1"/>
  <c r="M55" i="14" l="1"/>
  <c r="E34"/>
  <c r="M16"/>
  <c r="E35" s="1"/>
  <c r="D14" i="13"/>
  <c r="D19"/>
  <c r="K157" i="11"/>
  <c r="K156"/>
  <c r="F15" i="14"/>
  <c r="F18"/>
  <c r="G45"/>
  <c r="G46" s="1"/>
  <c r="O39"/>
  <c r="G51" s="1"/>
  <c r="I12" i="3"/>
  <c r="I13"/>
  <c r="I24"/>
  <c r="M24"/>
  <c r="M13"/>
  <c r="J13" s="1"/>
  <c r="M12"/>
  <c r="J24" l="1"/>
  <c r="J30" s="1"/>
  <c r="M30"/>
  <c r="J12"/>
  <c r="J29" s="1"/>
  <c r="M29"/>
  <c r="H44" i="13"/>
  <c r="G44"/>
  <c r="G43"/>
  <c r="H43"/>
  <c r="F44"/>
  <c r="F43"/>
  <c r="E33" i="14"/>
  <c r="M12"/>
  <c r="E42"/>
  <c r="M48" s="1"/>
  <c r="G54"/>
  <c r="G55" s="1"/>
  <c r="G57" s="1"/>
  <c r="G52"/>
  <c r="M28" i="3"/>
  <c r="H24"/>
  <c r="H13"/>
  <c r="M326" l="1"/>
  <c r="E22" i="13" s="1"/>
  <c r="M31" i="3"/>
  <c r="J28"/>
  <c r="H12"/>
  <c r="F42" i="14"/>
  <c r="M51" s="1"/>
  <c r="E38" i="13" l="1"/>
  <c r="E41" s="1"/>
  <c r="D22"/>
  <c r="M20" i="14" s="1"/>
  <c r="M19" s="1"/>
  <c r="M36" s="1"/>
  <c r="J326" i="3"/>
  <c r="J342" s="1"/>
  <c r="J31"/>
  <c r="E31" s="1"/>
  <c r="M342"/>
  <c r="E44" i="13" l="1"/>
  <c r="E43"/>
  <c r="D38"/>
  <c r="D41" s="1"/>
  <c r="M37" i="14"/>
  <c r="M39" s="1"/>
  <c r="E51" s="1"/>
  <c r="E36"/>
  <c r="E43" s="1"/>
  <c r="N29"/>
  <c r="N25"/>
  <c r="N19"/>
  <c r="N34"/>
  <c r="N26"/>
  <c r="N16"/>
  <c r="N14"/>
  <c r="N23"/>
  <c r="N32"/>
  <c r="N27"/>
  <c r="N17"/>
  <c r="N21"/>
  <c r="N36"/>
  <c r="N30"/>
  <c r="N13"/>
  <c r="N20"/>
  <c r="N18"/>
  <c r="N15"/>
  <c r="N24"/>
  <c r="N22"/>
  <c r="N12"/>
  <c r="N33"/>
  <c r="N31"/>
  <c r="N28"/>
  <c r="N35"/>
  <c r="E37" l="1"/>
  <c r="D43" i="13"/>
  <c r="D44"/>
  <c r="F43" i="14"/>
  <c r="M52" s="1"/>
  <c r="E54"/>
  <c r="E26" l="1"/>
  <c r="E41" l="1"/>
  <c r="M47" s="1"/>
  <c r="M44"/>
  <c r="E25"/>
  <c r="E40" l="1"/>
  <c r="M46" s="1"/>
  <c r="F41"/>
  <c r="M50" s="1"/>
  <c r="E29"/>
  <c r="F33" s="1"/>
  <c r="M43"/>
  <c r="F25" l="1"/>
  <c r="E44"/>
  <c r="M53" s="1"/>
  <c r="F40"/>
  <c r="M49" s="1"/>
  <c r="E50"/>
  <c r="F53" s="1"/>
  <c r="F29"/>
  <c r="F45"/>
  <c r="F27"/>
  <c r="F36"/>
  <c r="F26"/>
  <c r="F34"/>
  <c r="F35"/>
  <c r="F37"/>
  <c r="F28"/>
  <c r="F30"/>
  <c r="E55" l="1"/>
  <c r="E57" s="1"/>
  <c r="F57" s="1"/>
  <c r="F54"/>
  <c r="E46"/>
  <c r="M54" s="1"/>
  <c r="F44"/>
  <c r="F56"/>
  <c r="F51"/>
  <c r="E52"/>
  <c r="F52" s="1"/>
  <c r="F55" l="1"/>
  <c r="F46"/>
  <c r="E58"/>
</calcChain>
</file>

<file path=xl/sharedStrings.xml><?xml version="1.0" encoding="utf-8"?>
<sst xmlns="http://schemas.openxmlformats.org/spreadsheetml/2006/main" count="36751" uniqueCount="11155">
  <si>
    <t>社員番号</t>
    <rPh sb="0" eb="2">
      <t>シャイン</t>
    </rPh>
    <rPh sb="2" eb="4">
      <t>バンゴウ</t>
    </rPh>
    <phoneticPr fontId="8"/>
  </si>
  <si>
    <t>氏名</t>
    <rPh sb="0" eb="2">
      <t>シメイ</t>
    </rPh>
    <phoneticPr fontId="8"/>
  </si>
  <si>
    <t>所属</t>
    <rPh sb="0" eb="2">
      <t>ショゾク</t>
    </rPh>
    <phoneticPr fontId="8"/>
  </si>
  <si>
    <t>資格</t>
    <rPh sb="0" eb="2">
      <t>シカク</t>
    </rPh>
    <phoneticPr fontId="8"/>
  </si>
  <si>
    <t>人件費</t>
    <rPh sb="0" eb="3">
      <t>ジンケンヒ</t>
    </rPh>
    <phoneticPr fontId="8"/>
  </si>
  <si>
    <t>数量</t>
    <rPh sb="0" eb="2">
      <t>スウリョウ</t>
    </rPh>
    <phoneticPr fontId="3"/>
  </si>
  <si>
    <t>単位</t>
    <rPh sb="0" eb="2">
      <t>タンイ</t>
    </rPh>
    <phoneticPr fontId="3"/>
  </si>
  <si>
    <t>納入機材</t>
    <rPh sb="0" eb="2">
      <t>ノウニュウ</t>
    </rPh>
    <rPh sb="2" eb="4">
      <t>キザイ</t>
    </rPh>
    <phoneticPr fontId="8"/>
  </si>
  <si>
    <t>合　　　計</t>
  </si>
  <si>
    <t>2)</t>
  </si>
  <si>
    <t>渡航支度金</t>
  </si>
  <si>
    <t>支払いは＋、入金は－で入力</t>
    <rPh sb="0" eb="2">
      <t>シハラ</t>
    </rPh>
    <rPh sb="6" eb="8">
      <t>ニュウキン</t>
    </rPh>
    <rPh sb="11" eb="13">
      <t>ニュウリョク</t>
    </rPh>
    <phoneticPr fontId="3"/>
  </si>
  <si>
    <t>資格区分</t>
  </si>
  <si>
    <t>副理事</t>
  </si>
  <si>
    <t>参事１級</t>
  </si>
  <si>
    <t>参事２級</t>
  </si>
  <si>
    <t>参事３級</t>
  </si>
  <si>
    <t>一般社員</t>
  </si>
  <si>
    <t>顧問</t>
  </si>
  <si>
    <t>非常勤</t>
  </si>
  <si>
    <t>臨時</t>
  </si>
  <si>
    <t>直接原価費目内訳表(円貨）</t>
  </si>
  <si>
    <t>単価</t>
    <rPh sb="0" eb="2">
      <t>タンカ</t>
    </rPh>
    <phoneticPr fontId="3"/>
  </si>
  <si>
    <t>金額</t>
    <rPh sb="0" eb="2">
      <t>キンガク</t>
    </rPh>
    <phoneticPr fontId="3"/>
  </si>
  <si>
    <t>通貨1：</t>
    <rPh sb="0" eb="2">
      <t>ツウカ</t>
    </rPh>
    <phoneticPr fontId="3"/>
  </si>
  <si>
    <t>通貨2：</t>
    <rPh sb="0" eb="2">
      <t>ツウカ</t>
    </rPh>
    <phoneticPr fontId="3"/>
  </si>
  <si>
    <t>通貨3：</t>
    <rPh sb="0" eb="2">
      <t>ツウカ</t>
    </rPh>
    <phoneticPr fontId="3"/>
  </si>
  <si>
    <t>通貨4：</t>
    <rPh sb="0" eb="2">
      <t>ツウカ</t>
    </rPh>
    <phoneticPr fontId="3"/>
  </si>
  <si>
    <t>円換算値</t>
    <rPh sb="0" eb="1">
      <t>エン</t>
    </rPh>
    <rPh sb="1" eb="3">
      <t>カンサン</t>
    </rPh>
    <rPh sb="3" eb="4">
      <t>チ</t>
    </rPh>
    <phoneticPr fontId="3"/>
  </si>
  <si>
    <t>換算単価</t>
    <rPh sb="0" eb="2">
      <t>カンサン</t>
    </rPh>
    <rPh sb="2" eb="4">
      <t>タンカ</t>
    </rPh>
    <phoneticPr fontId="3"/>
  </si>
  <si>
    <t>項　　目</t>
    <rPh sb="0" eb="1">
      <t>コウ</t>
    </rPh>
    <rPh sb="3" eb="4">
      <t>メ</t>
    </rPh>
    <phoneticPr fontId="3"/>
  </si>
  <si>
    <t>労務費</t>
  </si>
  <si>
    <t>3)</t>
  </si>
  <si>
    <t>4)</t>
  </si>
  <si>
    <t>5)</t>
  </si>
  <si>
    <t>6)</t>
  </si>
  <si>
    <t>7)</t>
  </si>
  <si>
    <t>8)</t>
  </si>
  <si>
    <t>外注委託費</t>
    <rPh sb="0" eb="2">
      <t>ガイチュウ</t>
    </rPh>
    <rPh sb="2" eb="5">
      <t>イタクヒ</t>
    </rPh>
    <phoneticPr fontId="8"/>
  </si>
  <si>
    <t>通信交通費</t>
    <rPh sb="0" eb="2">
      <t>ツウシン</t>
    </rPh>
    <rPh sb="2" eb="5">
      <t>コウツウヒ</t>
    </rPh>
    <phoneticPr fontId="3"/>
  </si>
  <si>
    <t>事務用品複写費</t>
  </si>
  <si>
    <t>福利厚生費</t>
  </si>
  <si>
    <t>会議費</t>
  </si>
  <si>
    <t>交際費</t>
  </si>
  <si>
    <t>修繕維持費</t>
  </si>
  <si>
    <t>動力用水光熱費</t>
  </si>
  <si>
    <t>諸賃借料</t>
  </si>
  <si>
    <t>保険料</t>
  </si>
  <si>
    <t>減価償却費</t>
  </si>
  <si>
    <t>地代家賃</t>
  </si>
  <si>
    <t>租税公課</t>
  </si>
  <si>
    <t>雑費</t>
    <rPh sb="0" eb="2">
      <t>ザッピ</t>
    </rPh>
    <phoneticPr fontId="3"/>
  </si>
  <si>
    <t>9)</t>
  </si>
  <si>
    <t>1)</t>
    <phoneticPr fontId="3"/>
  </si>
  <si>
    <t>2)</t>
    <phoneticPr fontId="3"/>
  </si>
  <si>
    <t>LS</t>
    <phoneticPr fontId="3"/>
  </si>
  <si>
    <t>主管部</t>
  </si>
  <si>
    <t>JN0600</t>
  </si>
  <si>
    <t>最終更新日</t>
    <rPh sb="0" eb="5">
      <t>サイシュウコウシンビ</t>
    </rPh>
    <phoneticPr fontId="8"/>
  </si>
  <si>
    <t>分担部</t>
  </si>
  <si>
    <t>－</t>
  </si>
  <si>
    <t>完成年度</t>
  </si>
  <si>
    <t>完繰基準</t>
  </si>
  <si>
    <t>MM総括表</t>
    <rPh sb="2" eb="5">
      <t>ソウカツヒョウ</t>
    </rPh>
    <phoneticPr fontId="8"/>
  </si>
  <si>
    <t>予算明細表</t>
    <rPh sb="0" eb="5">
      <t>ヨサンメイサイヒョウ</t>
    </rPh>
    <phoneticPr fontId="8"/>
  </si>
  <si>
    <t>経費明細</t>
  </si>
  <si>
    <t>直接経費</t>
    <rPh sb="0" eb="2">
      <t>チョクセツ</t>
    </rPh>
    <rPh sb="2" eb="4">
      <t>ケイヒ</t>
    </rPh>
    <phoneticPr fontId="8"/>
  </si>
  <si>
    <t>直接利益</t>
    <rPh sb="0" eb="4">
      <t>チョクセツリエキ</t>
    </rPh>
    <phoneticPr fontId="8"/>
  </si>
  <si>
    <t>指　　標</t>
    <rPh sb="0" eb="1">
      <t>ユビ</t>
    </rPh>
    <rPh sb="3" eb="4">
      <t>シルベ</t>
    </rPh>
    <phoneticPr fontId="8"/>
  </si>
  <si>
    <t>従来指標</t>
    <rPh sb="0" eb="2">
      <t>ジュウライ</t>
    </rPh>
    <rPh sb="2" eb="4">
      <t>シヒョウ</t>
    </rPh>
    <phoneticPr fontId="8"/>
  </si>
  <si>
    <t>プロジェクト概要</t>
    <rPh sb="6" eb="8">
      <t>ガイヨウ</t>
    </rPh>
    <phoneticPr fontId="8"/>
  </si>
  <si>
    <t>B2.</t>
    <phoneticPr fontId="3"/>
  </si>
  <si>
    <t>項　目</t>
    <phoneticPr fontId="8"/>
  </si>
  <si>
    <t>人件費</t>
    <phoneticPr fontId="3"/>
  </si>
  <si>
    <t>直接経費1(B1+B2)</t>
    <phoneticPr fontId="8"/>
  </si>
  <si>
    <t>事務手数料</t>
    <phoneticPr fontId="3"/>
  </si>
  <si>
    <t>直接経費2(B1+B2,PIT除)</t>
    <phoneticPr fontId="3"/>
  </si>
  <si>
    <t>直接経費3(B1+B2+B3)</t>
    <phoneticPr fontId="3"/>
  </si>
  <si>
    <t>B</t>
    <phoneticPr fontId="3"/>
  </si>
  <si>
    <t>B1a</t>
    <phoneticPr fontId="3"/>
  </si>
  <si>
    <t>B1b</t>
    <phoneticPr fontId="3"/>
  </si>
  <si>
    <t>B3.</t>
    <phoneticPr fontId="3"/>
  </si>
  <si>
    <t>C</t>
    <phoneticPr fontId="3"/>
  </si>
  <si>
    <t>D</t>
    <phoneticPr fontId="3"/>
  </si>
  <si>
    <t>01</t>
    <phoneticPr fontId="3"/>
  </si>
  <si>
    <t>17</t>
  </si>
  <si>
    <t>02</t>
  </si>
  <si>
    <t>02</t>
    <phoneticPr fontId="3"/>
  </si>
  <si>
    <t>03</t>
  </si>
  <si>
    <t>03</t>
    <phoneticPr fontId="3"/>
  </si>
  <si>
    <t>04</t>
  </si>
  <si>
    <t>05</t>
  </si>
  <si>
    <t>06</t>
  </si>
  <si>
    <t>07</t>
  </si>
  <si>
    <t>08</t>
  </si>
  <si>
    <t>09</t>
  </si>
  <si>
    <t>10</t>
  </si>
  <si>
    <t>11</t>
  </si>
  <si>
    <t>12</t>
  </si>
  <si>
    <t>13</t>
  </si>
  <si>
    <t>14</t>
  </si>
  <si>
    <t>15</t>
  </si>
  <si>
    <t>16</t>
  </si>
  <si>
    <t>18</t>
  </si>
  <si>
    <t>19</t>
  </si>
  <si>
    <t>19</t>
    <phoneticPr fontId="3"/>
  </si>
  <si>
    <t>20</t>
  </si>
  <si>
    <t>20</t>
    <phoneticPr fontId="3"/>
  </si>
  <si>
    <t>契約MM</t>
    <rPh sb="0" eb="2">
      <t>ケイヤク</t>
    </rPh>
    <phoneticPr fontId="8"/>
  </si>
  <si>
    <t>非契約MM</t>
    <rPh sb="0" eb="1">
      <t>ヒ</t>
    </rPh>
    <rPh sb="1" eb="3">
      <t>ケイヤク</t>
    </rPh>
    <phoneticPr fontId="3"/>
  </si>
  <si>
    <t>発注単価</t>
    <rPh sb="0" eb="2">
      <t>ハッチュウ</t>
    </rPh>
    <rPh sb="2" eb="4">
      <t>タンカ</t>
    </rPh>
    <phoneticPr fontId="8"/>
  </si>
  <si>
    <t>合計</t>
    <rPh sb="0" eb="2">
      <t>ゴウケイ</t>
    </rPh>
    <phoneticPr fontId="3"/>
  </si>
  <si>
    <t>直接利益(事手料込)(E-B3)</t>
    <phoneticPr fontId="8"/>
  </si>
  <si>
    <t>A</t>
    <phoneticPr fontId="3"/>
  </si>
  <si>
    <t>A1</t>
    <phoneticPr fontId="3"/>
  </si>
  <si>
    <t>A1a</t>
    <phoneticPr fontId="3"/>
  </si>
  <si>
    <t>A1b</t>
    <phoneticPr fontId="3"/>
  </si>
  <si>
    <t>A2</t>
    <phoneticPr fontId="3"/>
  </si>
  <si>
    <t>K</t>
    <phoneticPr fontId="3"/>
  </si>
  <si>
    <t>（内,CIT見込額）</t>
    <rPh sb="1" eb="2">
      <t>ウチ</t>
    </rPh>
    <rPh sb="6" eb="9">
      <t>ミコミガク</t>
    </rPh>
    <phoneticPr fontId="8"/>
  </si>
  <si>
    <t>B.</t>
    <phoneticPr fontId="3"/>
  </si>
  <si>
    <t>B1.</t>
    <phoneticPr fontId="3"/>
  </si>
  <si>
    <t>B1a.</t>
    <phoneticPr fontId="3"/>
  </si>
  <si>
    <t>B1b.</t>
    <phoneticPr fontId="3"/>
  </si>
  <si>
    <t>E.</t>
    <phoneticPr fontId="3"/>
  </si>
  <si>
    <t>E1.</t>
    <phoneticPr fontId="3"/>
  </si>
  <si>
    <t>E1a.</t>
    <phoneticPr fontId="3"/>
  </si>
  <si>
    <t>E1b.</t>
    <phoneticPr fontId="3"/>
  </si>
  <si>
    <t>E2.</t>
    <phoneticPr fontId="3"/>
  </si>
  <si>
    <t>F.</t>
    <phoneticPr fontId="3"/>
  </si>
  <si>
    <t>A.</t>
    <phoneticPr fontId="3"/>
  </si>
  <si>
    <t>G.</t>
    <phoneticPr fontId="3"/>
  </si>
  <si>
    <t>H.</t>
    <phoneticPr fontId="3"/>
  </si>
  <si>
    <t>I.</t>
    <phoneticPr fontId="3"/>
  </si>
  <si>
    <t>J.</t>
    <phoneticPr fontId="3"/>
  </si>
  <si>
    <t>K.</t>
    <phoneticPr fontId="3"/>
  </si>
  <si>
    <t>L.</t>
    <phoneticPr fontId="3"/>
  </si>
  <si>
    <t>M.</t>
    <phoneticPr fontId="3"/>
  </si>
  <si>
    <t>売上高</t>
    <phoneticPr fontId="3"/>
  </si>
  <si>
    <t>変動費</t>
    <phoneticPr fontId="3"/>
  </si>
  <si>
    <t>限界利益(=A-F)</t>
    <phoneticPr fontId="3"/>
  </si>
  <si>
    <t>直接原価(=G+H)</t>
    <phoneticPr fontId="3"/>
  </si>
  <si>
    <t>直接利益(=A-I)</t>
    <phoneticPr fontId="3"/>
  </si>
  <si>
    <t>CIT</t>
    <phoneticPr fontId="3"/>
  </si>
  <si>
    <t>直接利益(CIT引後)</t>
    <phoneticPr fontId="3"/>
  </si>
  <si>
    <t>生産性(=G/H*1000)</t>
    <phoneticPr fontId="3"/>
  </si>
  <si>
    <t>番号</t>
    <rPh sb="0" eb="2">
      <t>バンゴウ</t>
    </rPh>
    <phoneticPr fontId="3"/>
  </si>
  <si>
    <t>売上高</t>
    <rPh sb="0" eb="2">
      <t>ウリアゲ</t>
    </rPh>
    <rPh sb="2" eb="3">
      <t>ダカ</t>
    </rPh>
    <phoneticPr fontId="3"/>
  </si>
  <si>
    <t>①</t>
    <phoneticPr fontId="3"/>
  </si>
  <si>
    <t>②</t>
    <phoneticPr fontId="3"/>
  </si>
  <si>
    <t>③</t>
    <phoneticPr fontId="3"/>
  </si>
  <si>
    <t>非契約MM</t>
    <phoneticPr fontId="8"/>
  </si>
  <si>
    <t>稼働MM（①＋②）</t>
    <rPh sb="0" eb="2">
      <t>カドウ</t>
    </rPh>
    <phoneticPr fontId="8"/>
  </si>
  <si>
    <t>B1</t>
    <phoneticPr fontId="3"/>
  </si>
  <si>
    <t>事務手数料</t>
    <phoneticPr fontId="3"/>
  </si>
  <si>
    <t>d.</t>
    <phoneticPr fontId="3"/>
  </si>
  <si>
    <t>e.</t>
    <phoneticPr fontId="3"/>
  </si>
  <si>
    <t>f.</t>
    <phoneticPr fontId="3"/>
  </si>
  <si>
    <t>g.</t>
    <phoneticPr fontId="3"/>
  </si>
  <si>
    <t>管理指標</t>
    <rPh sb="0" eb="4">
      <t>カンリシヒョウ</t>
    </rPh>
    <phoneticPr fontId="8"/>
  </si>
  <si>
    <t>　社員分</t>
    <rPh sb="1" eb="3">
      <t>シャイン</t>
    </rPh>
    <rPh sb="3" eb="4">
      <t>ブン</t>
    </rPh>
    <phoneticPr fontId="3"/>
  </si>
  <si>
    <t>　借上分</t>
    <rPh sb="1" eb="3">
      <t>カリアゲ</t>
    </rPh>
    <rPh sb="3" eb="4">
      <t>ブン</t>
    </rPh>
    <phoneticPr fontId="3"/>
  </si>
  <si>
    <t>対契約MM
比率</t>
    <rPh sb="1" eb="3">
      <t>ケイヤク</t>
    </rPh>
    <phoneticPr fontId="8"/>
  </si>
  <si>
    <t>新予算総括表</t>
    <rPh sb="0" eb="1">
      <t>シン</t>
    </rPh>
    <rPh sb="1" eb="6">
      <t>ヨサンソウカツヒョウ</t>
    </rPh>
    <phoneticPr fontId="8"/>
  </si>
  <si>
    <t>B2</t>
    <phoneticPr fontId="3"/>
  </si>
  <si>
    <t>件名</t>
    <phoneticPr fontId="3"/>
  </si>
  <si>
    <t>報酬売上額/契約MM</t>
    <rPh sb="2" eb="4">
      <t>ウリアゲ</t>
    </rPh>
    <rPh sb="4" eb="5">
      <t>ガク</t>
    </rPh>
    <phoneticPr fontId="8"/>
  </si>
  <si>
    <t>報酬利益額/契約MM</t>
    <rPh sb="0" eb="2">
      <t>ホウシュウ</t>
    </rPh>
    <rPh sb="2" eb="5">
      <t>リエキガク</t>
    </rPh>
    <rPh sb="6" eb="8">
      <t>ケイヤク</t>
    </rPh>
    <phoneticPr fontId="8"/>
  </si>
  <si>
    <t>直接利益(除,事手)/契約MM</t>
    <rPh sb="0" eb="2">
      <t>チョクセツ</t>
    </rPh>
    <rPh sb="2" eb="4">
      <t>リエキ</t>
    </rPh>
    <rPh sb="7" eb="8">
      <t>コト</t>
    </rPh>
    <rPh sb="8" eb="9">
      <t>テ</t>
    </rPh>
    <rPh sb="11" eb="13">
      <t>ケイヤク</t>
    </rPh>
    <phoneticPr fontId="8"/>
  </si>
  <si>
    <t>直接利益(含,事手)/契約MM</t>
    <rPh sb="0" eb="2">
      <t>チョクセツ</t>
    </rPh>
    <rPh sb="2" eb="4">
      <t>リエキ</t>
    </rPh>
    <rPh sb="5" eb="6">
      <t>フク</t>
    </rPh>
    <rPh sb="7" eb="8">
      <t>コト</t>
    </rPh>
    <rPh sb="8" eb="9">
      <t>テ</t>
    </rPh>
    <rPh sb="11" eb="13">
      <t>ケイヤク</t>
    </rPh>
    <phoneticPr fontId="8"/>
  </si>
  <si>
    <t>報酬分利益率</t>
    <rPh sb="0" eb="3">
      <t>ホウシュウブン</t>
    </rPh>
    <rPh sb="3" eb="6">
      <t>リエキリツ</t>
    </rPh>
    <phoneticPr fontId="8"/>
  </si>
  <si>
    <t>経費分利益率</t>
    <rPh sb="0" eb="3">
      <t>ケイヒブン</t>
    </rPh>
    <rPh sb="3" eb="6">
      <t>リエキリツ</t>
    </rPh>
    <phoneticPr fontId="8"/>
  </si>
  <si>
    <t>交際費/契約MM</t>
    <rPh sb="0" eb="3">
      <t>コウサイヒ</t>
    </rPh>
    <rPh sb="4" eb="6">
      <t>ケイヤク</t>
    </rPh>
    <phoneticPr fontId="8"/>
  </si>
  <si>
    <t>B/R</t>
    <phoneticPr fontId="3"/>
  </si>
  <si>
    <t>工期（開始日）</t>
    <rPh sb="0" eb="1">
      <t>コウ</t>
    </rPh>
    <rPh sb="1" eb="2">
      <t>キ</t>
    </rPh>
    <rPh sb="3" eb="6">
      <t>カイシビ</t>
    </rPh>
    <phoneticPr fontId="3"/>
  </si>
  <si>
    <t>工期（終了日）</t>
    <rPh sb="0" eb="1">
      <t>コウ</t>
    </rPh>
    <rPh sb="1" eb="2">
      <t>キ</t>
    </rPh>
    <rPh sb="3" eb="6">
      <t>シュウリョウビ</t>
    </rPh>
    <phoneticPr fontId="3"/>
  </si>
  <si>
    <t>社内賃率</t>
    <rPh sb="0" eb="2">
      <t>シャナイ</t>
    </rPh>
    <rPh sb="2" eb="4">
      <t>チンリツ</t>
    </rPh>
    <phoneticPr fontId="8"/>
  </si>
  <si>
    <t>所属</t>
    <rPh sb="0" eb="2">
      <t>ショゾク</t>
    </rPh>
    <phoneticPr fontId="3"/>
  </si>
  <si>
    <t>発注単価</t>
    <rPh sb="0" eb="2">
      <t>ハッチュウ</t>
    </rPh>
    <rPh sb="2" eb="4">
      <t>タンカ</t>
    </rPh>
    <phoneticPr fontId="3"/>
  </si>
  <si>
    <t>金額計</t>
    <rPh sb="0" eb="2">
      <t>キンガク</t>
    </rPh>
    <rPh sb="2" eb="3">
      <t>ケイ</t>
    </rPh>
    <phoneticPr fontId="8"/>
  </si>
  <si>
    <t>合計</t>
    <rPh sb="0" eb="2">
      <t>ゴウケイ</t>
    </rPh>
    <phoneticPr fontId="3"/>
  </si>
  <si>
    <t>MM</t>
    <phoneticPr fontId="3"/>
  </si>
  <si>
    <t>MM</t>
    <phoneticPr fontId="8"/>
  </si>
  <si>
    <t>契約</t>
    <rPh sb="0" eb="2">
      <t>ケイヤク</t>
    </rPh>
    <phoneticPr fontId="8"/>
  </si>
  <si>
    <t>非契約</t>
    <rPh sb="0" eb="1">
      <t>ヒ</t>
    </rPh>
    <rPh sb="1" eb="3">
      <t>ケイヤク</t>
    </rPh>
    <phoneticPr fontId="3"/>
  </si>
  <si>
    <t>MM</t>
    <phoneticPr fontId="8"/>
  </si>
  <si>
    <t>番号</t>
    <rPh sb="0" eb="2">
      <t>バンゴウ</t>
    </rPh>
    <phoneticPr fontId="8"/>
  </si>
  <si>
    <t>01</t>
    <phoneticPr fontId="3"/>
  </si>
  <si>
    <t>円換算額</t>
    <rPh sb="0" eb="3">
      <t>エンカンサン</t>
    </rPh>
    <rPh sb="3" eb="4">
      <t>ガク</t>
    </rPh>
    <phoneticPr fontId="3"/>
  </si>
  <si>
    <t>円貨</t>
    <rPh sb="0" eb="2">
      <t>エンカ</t>
    </rPh>
    <phoneticPr fontId="3"/>
  </si>
  <si>
    <t>21</t>
  </si>
  <si>
    <t>22</t>
  </si>
  <si>
    <t>23</t>
  </si>
  <si>
    <t>24</t>
  </si>
  <si>
    <t>25</t>
  </si>
  <si>
    <t>26</t>
  </si>
  <si>
    <t>27</t>
  </si>
  <si>
    <t>契約MM</t>
    <rPh sb="0" eb="2">
      <t>ケイヤク</t>
    </rPh>
    <phoneticPr fontId="3"/>
  </si>
  <si>
    <t>合計</t>
    <rPh sb="0" eb="2">
      <t>ゴウケイ</t>
    </rPh>
    <phoneticPr fontId="8"/>
  </si>
  <si>
    <t>合　　計</t>
    <rPh sb="0" eb="1">
      <t>ゴウ</t>
    </rPh>
    <rPh sb="3" eb="4">
      <t>ケイ</t>
    </rPh>
    <phoneticPr fontId="3"/>
  </si>
  <si>
    <t>円貨</t>
    <rPh sb="0" eb="2">
      <t>エンカ</t>
    </rPh>
    <phoneticPr fontId="8"/>
  </si>
  <si>
    <t>1)</t>
    <phoneticPr fontId="8"/>
  </si>
  <si>
    <t>勘定科目一覧表（国内・一般経費版）</t>
    <rPh sb="8" eb="10">
      <t>コクナイ</t>
    </rPh>
    <rPh sb="11" eb="13">
      <t>イッパン</t>
    </rPh>
    <rPh sb="13" eb="15">
      <t>ケイヒ</t>
    </rPh>
    <rPh sb="15" eb="16">
      <t>バン</t>
    </rPh>
    <phoneticPr fontId="27"/>
  </si>
  <si>
    <t>勘定科目一覧表（海外版）</t>
    <rPh sb="8" eb="10">
      <t>カイガイ</t>
    </rPh>
    <phoneticPr fontId="27"/>
  </si>
  <si>
    <t>更新日：2012/07/24</t>
    <rPh sb="0" eb="3">
      <t>コウシンビ</t>
    </rPh>
    <phoneticPr fontId="27"/>
  </si>
  <si>
    <t>発生</t>
    <rPh sb="0" eb="2">
      <t>ハッセイ</t>
    </rPh>
    <phoneticPr fontId="27"/>
  </si>
  <si>
    <t>STTYM</t>
  </si>
  <si>
    <t>STTYCD</t>
  </si>
  <si>
    <t>摘要名</t>
    <rPh sb="0" eb="2">
      <t>テキヨウ</t>
    </rPh>
    <rPh sb="2" eb="3">
      <t>メイ</t>
    </rPh>
    <phoneticPr fontId="27"/>
  </si>
  <si>
    <t>証票</t>
    <rPh sb="0" eb="2">
      <t>ショウヒョウ</t>
    </rPh>
    <phoneticPr fontId="27"/>
  </si>
  <si>
    <t>勘定科目</t>
    <rPh sb="0" eb="2">
      <t>カンジョウ</t>
    </rPh>
    <rPh sb="2" eb="4">
      <t>カモク</t>
    </rPh>
    <phoneticPr fontId="27"/>
  </si>
  <si>
    <t>勘定科目名</t>
    <rPh sb="0" eb="2">
      <t>カンジョウ</t>
    </rPh>
    <rPh sb="2" eb="4">
      <t>カモク</t>
    </rPh>
    <rPh sb="4" eb="5">
      <t>メイ</t>
    </rPh>
    <phoneticPr fontId="27"/>
  </si>
  <si>
    <t>メモ</t>
    <phoneticPr fontId="27"/>
  </si>
  <si>
    <t>◆◆◆材料費◆◆◆</t>
  </si>
  <si>
    <t>納入機材（国内調達分）</t>
  </si>
  <si>
    <t>○</t>
  </si>
  <si>
    <t>引渡機材</t>
  </si>
  <si>
    <t>日本国内で調達し、契約上、納入機材と明記され、契約相手に引渡されるもの（これに対する運搬費・梱包費含む）</t>
    <phoneticPr fontId="27"/>
  </si>
  <si>
    <t>工事用消耗品</t>
  </si>
  <si>
    <t>製品･工事用消耗品</t>
  </si>
  <si>
    <t>工具（ﾍﾟﾝﾁ・ﾄﾞﾗｲﾊﾞｰ等）、ﾍﾟﾝｷ、ｹｰﾌﾞﾙ、ｺﾝﾃﾅ,ｳｴｽ、ｶﾝﾀﾌﾞ、巻尺、土のう袋、、ﾃｰﾌﾞﾙﾀｯﾌﾟ、ｶﾞﾑﾃｰﾌﾟ、蛍光灯</t>
  </si>
  <si>
    <t>材料費（海外発生分）</t>
  </si>
  <si>
    <t>海外出張精算</t>
  </si>
  <si>
    <t>海外出張先にて調達した材料費</t>
  </si>
  <si>
    <t>納入機材（海外調達分）</t>
  </si>
  <si>
    <t>引渡機材(海外調達分)</t>
  </si>
  <si>
    <t>海外で調達分で契約上、納入機材と明記され、契約相手に引渡されるもの（これに対する運搬費・梱包費含む）</t>
    <rPh sb="0" eb="2">
      <t>カイガイ</t>
    </rPh>
    <rPh sb="3" eb="5">
      <t>チョウタツ</t>
    </rPh>
    <rPh sb="5" eb="6">
      <t>ブン</t>
    </rPh>
    <phoneticPr fontId="27"/>
  </si>
  <si>
    <t>◆◆◆外注費◆◆◆</t>
  </si>
  <si>
    <t>◆◆◆外注費◆◆◆</t>
    <rPh sb="3" eb="5">
      <t>ガイチュウ</t>
    </rPh>
    <rPh sb="5" eb="6">
      <t>ヒ</t>
    </rPh>
    <phoneticPr fontId="27"/>
  </si>
  <si>
    <t>現地再委託費（海外発生分）</t>
  </si>
  <si>
    <t>海外旅費精算</t>
  </si>
  <si>
    <t>海外出張先にて支払った外注費</t>
  </si>
  <si>
    <t>外注直接経費</t>
    <rPh sb="0" eb="2">
      <t>ガイチュウ</t>
    </rPh>
    <rPh sb="2" eb="4">
      <t>チョクセツ</t>
    </rPh>
    <rPh sb="4" eb="6">
      <t>ケイヒ</t>
    </rPh>
    <phoneticPr fontId="27"/>
  </si>
  <si>
    <t>海外案件で国内外事業者・個人との人員借上契約に基づき支払う日当・宿泊費等（消費税対象外のみ適用）</t>
    <rPh sb="0" eb="2">
      <t>カイガイ</t>
    </rPh>
    <rPh sb="2" eb="4">
      <t>アンケン</t>
    </rPh>
    <rPh sb="5" eb="7">
      <t>コクナイ</t>
    </rPh>
    <rPh sb="7" eb="8">
      <t>ガイ</t>
    </rPh>
    <rPh sb="8" eb="11">
      <t>ジギョウシャ</t>
    </rPh>
    <rPh sb="12" eb="14">
      <t>コジン</t>
    </rPh>
    <rPh sb="16" eb="18">
      <t>ジンイン</t>
    </rPh>
    <rPh sb="18" eb="19">
      <t>カ</t>
    </rPh>
    <rPh sb="19" eb="20">
      <t>ア</t>
    </rPh>
    <rPh sb="20" eb="22">
      <t>ケイヤク</t>
    </rPh>
    <rPh sb="23" eb="24">
      <t>モト</t>
    </rPh>
    <rPh sb="26" eb="28">
      <t>シハラ</t>
    </rPh>
    <rPh sb="29" eb="31">
      <t>ニットウ</t>
    </rPh>
    <rPh sb="32" eb="34">
      <t>シュクハク</t>
    </rPh>
    <rPh sb="34" eb="35">
      <t>ヒ</t>
    </rPh>
    <rPh sb="35" eb="36">
      <t>トウ</t>
    </rPh>
    <rPh sb="37" eb="40">
      <t>ショウヒゼイ</t>
    </rPh>
    <rPh sb="40" eb="42">
      <t>タイショウ</t>
    </rPh>
    <rPh sb="42" eb="43">
      <t>ガイ</t>
    </rPh>
    <rPh sb="45" eb="47">
      <t>テキヨウ</t>
    </rPh>
    <phoneticPr fontId="27"/>
  </si>
  <si>
    <t>◆◆◆労務費◆◆◆</t>
  </si>
  <si>
    <t>◆◆◆労務費◆◆◆</t>
    <rPh sb="3" eb="5">
      <t>ロウム</t>
    </rPh>
    <rPh sb="5" eb="6">
      <t>ヒ</t>
    </rPh>
    <phoneticPr fontId="27"/>
  </si>
  <si>
    <t>ローカルスタッフ賃金</t>
  </si>
  <si>
    <t>海外出張精算</t>
    <phoneticPr fontId="27"/>
  </si>
  <si>
    <t>ローカルスタッフ、カウンターパート等の賃金</t>
  </si>
  <si>
    <t>現地傭人費（通訳・技術者等）</t>
  </si>
  <si>
    <t>通訳・ドライバー・エンジニア・オペレータ・現地秘書等の給与</t>
    <rPh sb="0" eb="2">
      <t>ツウヤク</t>
    </rPh>
    <rPh sb="21" eb="23">
      <t>ゲンチ</t>
    </rPh>
    <rPh sb="23" eb="25">
      <t>ヒショ</t>
    </rPh>
    <rPh sb="25" eb="26">
      <t>トウ</t>
    </rPh>
    <rPh sb="27" eb="29">
      <t>キュウヨ</t>
    </rPh>
    <phoneticPr fontId="27"/>
  </si>
  <si>
    <t>◆◆◆通信交通費◆◆◆</t>
  </si>
  <si>
    <t>◆◆◆通信交通費◆◆◆</t>
    <rPh sb="3" eb="5">
      <t>ツウシン</t>
    </rPh>
    <rPh sb="5" eb="8">
      <t>コウツウヒ</t>
    </rPh>
    <phoneticPr fontId="27"/>
  </si>
  <si>
    <t>国内平日日当・宿泊手当</t>
  </si>
  <si>
    <t>-</t>
  </si>
  <si>
    <t>交 通 費</t>
  </si>
  <si>
    <t>国内出張の平日日当・宿泊手当</t>
  </si>
  <si>
    <t>国内交通運賃（国内航空券含む）</t>
  </si>
  <si>
    <t>国内移動のための電車、バス、タクシー、レンタカー、ガソリン代、国内航空料金</t>
    <rPh sb="0" eb="2">
      <t>コクナイ</t>
    </rPh>
    <rPh sb="2" eb="4">
      <t>イドウ</t>
    </rPh>
    <rPh sb="8" eb="10">
      <t>デンシャ</t>
    </rPh>
    <rPh sb="29" eb="30">
      <t>ダイ</t>
    </rPh>
    <rPh sb="31" eb="33">
      <t>コクナイ</t>
    </rPh>
    <rPh sb="33" eb="35">
      <t>コウクウ</t>
    </rPh>
    <rPh sb="35" eb="37">
      <t>リョウキン</t>
    </rPh>
    <phoneticPr fontId="27"/>
  </si>
  <si>
    <t>レンカター・ガソリン代（円貨）</t>
  </si>
  <si>
    <t>休日日当</t>
  </si>
  <si>
    <t>海外渡航支度金</t>
  </si>
  <si>
    <t>渡航諸費（国内発生分）</t>
  </si>
  <si>
    <t>渡航諸費</t>
  </si>
  <si>
    <t>海外渡航に伴う予防注射（現金払いのみ）、渡航用写真
※印紙で支払った予防注射は「渡航諸費（パスポート、ビザ取得）」で処理</t>
    <phoneticPr fontId="27"/>
  </si>
  <si>
    <t>研修生費用（国内発生分）</t>
  </si>
  <si>
    <t>研修生費用</t>
  </si>
  <si>
    <t>課税：契約上の海外研修生の国内宿泊日当・交通費</t>
  </si>
  <si>
    <t>研修生費用（海外発生分）</t>
  </si>
  <si>
    <t>非課税：契約上の海外研修生の国内宿泊日当・交通費</t>
    <rPh sb="0" eb="1">
      <t>ヒ</t>
    </rPh>
    <phoneticPr fontId="27"/>
  </si>
  <si>
    <t>切手・葉書・郵便料金等（国内）</t>
  </si>
  <si>
    <t>切手・葉書・郵便料金等（国内）</t>
    <rPh sb="12" eb="14">
      <t>コクナイ</t>
    </rPh>
    <phoneticPr fontId="27"/>
  </si>
  <si>
    <t>郵便料金</t>
  </si>
  <si>
    <t>切手・葉書・速達・書留等郵便料金</t>
  </si>
  <si>
    <t>国内電信電話料</t>
  </si>
  <si>
    <t>電信電話料（国内発生分）</t>
  </si>
  <si>
    <t>電信電話料</t>
  </si>
  <si>
    <t>電話料金、FAX料金、携帯料金・ﾃﾚﾎﾝｶｰﾄﾞ、ﾓﾊﾞｲﾗｰｽﾞﾁｪｯｸ、ＮＨＫ受信料、電報、インターネット使用料</t>
    <rPh sb="45" eb="47">
      <t>デンポウ</t>
    </rPh>
    <phoneticPr fontId="27"/>
  </si>
  <si>
    <t>宅急便・運搬費</t>
  </si>
  <si>
    <t>運 搬 費</t>
  </si>
  <si>
    <t>宅配便</t>
  </si>
  <si>
    <t>通信費・交通費（海外発生分）</t>
  </si>
  <si>
    <r>
      <t>海外出張先</t>
    </r>
    <r>
      <rPr>
        <sz val="10"/>
        <color theme="1"/>
        <rFont val="ＭＳ Ｐゴシック"/>
        <family val="2"/>
        <charset val="128"/>
        <scheme val="minor"/>
      </rPr>
      <t>にて使用した通信費、交通費</t>
    </r>
    <rPh sb="0" eb="2">
      <t>カイガイ</t>
    </rPh>
    <rPh sb="2" eb="4">
      <t>シュッチョウ</t>
    </rPh>
    <rPh sb="4" eb="5">
      <t>サキ</t>
    </rPh>
    <phoneticPr fontId="27"/>
  </si>
  <si>
    <t>現地使用レンタカー・ガソリン代</t>
  </si>
  <si>
    <r>
      <t>海外出張先</t>
    </r>
    <r>
      <rPr>
        <sz val="10"/>
        <color theme="1"/>
        <rFont val="ＭＳ Ｐゴシック"/>
        <family val="2"/>
        <charset val="128"/>
        <scheme val="minor"/>
      </rPr>
      <t>にて使用したレンタカー・ガソリン代</t>
    </r>
    <rPh sb="0" eb="2">
      <t>カイガイ</t>
    </rPh>
    <rPh sb="2" eb="4">
      <t>シュッチョウ</t>
    </rPh>
    <rPh sb="4" eb="5">
      <t>サキ</t>
    </rPh>
    <rPh sb="7" eb="9">
      <t>シヨウ</t>
    </rPh>
    <rPh sb="21" eb="22">
      <t>ダイ</t>
    </rPh>
    <phoneticPr fontId="27"/>
  </si>
  <si>
    <t>空港税・出国税</t>
  </si>
  <si>
    <t>空港税・出国税</t>
    <rPh sb="0" eb="3">
      <t>クウコウゼイ</t>
    </rPh>
    <rPh sb="4" eb="6">
      <t>シュッコク</t>
    </rPh>
    <rPh sb="6" eb="7">
      <t>ゼイ</t>
    </rPh>
    <phoneticPr fontId="27"/>
  </si>
  <si>
    <t>副参事以下差額手当</t>
  </si>
  <si>
    <t>海外手当</t>
  </si>
  <si>
    <t>駐勤手当及び海外出張に於ける日当・宿泊その他諸手当</t>
  </si>
  <si>
    <t>海外駐勤手当（長期含む）</t>
  </si>
  <si>
    <t>ホテル代実費精算</t>
  </si>
  <si>
    <t>ホテル代実費（規程超過分）</t>
    <rPh sb="3" eb="4">
      <t>ダイ</t>
    </rPh>
    <rPh sb="4" eb="6">
      <t>ジッピ</t>
    </rPh>
    <rPh sb="7" eb="9">
      <t>キテイ</t>
    </rPh>
    <rPh sb="9" eb="11">
      <t>チョウカ</t>
    </rPh>
    <rPh sb="11" eb="12">
      <t>ブン</t>
    </rPh>
    <phoneticPr fontId="27"/>
  </si>
  <si>
    <t>Dayuse（ホテル）代</t>
  </si>
  <si>
    <t>乗継等で利用したDayuse(ホテル代)</t>
    <rPh sb="0" eb="2">
      <t>ノリツギ</t>
    </rPh>
    <rPh sb="2" eb="3">
      <t>トウ</t>
    </rPh>
    <rPh sb="4" eb="6">
      <t>リヨウ</t>
    </rPh>
    <phoneticPr fontId="27"/>
  </si>
  <si>
    <t>海外航空料金</t>
  </si>
  <si>
    <t>国際線航空料金</t>
  </si>
  <si>
    <t>パスポート・ビザ取得費</t>
  </si>
  <si>
    <t>ﾊﾟｽﾎﾟｰﾄ､ﾋﾞｻﾞ取得費</t>
  </si>
  <si>
    <t>国際電信電話料</t>
  </si>
  <si>
    <t>国際電信電話料</t>
    <phoneticPr fontId="27"/>
  </si>
  <si>
    <r>
      <t>国際テレックス・ファックス・電話料金</t>
    </r>
    <r>
      <rPr>
        <sz val="9"/>
        <color indexed="12"/>
        <rFont val="ＭＳ ゴシック"/>
        <family val="3"/>
        <charset val="128"/>
      </rPr>
      <t>（非課税分）</t>
    </r>
    <r>
      <rPr>
        <sz val="10"/>
        <color theme="1"/>
        <rFont val="ＭＳ Ｐゴシック"/>
        <family val="2"/>
        <charset val="128"/>
        <scheme val="minor"/>
      </rPr>
      <t>、</t>
    </r>
    <r>
      <rPr>
        <sz val="9"/>
        <rFont val="ＭＳ ゴシック"/>
        <family val="3"/>
        <charset val="128"/>
      </rPr>
      <t>海外用携帯電話通信料</t>
    </r>
    <rPh sb="19" eb="22">
      <t>ヒカゼイ</t>
    </rPh>
    <rPh sb="22" eb="23">
      <t>ブン</t>
    </rPh>
    <rPh sb="25" eb="27">
      <t>カイガイ</t>
    </rPh>
    <rPh sb="27" eb="28">
      <t>ヨウ</t>
    </rPh>
    <rPh sb="28" eb="30">
      <t>ケイタイ</t>
    </rPh>
    <rPh sb="30" eb="32">
      <t>デンワ</t>
    </rPh>
    <rPh sb="32" eb="35">
      <t>ツウシンリョウ</t>
    </rPh>
    <phoneticPr fontId="27"/>
  </si>
  <si>
    <t>ＤＨＬ、国際郵便代・運送保険料</t>
  </si>
  <si>
    <t>運搬費及び諸経費</t>
  </si>
  <si>
    <t>会社書類の運搬費（ＤＨＬ、国際小包）及び運送保険料</t>
  </si>
  <si>
    <t>エアカーゴ・資機材輸出入関連費</t>
  </si>
  <si>
    <t>資機材の輸出入に関する陸上・海上運賃・エアカーゴ代</t>
    <rPh sb="0" eb="3">
      <t>シキザイ</t>
    </rPh>
    <rPh sb="4" eb="7">
      <t>ユシュツニュウ</t>
    </rPh>
    <rPh sb="8" eb="9">
      <t>カン</t>
    </rPh>
    <rPh sb="11" eb="12">
      <t>リクアゲ</t>
    </rPh>
    <rPh sb="12" eb="13">
      <t>ア</t>
    </rPh>
    <rPh sb="14" eb="16">
      <t>カイジョウ</t>
    </rPh>
    <rPh sb="16" eb="18">
      <t>ウンチン</t>
    </rPh>
    <rPh sb="24" eb="25">
      <t>ダイ</t>
    </rPh>
    <phoneticPr fontId="27"/>
  </si>
  <si>
    <t>エクセス代</t>
  </si>
  <si>
    <t>ｴｸｾｽ代</t>
  </si>
  <si>
    <t>◆◆◆事務用品複写費◆◆◆</t>
  </si>
  <si>
    <t>◆◆◆事務用品複写費◆◆◆</t>
    <rPh sb="3" eb="5">
      <t>ジム</t>
    </rPh>
    <rPh sb="5" eb="7">
      <t>ヨウヒン</t>
    </rPh>
    <rPh sb="7" eb="9">
      <t>フクシャ</t>
    </rPh>
    <rPh sb="9" eb="10">
      <t>ヒ</t>
    </rPh>
    <phoneticPr fontId="27"/>
  </si>
  <si>
    <t>写真代・複写費（国内発生分）</t>
  </si>
  <si>
    <t>印刷･複写費</t>
  </si>
  <si>
    <t>コピー代・青焼き・写真・フィルム代、印刷物等</t>
  </si>
  <si>
    <t>消耗品代（国内発生分）</t>
  </si>
  <si>
    <t>事務用消耗品費（国内発生分）</t>
    <rPh sb="0" eb="3">
      <t>ジムヨウ</t>
    </rPh>
    <rPh sb="8" eb="10">
      <t>コクナイ</t>
    </rPh>
    <rPh sb="10" eb="12">
      <t>ハッセイ</t>
    </rPh>
    <rPh sb="12" eb="13">
      <t>ブン</t>
    </rPh>
    <phoneticPr fontId="27"/>
  </si>
  <si>
    <t>消耗品費</t>
  </si>
  <si>
    <t>鉛筆、消しゴム、野帳、その他一般事務消耗品</t>
    <phoneticPr fontId="27"/>
  </si>
  <si>
    <t>備品（国内購入１０万未満）</t>
  </si>
  <si>
    <t>備 品 費</t>
  </si>
  <si>
    <t>机､椅子､ﾛｯｶｰ、携帯電話</t>
  </si>
  <si>
    <t>OA用品（国内購入10万未満）</t>
  </si>
  <si>
    <t>OA用品（国内購入１０万未満）</t>
    <phoneticPr fontId="27"/>
  </si>
  <si>
    <t>OA・ｶﾒﾗ</t>
  </si>
  <si>
    <t>備品（海外購入１０万未満）</t>
  </si>
  <si>
    <t>OA用品（海外購入１０万未満）</t>
  </si>
  <si>
    <t>新聞図書費（国内発生分）</t>
  </si>
  <si>
    <t>新聞図書費</t>
  </si>
  <si>
    <t>書籍閲覧代、新聞、地図、参考図書、文献データ</t>
    <rPh sb="17" eb="19">
      <t>ブンケン</t>
    </rPh>
    <phoneticPr fontId="27"/>
  </si>
  <si>
    <t>ソフトウエア（国内10万未満）</t>
  </si>
  <si>
    <t>ｿﾌﾄｳｴｱ</t>
  </si>
  <si>
    <t>ﾊﾞｰｼﾞｮﾝｱｯﾌﾟ代</t>
  </si>
  <si>
    <t>ソフトウエア（海外10万未満）</t>
  </si>
  <si>
    <t>海外ｿﾌﾄｳｴｱ</t>
  </si>
  <si>
    <t>海外で取得した１０万未満のソフトウエア</t>
  </si>
  <si>
    <t>事務用品・複写費（海外発生分）</t>
  </si>
  <si>
    <t>海外出張先にて支払った事務用品・複写費、新聞図書費</t>
    <rPh sb="0" eb="2">
      <t>カイガイ</t>
    </rPh>
    <rPh sb="2" eb="4">
      <t>シュッチョウ</t>
    </rPh>
    <rPh sb="4" eb="5">
      <t>サキ</t>
    </rPh>
    <rPh sb="7" eb="9">
      <t>シハラ</t>
    </rPh>
    <rPh sb="11" eb="13">
      <t>ジム</t>
    </rPh>
    <rPh sb="13" eb="15">
      <t>ヨウヒン</t>
    </rPh>
    <rPh sb="16" eb="18">
      <t>フクシャ</t>
    </rPh>
    <rPh sb="18" eb="19">
      <t>ヒ</t>
    </rPh>
    <rPh sb="20" eb="22">
      <t>シンブン</t>
    </rPh>
    <rPh sb="22" eb="25">
      <t>トショヒ</t>
    </rPh>
    <phoneticPr fontId="27"/>
  </si>
  <si>
    <t>◆◆◆福利厚生費◆◆◆</t>
  </si>
  <si>
    <t>◆◆◆福利厚生費◆◆◆</t>
    <rPh sb="3" eb="5">
      <t>フクリ</t>
    </rPh>
    <rPh sb="5" eb="7">
      <t>コウセイ</t>
    </rPh>
    <rPh sb="7" eb="8">
      <t>ヒ</t>
    </rPh>
    <phoneticPr fontId="27"/>
  </si>
  <si>
    <t>医薬品・医療費（国内発生分）</t>
  </si>
  <si>
    <t>保険衛生･医療費</t>
  </si>
  <si>
    <t>医薬品、医療費</t>
  </si>
  <si>
    <t>厚生用雑品（国内発生分）</t>
  </si>
  <si>
    <t>厚生用雑品</t>
  </si>
  <si>
    <t>洗剤・衛生用品等、お茶</t>
  </si>
  <si>
    <t>薬・水・厚生品（海外発生分）</t>
  </si>
  <si>
    <t>海外出張先にて支払った福利厚生費</t>
  </si>
  <si>
    <t>医療費（海外発生分）</t>
  </si>
  <si>
    <t>海外医療費</t>
  </si>
  <si>
    <t>海外での健康診断等</t>
  </si>
  <si>
    <t>◆◆◆会議費◆◆◆</t>
  </si>
  <si>
    <t>◆◆◆会議費【貼付】◆◆◆</t>
    <rPh sb="7" eb="9">
      <t>テンプ</t>
    </rPh>
    <phoneticPr fontId="27"/>
  </si>
  <si>
    <t>会議費・開催会場費（国内発生）</t>
  </si>
  <si>
    <t>会 議 費</t>
    <phoneticPr fontId="27"/>
  </si>
  <si>
    <r>
      <t>【会議費請求書用紙貼付】</t>
    </r>
    <r>
      <rPr>
        <sz val="10"/>
        <color theme="1"/>
        <rFont val="ＭＳ Ｐゴシック"/>
        <family val="2"/>
        <charset val="128"/>
        <scheme val="minor"/>
      </rPr>
      <t>通常会議を行う場所での茶菓子、弁当代、会場費</t>
    </r>
    <r>
      <rPr>
        <sz val="9"/>
        <color indexed="10"/>
        <rFont val="ＭＳ ゴシック"/>
        <family val="3"/>
        <charset val="128"/>
      </rPr>
      <t/>
    </r>
    <phoneticPr fontId="27"/>
  </si>
  <si>
    <t>会議費・開催会場費（海外発生）</t>
  </si>
  <si>
    <t>◆◆◆交際費◆◆◆</t>
  </si>
  <si>
    <t>◆◆◆交際費◆◆◆</t>
    <phoneticPr fontId="27"/>
  </si>
  <si>
    <t>交際費（国内課税対象分）</t>
  </si>
  <si>
    <t>交際費（国内課税対象分）</t>
    <rPh sb="4" eb="6">
      <t>コクナイ</t>
    </rPh>
    <rPh sb="6" eb="8">
      <t>カゼイ</t>
    </rPh>
    <rPh sb="8" eb="10">
      <t>タイショウ</t>
    </rPh>
    <rPh sb="10" eb="11">
      <t>ブン</t>
    </rPh>
    <phoneticPr fontId="27"/>
  </si>
  <si>
    <t>接 待 費</t>
  </si>
  <si>
    <t>飲食代、ゴルフプレー代（利用税除く）、客先宿泊料、懇親会費、手土産代、中元・歳暮、
ゴルフ会費・コンペ賞品代、客先交通費、祝い品、社外への花輪・生花</t>
    <phoneticPr fontId="27"/>
  </si>
  <si>
    <t>交際費（国内非課税分）</t>
  </si>
  <si>
    <t>交際費（国内非課税分）</t>
    <rPh sb="0" eb="3">
      <t>コウサイヒ</t>
    </rPh>
    <phoneticPr fontId="27"/>
  </si>
  <si>
    <t>国内非課税分（免税店購入）の土産代</t>
    <phoneticPr fontId="27"/>
  </si>
  <si>
    <t>交際費（海外発生分）</t>
  </si>
  <si>
    <t>海外出張先にて支払った交際費</t>
    <rPh sb="0" eb="2">
      <t>カイガイ</t>
    </rPh>
    <rPh sb="2" eb="4">
      <t>シュッチョウ</t>
    </rPh>
    <rPh sb="4" eb="5">
      <t>サキ</t>
    </rPh>
    <rPh sb="7" eb="9">
      <t>シハラ</t>
    </rPh>
    <rPh sb="11" eb="14">
      <t>コウサイヒ</t>
    </rPh>
    <phoneticPr fontId="27"/>
  </si>
  <si>
    <t>◆◆◆修繕維持費◆◆◆</t>
  </si>
  <si>
    <t>◆◆◆修繕維持費◆◆◆</t>
    <rPh sb="3" eb="5">
      <t>シュウゼン</t>
    </rPh>
    <rPh sb="5" eb="7">
      <t>イジ</t>
    </rPh>
    <rPh sb="7" eb="8">
      <t>ヒ</t>
    </rPh>
    <phoneticPr fontId="27"/>
  </si>
  <si>
    <t>修繕維持費（海外発生分）</t>
  </si>
  <si>
    <t>海外出張先にて支払った修繕費</t>
  </si>
  <si>
    <t>◆◆◆動力用水光熱費◆◆◆</t>
  </si>
  <si>
    <t>◆◆◆動力用水光熱費◆◆◆</t>
    <rPh sb="3" eb="5">
      <t>ドウリョク</t>
    </rPh>
    <rPh sb="5" eb="6">
      <t>ヨウ</t>
    </rPh>
    <rPh sb="6" eb="7">
      <t>スイ</t>
    </rPh>
    <rPh sb="7" eb="10">
      <t>コウネツヒ</t>
    </rPh>
    <phoneticPr fontId="27"/>
  </si>
  <si>
    <t>水道光熱費（海外発生分）</t>
  </si>
  <si>
    <t>海外出張先にて支払った水道・光熱費</t>
  </si>
  <si>
    <t>◆◆◆諸賃借料◆◆◆</t>
  </si>
  <si>
    <t>◆◆◆諸賃借料◆◆◆</t>
    <phoneticPr fontId="27"/>
  </si>
  <si>
    <t>賃借料（国内発生分）</t>
  </si>
  <si>
    <t>賃借料（国内発生分）</t>
    <rPh sb="0" eb="2">
      <t>チンシャク</t>
    </rPh>
    <rPh sb="2" eb="3">
      <t>リョウ</t>
    </rPh>
    <rPh sb="4" eb="6">
      <t>コクナイ</t>
    </rPh>
    <rPh sb="6" eb="8">
      <t>ハッセイ</t>
    </rPh>
    <rPh sb="8" eb="9">
      <t>ブン</t>
    </rPh>
    <phoneticPr fontId="27"/>
  </si>
  <si>
    <t>○</t>
    <phoneticPr fontId="27"/>
  </si>
  <si>
    <t>賃借料（レンタル料等）</t>
    <rPh sb="0" eb="2">
      <t>チンシャク</t>
    </rPh>
    <rPh sb="2" eb="3">
      <t>リョウ</t>
    </rPh>
    <rPh sb="8" eb="9">
      <t>リョウ</t>
    </rPh>
    <rPh sb="9" eb="10">
      <t>ナド</t>
    </rPh>
    <phoneticPr fontId="27"/>
  </si>
  <si>
    <t>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t>
    <phoneticPr fontId="27"/>
  </si>
  <si>
    <t>賃借料、リース料（海外発生分）</t>
  </si>
  <si>
    <t>海外出張先にて支払った備品レンタル、リース料、その他賃借料</t>
  </si>
  <si>
    <t>◆◆◆保険料◆◆◆</t>
  </si>
  <si>
    <t>◆◆◆保険料◆◆◆</t>
    <rPh sb="3" eb="5">
      <t>ホケン</t>
    </rPh>
    <phoneticPr fontId="27"/>
  </si>
  <si>
    <t>傷害保険料（国内発生分）</t>
  </si>
  <si>
    <t>傷害保険料</t>
    <phoneticPr fontId="27"/>
  </si>
  <si>
    <t>海外出張に伴う海外旅行傷害保険料</t>
    <rPh sb="0" eb="2">
      <t>カイガイ</t>
    </rPh>
    <rPh sb="2" eb="4">
      <t>シュッチョウ</t>
    </rPh>
    <rPh sb="5" eb="6">
      <t>トモナ</t>
    </rPh>
    <rPh sb="7" eb="9">
      <t>カイガイ</t>
    </rPh>
    <rPh sb="9" eb="11">
      <t>リョコウ</t>
    </rPh>
    <rPh sb="11" eb="13">
      <t>ショウガイ</t>
    </rPh>
    <rPh sb="13" eb="15">
      <t>ホケン</t>
    </rPh>
    <rPh sb="15" eb="16">
      <t>リョウ</t>
    </rPh>
    <phoneticPr fontId="27"/>
  </si>
  <si>
    <t>◆◆◆雑費◆◆◆</t>
  </si>
  <si>
    <t>◆◆◆雑費◆◆◆</t>
    <rPh sb="3" eb="5">
      <t>ザッピ</t>
    </rPh>
    <phoneticPr fontId="27"/>
  </si>
  <si>
    <t>ＯＪＴ関連費用（国内発生分）</t>
  </si>
  <si>
    <t>海外現場研修費</t>
  </si>
  <si>
    <t>ＯＪＴに要する諸費用で国内にて発生する費用</t>
  </si>
  <si>
    <t>教育講習費（国内発生分）</t>
  </si>
  <si>
    <t>教育講習費</t>
  </si>
  <si>
    <t>仮払戻入時の送金手数料</t>
    <rPh sb="0" eb="2">
      <t>カリバライ</t>
    </rPh>
    <rPh sb="2" eb="4">
      <t>モドシイレ</t>
    </rPh>
    <rPh sb="4" eb="5">
      <t>ジ</t>
    </rPh>
    <rPh sb="6" eb="8">
      <t>ソウキン</t>
    </rPh>
    <rPh sb="8" eb="11">
      <t>テスウリョウ</t>
    </rPh>
    <phoneticPr fontId="27"/>
  </si>
  <si>
    <t>送金手数料</t>
  </si>
  <si>
    <t>仮払戻入時に発生する振込手数料。作業科目は以下を指定してください。
日本工営の作業科目『XCA0070』、玉野の作業科目『XQA0000』
振り込みの際、振込人名には、『社員番号＋氏名』を入力してください。</t>
    <rPh sb="70" eb="71">
      <t>フ</t>
    </rPh>
    <rPh sb="72" eb="73">
      <t>コ</t>
    </rPh>
    <rPh sb="75" eb="76">
      <t>サイ</t>
    </rPh>
    <rPh sb="77" eb="79">
      <t>フリコミ</t>
    </rPh>
    <rPh sb="79" eb="80">
      <t>ニン</t>
    </rPh>
    <rPh sb="80" eb="81">
      <t>メイ</t>
    </rPh>
    <rPh sb="85" eb="87">
      <t>シャイン</t>
    </rPh>
    <rPh sb="87" eb="89">
      <t>バンゴウ</t>
    </rPh>
    <rPh sb="90" eb="92">
      <t>シメイ</t>
    </rPh>
    <rPh sb="94" eb="96">
      <t>ニュウリョク</t>
    </rPh>
    <phoneticPr fontId="27"/>
  </si>
  <si>
    <t>送金手数料（国内現金送金のみ）</t>
  </si>
  <si>
    <t>送金手数料（国内現金送金のみ）</t>
    <phoneticPr fontId="27"/>
  </si>
  <si>
    <t>手数料・雑費（海外発生分）</t>
  </si>
  <si>
    <t>海外出張先にて支払った雑費</t>
  </si>
  <si>
    <t>教育講習費（海外発生分）</t>
  </si>
  <si>
    <t>ＯＪＴ関連費用（海外発生分）</t>
  </si>
  <si>
    <t>ＯＪＴに要する諸費用で海外にて発生する費用</t>
  </si>
  <si>
    <t>国内発生分その他雑費</t>
  </si>
  <si>
    <t>国内発生分その他雑費</t>
    <rPh sb="0" eb="2">
      <t>コクナイ</t>
    </rPh>
    <rPh sb="2" eb="4">
      <t>ハッセイ</t>
    </rPh>
    <rPh sb="4" eb="5">
      <t>ブン</t>
    </rPh>
    <rPh sb="7" eb="8">
      <t>タ</t>
    </rPh>
    <rPh sb="8" eb="10">
      <t>ザッピ</t>
    </rPh>
    <phoneticPr fontId="27"/>
  </si>
  <si>
    <t>その他雑費</t>
    <rPh sb="2" eb="3">
      <t>タ</t>
    </rPh>
    <rPh sb="3" eb="5">
      <t>ザッピ</t>
    </rPh>
    <phoneticPr fontId="27"/>
  </si>
  <si>
    <t>国内で発生したその他雑費(コインロッカー等）</t>
    <rPh sb="0" eb="2">
      <t>コクナイ</t>
    </rPh>
    <rPh sb="3" eb="5">
      <t>ハッセイ</t>
    </rPh>
    <rPh sb="9" eb="10">
      <t>タ</t>
    </rPh>
    <rPh sb="10" eb="12">
      <t>ザッピ</t>
    </rPh>
    <rPh sb="20" eb="21">
      <t>ナド</t>
    </rPh>
    <phoneticPr fontId="27"/>
  </si>
  <si>
    <t>材料費</t>
    <phoneticPr fontId="8"/>
  </si>
  <si>
    <t>2)</t>
    <phoneticPr fontId="3"/>
  </si>
  <si>
    <t xml:space="preserve"> </t>
    <phoneticPr fontId="3"/>
  </si>
  <si>
    <t>事務手数料</t>
    <phoneticPr fontId="3"/>
  </si>
  <si>
    <t>台</t>
    <rPh sb="0" eb="1">
      <t>ダイ</t>
    </rPh>
    <phoneticPr fontId="3"/>
  </si>
  <si>
    <t>JV間の事務手数料</t>
    <rPh sb="2" eb="3">
      <t>カン</t>
    </rPh>
    <rPh sb="4" eb="6">
      <t>ジム</t>
    </rPh>
    <rPh sb="6" eb="9">
      <t>テスウリョウ</t>
    </rPh>
    <phoneticPr fontId="10"/>
  </si>
  <si>
    <t>No.</t>
    <phoneticPr fontId="3"/>
  </si>
  <si>
    <t>摘　　要</t>
    <rPh sb="0" eb="1">
      <t>チャク</t>
    </rPh>
    <rPh sb="3" eb="4">
      <t>ヨウ</t>
    </rPh>
    <phoneticPr fontId="3"/>
  </si>
  <si>
    <t>設計計算</t>
    <rPh sb="0" eb="2">
      <t>セッケイ</t>
    </rPh>
    <rPh sb="2" eb="4">
      <t>ケイサン</t>
    </rPh>
    <phoneticPr fontId="3"/>
  </si>
  <si>
    <t>工事用消耗品</t>
    <phoneticPr fontId="8"/>
  </si>
  <si>
    <t>国内再委託</t>
    <rPh sb="0" eb="2">
      <t>コクナイ</t>
    </rPh>
    <rPh sb="2" eb="5">
      <t>サイイタク</t>
    </rPh>
    <phoneticPr fontId="8"/>
  </si>
  <si>
    <t>現地再委託</t>
    <phoneticPr fontId="8"/>
  </si>
  <si>
    <t>ローカルスタッフ賃金・'現地傭人費</t>
    <phoneticPr fontId="8"/>
  </si>
  <si>
    <t>設備（パソコン、車両等）</t>
    <rPh sb="0" eb="2">
      <t>セツビ</t>
    </rPh>
    <rPh sb="8" eb="10">
      <t>シャリョウ</t>
    </rPh>
    <rPh sb="10" eb="11">
      <t>トウ</t>
    </rPh>
    <phoneticPr fontId="8"/>
  </si>
  <si>
    <t>ソフトウェア</t>
    <phoneticPr fontId="8"/>
  </si>
  <si>
    <t>18</t>
    <phoneticPr fontId="3"/>
  </si>
  <si>
    <t>国内出張に於ける休日日当</t>
    <phoneticPr fontId="3"/>
  </si>
  <si>
    <t>（単位:千円）</t>
    <rPh sb="1" eb="3">
      <t>タンイ</t>
    </rPh>
    <rPh sb="4" eb="5">
      <t>セン</t>
    </rPh>
    <rPh sb="5" eb="6">
      <t>エン</t>
    </rPh>
    <phoneticPr fontId="8"/>
  </si>
  <si>
    <t>今回予算</t>
    <rPh sb="0" eb="2">
      <t>コンカイ</t>
    </rPh>
    <phoneticPr fontId="8"/>
  </si>
  <si>
    <t>今回予算額</t>
    <rPh sb="0" eb="2">
      <t>コンカイ</t>
    </rPh>
    <phoneticPr fontId="3"/>
  </si>
  <si>
    <t>今回指標値</t>
    <rPh sb="0" eb="2">
      <t>コンカイ</t>
    </rPh>
    <rPh sb="2" eb="5">
      <t>シヒョウチ</t>
    </rPh>
    <phoneticPr fontId="3"/>
  </si>
  <si>
    <t>前回予算額</t>
    <rPh sb="0" eb="2">
      <t>ゼンカイ</t>
    </rPh>
    <phoneticPr fontId="3"/>
  </si>
  <si>
    <t>前回予算</t>
    <rPh sb="0" eb="2">
      <t>ゼンカイ</t>
    </rPh>
    <phoneticPr fontId="8"/>
  </si>
  <si>
    <t>前回予算額</t>
    <rPh sb="0" eb="2">
      <t>ゼンカイ</t>
    </rPh>
    <rPh sb="2" eb="5">
      <t>ヨサンガク</t>
    </rPh>
    <phoneticPr fontId="3"/>
  </si>
  <si>
    <t>ｸﾞﾚｰﾄﾞ</t>
  </si>
  <si>
    <t>時間賃率</t>
  </si>
  <si>
    <t>１日賃率</t>
  </si>
  <si>
    <t>月間賃率</t>
  </si>
  <si>
    <t>年間賃率</t>
  </si>
  <si>
    <t>時間外単価</t>
  </si>
  <si>
    <t>日</t>
  </si>
  <si>
    <t>時間</t>
  </si>
  <si>
    <t>理事</t>
  </si>
  <si>
    <t>平成27年度　標準賃率表　【ｺﾝｻﾙﾀﾝﾄ海外事業本部】</t>
    <phoneticPr fontId="3"/>
  </si>
  <si>
    <t>年間稼動日数</t>
    <phoneticPr fontId="3"/>
  </si>
  <si>
    <t>年間稼動時間</t>
    <phoneticPr fontId="3"/>
  </si>
  <si>
    <t>個人賃率</t>
    <rPh sb="0" eb="2">
      <t>コジン</t>
    </rPh>
    <rPh sb="2" eb="3">
      <t>チン</t>
    </rPh>
    <rPh sb="3" eb="4">
      <t>リツ</t>
    </rPh>
    <phoneticPr fontId="1"/>
  </si>
  <si>
    <t>個人賃率：</t>
    <rPh sb="0" eb="2">
      <t>コジン</t>
    </rPh>
    <rPh sb="2" eb="3">
      <t>チン</t>
    </rPh>
    <rPh sb="3" eb="4">
      <t>リツ</t>
    </rPh>
    <phoneticPr fontId="1"/>
  </si>
  <si>
    <t>0=標準適用</t>
    <phoneticPr fontId="3"/>
  </si>
  <si>
    <t>1=個人適用</t>
  </si>
  <si>
    <r>
      <t>嘱託　</t>
    </r>
    <r>
      <rPr>
        <sz val="9"/>
        <rFont val="ＭＳ 明朝"/>
        <family val="1"/>
        <charset val="128"/>
      </rPr>
      <t>理事</t>
    </r>
    <rPh sb="0" eb="2">
      <t>ショクタク</t>
    </rPh>
    <rPh sb="3" eb="5">
      <t>リジ</t>
    </rPh>
    <phoneticPr fontId="4"/>
  </si>
  <si>
    <t>嘱託　副理事</t>
    <phoneticPr fontId="3"/>
  </si>
  <si>
    <t>嘱託　参事</t>
    <phoneticPr fontId="3"/>
  </si>
  <si>
    <t>嘱託　副参事</t>
    <phoneticPr fontId="3"/>
  </si>
  <si>
    <t>嘱託　その他</t>
    <phoneticPr fontId="3"/>
  </si>
  <si>
    <t>契約社員　理事</t>
    <phoneticPr fontId="3"/>
  </si>
  <si>
    <t>契約社員　副理事</t>
    <phoneticPr fontId="3"/>
  </si>
  <si>
    <t>契約社員　参事</t>
    <phoneticPr fontId="3"/>
  </si>
  <si>
    <t>契約社員　副参事</t>
    <phoneticPr fontId="3"/>
  </si>
  <si>
    <t>契約社員　その他</t>
    <phoneticPr fontId="3"/>
  </si>
  <si>
    <t>副参事１級</t>
    <phoneticPr fontId="3"/>
  </si>
  <si>
    <t>副参事２級</t>
    <phoneticPr fontId="3"/>
  </si>
  <si>
    <t>副参事３級</t>
    <phoneticPr fontId="3"/>
  </si>
  <si>
    <t>副参事１級Ｂ型</t>
    <rPh sb="0" eb="1">
      <t>フク</t>
    </rPh>
    <rPh sb="1" eb="3">
      <t>サンジ</t>
    </rPh>
    <rPh sb="4" eb="5">
      <t>キュウ</t>
    </rPh>
    <rPh sb="6" eb="7">
      <t>ガタ</t>
    </rPh>
    <phoneticPr fontId="6"/>
  </si>
  <si>
    <t>副参事２級Ｂ型</t>
    <rPh sb="0" eb="1">
      <t>フク</t>
    </rPh>
    <rPh sb="1" eb="3">
      <t>サンジ</t>
    </rPh>
    <rPh sb="4" eb="5">
      <t>キュウ</t>
    </rPh>
    <rPh sb="6" eb="7">
      <t>ガタ</t>
    </rPh>
    <phoneticPr fontId="6"/>
  </si>
  <si>
    <t>副参事３級Ｂ型</t>
    <rPh sb="0" eb="1">
      <t>フク</t>
    </rPh>
    <rPh sb="1" eb="3">
      <t>サンジ</t>
    </rPh>
    <rPh sb="4" eb="5">
      <t>キュウ</t>
    </rPh>
    <rPh sb="6" eb="7">
      <t>ガタ</t>
    </rPh>
    <phoneticPr fontId="6"/>
  </si>
  <si>
    <t>単年度実行予算総括表</t>
    <rPh sb="0" eb="3">
      <t>タンネンド</t>
    </rPh>
    <rPh sb="3" eb="5">
      <t>ジッコウ</t>
    </rPh>
    <rPh sb="5" eb="7">
      <t>ヨサン</t>
    </rPh>
    <rPh sb="7" eb="9">
      <t>ソウカツ</t>
    </rPh>
    <rPh sb="9" eb="10">
      <t>ヒョウ</t>
    </rPh>
    <phoneticPr fontId="8"/>
  </si>
  <si>
    <t>NK所長</t>
    <rPh sb="2" eb="4">
      <t>ショチョウ</t>
    </rPh>
    <phoneticPr fontId="3"/>
  </si>
  <si>
    <t>a.</t>
    <phoneticPr fontId="3"/>
  </si>
  <si>
    <t>b.</t>
    <phoneticPr fontId="3"/>
  </si>
  <si>
    <t>c.</t>
    <phoneticPr fontId="3"/>
  </si>
  <si>
    <t>01</t>
    <phoneticPr fontId="3"/>
  </si>
  <si>
    <t>28</t>
  </si>
  <si>
    <t>29</t>
  </si>
  <si>
    <t>30</t>
  </si>
  <si>
    <t>31</t>
  </si>
  <si>
    <t>32</t>
  </si>
  <si>
    <t>33</t>
  </si>
  <si>
    <t>34</t>
  </si>
  <si>
    <t>35</t>
  </si>
  <si>
    <t>36</t>
  </si>
  <si>
    <t>37</t>
  </si>
  <si>
    <t>38</t>
  </si>
  <si>
    <t>39</t>
  </si>
  <si>
    <t>40</t>
  </si>
  <si>
    <t>41</t>
  </si>
  <si>
    <t>42</t>
  </si>
  <si>
    <t>43</t>
  </si>
  <si>
    <t>44</t>
  </si>
  <si>
    <t>45</t>
  </si>
  <si>
    <t>46</t>
  </si>
  <si>
    <t>47</t>
  </si>
  <si>
    <t>48</t>
  </si>
  <si>
    <t>49</t>
  </si>
  <si>
    <t>50</t>
  </si>
  <si>
    <t>非契約</t>
    <rPh sb="0" eb="3">
      <t>ヒケイヤク</t>
    </rPh>
    <phoneticPr fontId="8"/>
  </si>
  <si>
    <t>MM</t>
    <phoneticPr fontId="8"/>
  </si>
  <si>
    <t>金額</t>
    <rPh sb="0" eb="2">
      <t>キンガク</t>
    </rPh>
    <phoneticPr fontId="8"/>
  </si>
  <si>
    <t>平均賃率</t>
    <rPh sb="0" eb="2">
      <t>ヘイキン</t>
    </rPh>
    <rPh sb="2" eb="4">
      <t>チンリツ</t>
    </rPh>
    <phoneticPr fontId="8"/>
  </si>
  <si>
    <t>非契約</t>
    <rPh sb="0" eb="1">
      <t>ヒ</t>
    </rPh>
    <rPh sb="1" eb="3">
      <t>ケイヤク</t>
    </rPh>
    <phoneticPr fontId="8"/>
  </si>
  <si>
    <t>受注BR</t>
    <rPh sb="0" eb="2">
      <t>ジュチュウ</t>
    </rPh>
    <phoneticPr fontId="8"/>
  </si>
  <si>
    <t>発注率</t>
    <rPh sb="0" eb="2">
      <t>ハッチュウ</t>
    </rPh>
    <rPh sb="2" eb="3">
      <t>リツ</t>
    </rPh>
    <phoneticPr fontId="8"/>
  </si>
  <si>
    <t>通貨1:</t>
    <rPh sb="0" eb="2">
      <t>ツウカ</t>
    </rPh>
    <phoneticPr fontId="8"/>
  </si>
  <si>
    <t>通貨2：</t>
    <rPh sb="0" eb="2">
      <t>ツウカ</t>
    </rPh>
    <phoneticPr fontId="8"/>
  </si>
  <si>
    <t>通貨3：</t>
    <rPh sb="0" eb="2">
      <t>ツウカ</t>
    </rPh>
    <phoneticPr fontId="8"/>
  </si>
  <si>
    <t>通貨4：</t>
    <rPh sb="0" eb="2">
      <t>ツウカ</t>
    </rPh>
    <phoneticPr fontId="8"/>
  </si>
  <si>
    <t>項目</t>
    <rPh sb="0" eb="2">
      <t>コウモク</t>
    </rPh>
    <phoneticPr fontId="8"/>
  </si>
  <si>
    <t>通貨</t>
    <rPh sb="0" eb="2">
      <t>ツウカ</t>
    </rPh>
    <phoneticPr fontId="8"/>
  </si>
  <si>
    <t>社員人件費内訳表</t>
    <rPh sb="0" eb="2">
      <t>シャイン</t>
    </rPh>
    <rPh sb="2" eb="5">
      <t>ジンケンヒ</t>
    </rPh>
    <rPh sb="5" eb="7">
      <t>ウチワケ</t>
    </rPh>
    <rPh sb="7" eb="8">
      <t>ヒョウ</t>
    </rPh>
    <phoneticPr fontId="8"/>
  </si>
  <si>
    <t>借上外注費内訳表</t>
    <rPh sb="0" eb="2">
      <t>カリア</t>
    </rPh>
    <rPh sb="2" eb="5">
      <t>ガイチュウヒ</t>
    </rPh>
    <rPh sb="5" eb="7">
      <t>ウチワケ</t>
    </rPh>
    <rPh sb="7" eb="8">
      <t>ヒョウ</t>
    </rPh>
    <phoneticPr fontId="8"/>
  </si>
  <si>
    <t>借上外注費内訳（外貨3）</t>
    <rPh sb="0" eb="2">
      <t>カリアゲ</t>
    </rPh>
    <rPh sb="2" eb="5">
      <t>ガイチュウヒ</t>
    </rPh>
    <rPh sb="8" eb="10">
      <t>ガイカ</t>
    </rPh>
    <phoneticPr fontId="8"/>
  </si>
  <si>
    <t>21</t>
    <phoneticPr fontId="3"/>
  </si>
  <si>
    <t>社員分　個人所得税（社員分PIT）</t>
    <rPh sb="0" eb="2">
      <t>シャイン</t>
    </rPh>
    <rPh sb="2" eb="3">
      <t>ブン</t>
    </rPh>
    <rPh sb="4" eb="6">
      <t>コジン</t>
    </rPh>
    <rPh sb="6" eb="9">
      <t>ショトクゼイ</t>
    </rPh>
    <rPh sb="10" eb="12">
      <t>シャイン</t>
    </rPh>
    <rPh sb="12" eb="13">
      <t>ブン</t>
    </rPh>
    <phoneticPr fontId="8"/>
  </si>
  <si>
    <t>一式</t>
    <rPh sb="0" eb="2">
      <t>イッシキ</t>
    </rPh>
    <phoneticPr fontId="8"/>
  </si>
  <si>
    <t>※行を追加する必要がある場合には、この行の上に追加してください。</t>
    <rPh sb="19" eb="20">
      <t>ギョウ</t>
    </rPh>
    <phoneticPr fontId="8"/>
  </si>
  <si>
    <t>※行を追加する必要がある場合には、この行の上に追加してください。</t>
    <rPh sb="19" eb="20">
      <t>ギョウ</t>
    </rPh>
    <phoneticPr fontId="3"/>
  </si>
  <si>
    <t>小　　計</t>
    <rPh sb="0" eb="1">
      <t>ショウ</t>
    </rPh>
    <rPh sb="3" eb="4">
      <t>ケイ</t>
    </rPh>
    <phoneticPr fontId="8"/>
  </si>
  <si>
    <t>契約平均BR</t>
    <rPh sb="0" eb="2">
      <t>ケイヤク</t>
    </rPh>
    <rPh sb="2" eb="4">
      <t>ヘイキン</t>
    </rPh>
    <phoneticPr fontId="3"/>
  </si>
  <si>
    <t>契約平均発注単価</t>
    <rPh sb="0" eb="2">
      <t>ケイヤク</t>
    </rPh>
    <rPh sb="2" eb="4">
      <t>ヘイキン</t>
    </rPh>
    <rPh sb="4" eb="6">
      <t>ハッチュウ</t>
    </rPh>
    <rPh sb="6" eb="8">
      <t>タンカ</t>
    </rPh>
    <phoneticPr fontId="3"/>
  </si>
  <si>
    <t>非契約平均発注単価</t>
    <rPh sb="0" eb="3">
      <t>ヒケイヤク</t>
    </rPh>
    <rPh sb="3" eb="5">
      <t>ヘイキン</t>
    </rPh>
    <rPh sb="5" eb="9">
      <t>ハッチュウタンカ</t>
    </rPh>
    <phoneticPr fontId="3"/>
  </si>
  <si>
    <t>売上総額</t>
    <rPh sb="0" eb="2">
      <t>ウリアゲ</t>
    </rPh>
    <rPh sb="2" eb="4">
      <t>ソウガク</t>
    </rPh>
    <phoneticPr fontId="3"/>
  </si>
  <si>
    <t>発注総額</t>
    <rPh sb="0" eb="4">
      <t>ハッチュウソウガク</t>
    </rPh>
    <phoneticPr fontId="3"/>
  </si>
  <si>
    <t>売上利益</t>
    <rPh sb="0" eb="2">
      <t>ウリアゲ</t>
    </rPh>
    <rPh sb="2" eb="4">
      <t>リエキ</t>
    </rPh>
    <phoneticPr fontId="3"/>
  </si>
  <si>
    <t>No.</t>
  </si>
  <si>
    <t>人件費</t>
    <rPh sb="0" eb="3">
      <t>ジンケンヒ</t>
    </rPh>
    <phoneticPr fontId="3"/>
  </si>
  <si>
    <t>借上外注費</t>
    <rPh sb="0" eb="2">
      <t>カリア</t>
    </rPh>
    <rPh sb="2" eb="5">
      <t>ガイチュウヒ</t>
    </rPh>
    <phoneticPr fontId="3"/>
  </si>
  <si>
    <t>小計（3～17、21）</t>
    <phoneticPr fontId="3"/>
  </si>
  <si>
    <t>小計（3～20）</t>
    <rPh sb="0" eb="2">
      <t>ショウケイ</t>
    </rPh>
    <phoneticPr fontId="3"/>
  </si>
  <si>
    <t>他経費（除、事務手数料）</t>
    <rPh sb="0" eb="1">
      <t>ホカ</t>
    </rPh>
    <rPh sb="1" eb="3">
      <t>ケイヒ</t>
    </rPh>
    <rPh sb="4" eb="5">
      <t>ノゾ</t>
    </rPh>
    <rPh sb="6" eb="8">
      <t>ジム</t>
    </rPh>
    <rPh sb="8" eb="11">
      <t>テスウリョウ</t>
    </rPh>
    <phoneticPr fontId="3"/>
  </si>
  <si>
    <t>他経費（含、事務手数料）</t>
    <rPh sb="0" eb="1">
      <t>ホカ</t>
    </rPh>
    <rPh sb="1" eb="3">
      <t>ケイヒ</t>
    </rPh>
    <rPh sb="4" eb="5">
      <t>フクミ</t>
    </rPh>
    <rPh sb="6" eb="8">
      <t>ジム</t>
    </rPh>
    <rPh sb="8" eb="11">
      <t>テスウリョウ</t>
    </rPh>
    <phoneticPr fontId="3"/>
  </si>
  <si>
    <t>02</t>
    <phoneticPr fontId="3"/>
  </si>
  <si>
    <t>03</t>
    <phoneticPr fontId="3"/>
  </si>
  <si>
    <t>21</t>
    <phoneticPr fontId="3"/>
  </si>
  <si>
    <t>契約MM</t>
    <phoneticPr fontId="8"/>
  </si>
  <si>
    <t>　社員分MM</t>
    <rPh sb="1" eb="4">
      <t>シャインブン</t>
    </rPh>
    <phoneticPr fontId="8"/>
  </si>
  <si>
    <t>　借上分MM</t>
    <rPh sb="1" eb="4">
      <t>カリアゲブン</t>
    </rPh>
    <phoneticPr fontId="8"/>
  </si>
  <si>
    <t>　借上報酬額</t>
    <phoneticPr fontId="3"/>
  </si>
  <si>
    <t>経費売上額</t>
    <phoneticPr fontId="3"/>
  </si>
  <si>
    <t>報酬分経費(B1a+B1b)</t>
    <phoneticPr fontId="3"/>
  </si>
  <si>
    <t>他経費計</t>
    <phoneticPr fontId="3"/>
  </si>
  <si>
    <t>　社員報酬額</t>
    <phoneticPr fontId="3"/>
  </si>
  <si>
    <t xml:space="preserve">　社員人件費及びPIT </t>
    <rPh sb="6" eb="7">
      <t>オヨ</t>
    </rPh>
    <phoneticPr fontId="8"/>
  </si>
  <si>
    <t xml:space="preserve">　借上要員費及びPIT </t>
    <rPh sb="6" eb="7">
      <t>オヨ</t>
    </rPh>
    <phoneticPr fontId="8"/>
  </si>
  <si>
    <t>報酬分利益(E1a+E1b)</t>
    <phoneticPr fontId="3"/>
  </si>
  <si>
    <t>経費売上利益</t>
    <phoneticPr fontId="3"/>
  </si>
  <si>
    <t>　社員報酬利益(A1a-B1a)</t>
    <phoneticPr fontId="3"/>
  </si>
  <si>
    <t>　借上報酬利益(A1b-B1b)</t>
    <phoneticPr fontId="3"/>
  </si>
  <si>
    <t>報酬売上額</t>
    <phoneticPr fontId="3"/>
  </si>
  <si>
    <t>売上額(CIT込,VAT除)　計</t>
    <rPh sb="15" eb="16">
      <t>ケイ</t>
    </rPh>
    <phoneticPr fontId="3"/>
  </si>
  <si>
    <t>直接経費1(B1+B2)　計</t>
    <rPh sb="13" eb="14">
      <t>ケイ</t>
    </rPh>
    <phoneticPr fontId="3"/>
  </si>
  <si>
    <t>直接利益(E1+E2)　計</t>
    <rPh sb="12" eb="13">
      <t>ケイ</t>
    </rPh>
    <phoneticPr fontId="3"/>
  </si>
  <si>
    <t>10)</t>
  </si>
  <si>
    <t>11)</t>
  </si>
  <si>
    <t>12)</t>
  </si>
  <si>
    <t>13)</t>
  </si>
  <si>
    <t>14)</t>
  </si>
  <si>
    <t>15)</t>
  </si>
  <si>
    <t>A3228</t>
  </si>
  <si>
    <t>作中　秀行</t>
  </si>
  <si>
    <t>JN0000</t>
  </si>
  <si>
    <t>G300</t>
  </si>
  <si>
    <t>社員</t>
  </si>
  <si>
    <t>事業部長</t>
  </si>
  <si>
    <t>A1011</t>
  </si>
  <si>
    <t>新開　弘毅</t>
  </si>
  <si>
    <t>JA0000</t>
  </si>
  <si>
    <t>コンサルタント海外事業本部</t>
  </si>
  <si>
    <t>JN0100</t>
  </si>
  <si>
    <t>開発事業部道路橋梁部</t>
  </si>
  <si>
    <t>G160</t>
  </si>
  <si>
    <t>K060</t>
  </si>
  <si>
    <t>専門顧問</t>
  </si>
  <si>
    <t>G400</t>
  </si>
  <si>
    <t>執行役員待遇</t>
  </si>
  <si>
    <t>　</t>
  </si>
  <si>
    <t>A3582</t>
  </si>
  <si>
    <t>坪井　伸治</t>
  </si>
  <si>
    <t>部長</t>
  </si>
  <si>
    <t>A6332</t>
  </si>
  <si>
    <t>佐野　祐一</t>
  </si>
  <si>
    <t>G510</t>
  </si>
  <si>
    <t>部長代理</t>
  </si>
  <si>
    <t>A7295</t>
  </si>
  <si>
    <t>河村　敦</t>
  </si>
  <si>
    <t>A3157</t>
  </si>
  <si>
    <t>伊関　道夫</t>
  </si>
  <si>
    <t>G530</t>
  </si>
  <si>
    <t>A3897</t>
  </si>
  <si>
    <t>吉田　剛</t>
  </si>
  <si>
    <t>次長</t>
  </si>
  <si>
    <t>A3902</t>
  </si>
  <si>
    <t>内藤　久稔</t>
  </si>
  <si>
    <t>専門部長</t>
  </si>
  <si>
    <t>A4428</t>
  </si>
  <si>
    <t>長井　崇泰</t>
  </si>
  <si>
    <t>課長</t>
  </si>
  <si>
    <t>A4879</t>
  </si>
  <si>
    <t>田中　敬明</t>
  </si>
  <si>
    <t>A4900</t>
  </si>
  <si>
    <t>藤野　徹</t>
  </si>
  <si>
    <t>G610</t>
  </si>
  <si>
    <t>副参事１級</t>
  </si>
  <si>
    <t>A5047</t>
  </si>
  <si>
    <t>野末　康博</t>
  </si>
  <si>
    <t>A5413</t>
  </si>
  <si>
    <t>奥野　健太郎</t>
  </si>
  <si>
    <t>A6400</t>
  </si>
  <si>
    <t>戸谷　浩也</t>
  </si>
  <si>
    <t>A5274</t>
  </si>
  <si>
    <t>早川　知邦</t>
  </si>
  <si>
    <t>G620</t>
  </si>
  <si>
    <t>副参事２級</t>
  </si>
  <si>
    <t>A5414</t>
  </si>
  <si>
    <t>前田　哲哉</t>
  </si>
  <si>
    <t>A5825</t>
  </si>
  <si>
    <t>岩本　一平</t>
  </si>
  <si>
    <t>A4881</t>
  </si>
  <si>
    <t>上山　浩明</t>
  </si>
  <si>
    <t>G630</t>
  </si>
  <si>
    <t>副参事３級</t>
  </si>
  <si>
    <t>A6450</t>
  </si>
  <si>
    <t>高岡　泰弘</t>
  </si>
  <si>
    <t>G723</t>
  </si>
  <si>
    <t>技師２級</t>
  </si>
  <si>
    <t>A6631</t>
  </si>
  <si>
    <t>岩丸　幹</t>
  </si>
  <si>
    <t>A6632</t>
  </si>
  <si>
    <t>棚橋　涼</t>
  </si>
  <si>
    <t>A6634</t>
  </si>
  <si>
    <t>大園　渉</t>
  </si>
  <si>
    <t>A7018</t>
  </si>
  <si>
    <t>鳥生　昌宏</t>
  </si>
  <si>
    <t>G733</t>
  </si>
  <si>
    <t>技師３級</t>
  </si>
  <si>
    <t>A7344</t>
  </si>
  <si>
    <t>徳丸　祥一朗</t>
  </si>
  <si>
    <t>A7715</t>
  </si>
  <si>
    <t>山田　修栄</t>
  </si>
  <si>
    <t>G743</t>
  </si>
  <si>
    <t>技師補</t>
  </si>
  <si>
    <t>A7937</t>
  </si>
  <si>
    <t>倉持　卓弥</t>
  </si>
  <si>
    <t>G320</t>
  </si>
  <si>
    <t>G900</t>
  </si>
  <si>
    <t>社員見習</t>
  </si>
  <si>
    <t>A7938</t>
  </si>
  <si>
    <t>杉山　雄輝</t>
  </si>
  <si>
    <t>A5773</t>
  </si>
  <si>
    <t>近田　茂</t>
  </si>
  <si>
    <t>A2830</t>
  </si>
  <si>
    <t>松澤　勝文</t>
  </si>
  <si>
    <t>G622</t>
  </si>
  <si>
    <t>A1792</t>
  </si>
  <si>
    <t>横田　英一</t>
  </si>
  <si>
    <t>A6316</t>
  </si>
  <si>
    <t>曲尾　晃</t>
  </si>
  <si>
    <t>A7230</t>
  </si>
  <si>
    <t>R．P．コイララ</t>
  </si>
  <si>
    <t>A7304</t>
  </si>
  <si>
    <t>野元　建次</t>
  </si>
  <si>
    <t>A4830</t>
  </si>
  <si>
    <t>スタピット　Ｎ</t>
  </si>
  <si>
    <t>A7407</t>
  </si>
  <si>
    <t>朝倉　肇</t>
  </si>
  <si>
    <t>N170</t>
  </si>
  <si>
    <t>K300</t>
  </si>
  <si>
    <t>非常勤顧問</t>
  </si>
  <si>
    <t>理事待遇</t>
  </si>
  <si>
    <t>A1670</t>
  </si>
  <si>
    <t>中川　哲</t>
  </si>
  <si>
    <t>JYID28</t>
  </si>
  <si>
    <t>所長</t>
  </si>
  <si>
    <t>A4177</t>
  </si>
  <si>
    <t>モンタニョ　ミチェル</t>
  </si>
  <si>
    <t>JYID33</t>
  </si>
  <si>
    <t>A2876</t>
  </si>
  <si>
    <t>藤沢　博</t>
  </si>
  <si>
    <t>JYNP01</t>
  </si>
  <si>
    <t>A4536</t>
  </si>
  <si>
    <t>山下　佳久</t>
  </si>
  <si>
    <t>JYNP05</t>
  </si>
  <si>
    <t>G500</t>
  </si>
  <si>
    <t>嘱託</t>
  </si>
  <si>
    <t>A5990</t>
  </si>
  <si>
    <t>東後　泉</t>
  </si>
  <si>
    <t>JYVN17</t>
  </si>
  <si>
    <t>A5901</t>
  </si>
  <si>
    <t>岡村　達哉</t>
  </si>
  <si>
    <t>A7537</t>
  </si>
  <si>
    <t>森谷　謙一</t>
  </si>
  <si>
    <t>JYVN38</t>
  </si>
  <si>
    <t>A7798</t>
  </si>
  <si>
    <t>江澤　秀文</t>
  </si>
  <si>
    <t>A2993</t>
  </si>
  <si>
    <t>渡辺　登志哉</t>
  </si>
  <si>
    <t>JN0400</t>
  </si>
  <si>
    <t>開発事業部開発計画部</t>
  </si>
  <si>
    <t>副技師長</t>
  </si>
  <si>
    <t>A2464</t>
  </si>
  <si>
    <t>鍋田　佳宏</t>
  </si>
  <si>
    <t>A3685</t>
  </si>
  <si>
    <t>下條　哲成</t>
  </si>
  <si>
    <t>A4160</t>
  </si>
  <si>
    <t>大島　伸弘</t>
  </si>
  <si>
    <t>A4251</t>
  </si>
  <si>
    <t>ＴＥＤＤＹ　正典</t>
  </si>
  <si>
    <t>G520</t>
  </si>
  <si>
    <t>A7182</t>
  </si>
  <si>
    <t>星合　善文</t>
  </si>
  <si>
    <t>A4252</t>
  </si>
  <si>
    <t>渡辺　昭文</t>
  </si>
  <si>
    <t>A4896</t>
  </si>
  <si>
    <t>森尾　康治</t>
  </si>
  <si>
    <t>A5411</t>
  </si>
  <si>
    <t>深沢　信一</t>
  </si>
  <si>
    <t>A5444</t>
  </si>
  <si>
    <t>石川　由基</t>
  </si>
  <si>
    <t>A6903</t>
  </si>
  <si>
    <t>平野　邦臣</t>
  </si>
  <si>
    <t>A7287</t>
  </si>
  <si>
    <t>三好　隆之</t>
  </si>
  <si>
    <t>A6651</t>
  </si>
  <si>
    <t>菱田　のぞみ</t>
  </si>
  <si>
    <t>A7162</t>
  </si>
  <si>
    <t>孟　祥旺</t>
  </si>
  <si>
    <t>A7451</t>
  </si>
  <si>
    <t>半井　真明</t>
  </si>
  <si>
    <t>A7352</t>
  </si>
  <si>
    <t>今井　玄哉</t>
  </si>
  <si>
    <t>A7354</t>
  </si>
  <si>
    <t>吉田　健一郎</t>
  </si>
  <si>
    <t>A7538</t>
  </si>
  <si>
    <t>大野　泰嗣</t>
  </si>
  <si>
    <t>A7539</t>
  </si>
  <si>
    <t>尾崎　健人</t>
  </si>
  <si>
    <t>A7716</t>
  </si>
  <si>
    <t>吉村　太一</t>
  </si>
  <si>
    <t>A7817</t>
  </si>
  <si>
    <t>肥後　伯子</t>
  </si>
  <si>
    <t>A7939</t>
  </si>
  <si>
    <t>行徳　拓宏</t>
  </si>
  <si>
    <t>A7499</t>
  </si>
  <si>
    <t>西村　哲郎</t>
  </si>
  <si>
    <t>A7405</t>
  </si>
  <si>
    <t>保智　秀雄</t>
  </si>
  <si>
    <t>A6123</t>
  </si>
  <si>
    <t>北内　陽子</t>
  </si>
  <si>
    <t>A7126</t>
  </si>
  <si>
    <t>酒井　由紀子</t>
  </si>
  <si>
    <t>A1348</t>
  </si>
  <si>
    <t>西村　良一</t>
  </si>
  <si>
    <t>開発事業部港湾・空港部</t>
  </si>
  <si>
    <t>K400</t>
  </si>
  <si>
    <t>副理事扱</t>
  </si>
  <si>
    <t>A5933</t>
  </si>
  <si>
    <t>大中　晋</t>
  </si>
  <si>
    <t>A6385</t>
  </si>
  <si>
    <t>工藤　直樹</t>
  </si>
  <si>
    <t>A7088</t>
  </si>
  <si>
    <t>田村　保</t>
  </si>
  <si>
    <t>A2997</t>
  </si>
  <si>
    <t>石黒　昌信</t>
  </si>
  <si>
    <t>A3905</t>
  </si>
  <si>
    <t>高風　博行</t>
  </si>
  <si>
    <t>A5711</t>
  </si>
  <si>
    <t>飯沼　伸行</t>
  </si>
  <si>
    <t>A6740</t>
  </si>
  <si>
    <t>大谷　寛</t>
  </si>
  <si>
    <t>A7435</t>
  </si>
  <si>
    <t>市川　真吾</t>
  </si>
  <si>
    <t>G713</t>
  </si>
  <si>
    <t>技師１級</t>
  </si>
  <si>
    <t>A7540</t>
  </si>
  <si>
    <t>楠原　啓右</t>
  </si>
  <si>
    <t>A7895</t>
  </si>
  <si>
    <t>澤村　圭</t>
  </si>
  <si>
    <t>G310</t>
  </si>
  <si>
    <t>K733</t>
  </si>
  <si>
    <t>準社員</t>
  </si>
  <si>
    <t>技師３級扱</t>
  </si>
  <si>
    <t>A7940</t>
  </si>
  <si>
    <t>粟津　裕太</t>
  </si>
  <si>
    <t>A1677</t>
  </si>
  <si>
    <t>安藤　裕司</t>
  </si>
  <si>
    <t>A5507</t>
  </si>
  <si>
    <t>古賀　省二郎</t>
  </si>
  <si>
    <t>A5651</t>
  </si>
  <si>
    <t>大須賀　豊</t>
  </si>
  <si>
    <t>A7795</t>
  </si>
  <si>
    <t>人見　克己</t>
  </si>
  <si>
    <t>A7559</t>
  </si>
  <si>
    <t>本間　俊介</t>
  </si>
  <si>
    <t>A7833</t>
  </si>
  <si>
    <t>近藤　泰行</t>
  </si>
  <si>
    <t>A6228</t>
  </si>
  <si>
    <t>川井　哲夫</t>
  </si>
  <si>
    <t>A6256</t>
  </si>
  <si>
    <t>加戸　俊広</t>
  </si>
  <si>
    <t>A7308</t>
  </si>
  <si>
    <t>越智　信博</t>
  </si>
  <si>
    <t>A6686</t>
  </si>
  <si>
    <t>渡邉　弘明</t>
  </si>
  <si>
    <t>JYUY02</t>
  </si>
  <si>
    <t>A4244</t>
  </si>
  <si>
    <t>水谷　聖</t>
  </si>
  <si>
    <t>JYVN34</t>
  </si>
  <si>
    <t>A2277</t>
  </si>
  <si>
    <t>畑山　敏</t>
  </si>
  <si>
    <t>A2737</t>
  </si>
  <si>
    <t>川村　浩二</t>
  </si>
  <si>
    <t>A3679</t>
  </si>
  <si>
    <t>高橋　正昭</t>
  </si>
  <si>
    <t>A5005</t>
  </si>
  <si>
    <t>工藤　宗一</t>
  </si>
  <si>
    <t>A5276</t>
  </si>
  <si>
    <t>吉田　武弘</t>
  </si>
  <si>
    <t>A4773</t>
  </si>
  <si>
    <t>久川　裕史</t>
  </si>
  <si>
    <t>A6301</t>
  </si>
  <si>
    <t>和佐　守紘</t>
  </si>
  <si>
    <t>A7541</t>
  </si>
  <si>
    <t>久松　宏至</t>
  </si>
  <si>
    <t>A7941</t>
  </si>
  <si>
    <t>和田　健太</t>
  </si>
  <si>
    <t>A7775</t>
  </si>
  <si>
    <t>鈴木　肇</t>
  </si>
  <si>
    <t>A3295</t>
  </si>
  <si>
    <t>中里　誠司</t>
  </si>
  <si>
    <t>A0999</t>
  </si>
  <si>
    <t>佐伯　登志夫</t>
  </si>
  <si>
    <t>K040</t>
  </si>
  <si>
    <t>常務待遇</t>
  </si>
  <si>
    <t>森岡　惇</t>
  </si>
  <si>
    <t>社員番号</t>
  </si>
  <si>
    <t>氏名</t>
  </si>
  <si>
    <t>会社名称</t>
  </si>
  <si>
    <t>組織Code</t>
  </si>
  <si>
    <t>組織名称</t>
  </si>
  <si>
    <t>役職Code</t>
  </si>
  <si>
    <t>役職名称</t>
  </si>
  <si>
    <t>資格Code</t>
  </si>
  <si>
    <t>資格名称</t>
  </si>
  <si>
    <t>従業員区分Code</t>
  </si>
  <si>
    <t>従業員区分名称</t>
  </si>
  <si>
    <t>A0058</t>
  </si>
  <si>
    <t>宮川　喜章</t>
  </si>
  <si>
    <t>NK01</t>
  </si>
  <si>
    <t>日本工営株式会社</t>
  </si>
  <si>
    <t>JC0100</t>
  </si>
  <si>
    <t>水資源事業部水資源エネルギー部</t>
  </si>
  <si>
    <t>Z000</t>
  </si>
  <si>
    <t>N400</t>
  </si>
  <si>
    <t>非常勤嘱託</t>
  </si>
  <si>
    <t>A0217</t>
  </si>
  <si>
    <t>澄川　啓介</t>
  </si>
  <si>
    <t>K030</t>
  </si>
  <si>
    <t>専務待遇</t>
  </si>
  <si>
    <t>A0236</t>
  </si>
  <si>
    <t>片桐　英夫</t>
  </si>
  <si>
    <t>派遣社員(アソシエイト)</t>
  </si>
  <si>
    <t>A0275</t>
  </si>
  <si>
    <t>神谷　保広</t>
  </si>
  <si>
    <t>JJ0600</t>
  </si>
  <si>
    <t>環境事業部地域整備部</t>
  </si>
  <si>
    <t>A0286</t>
  </si>
  <si>
    <t>遠西　由明</t>
  </si>
  <si>
    <t>PC0200</t>
  </si>
  <si>
    <t>建設事業部電力設備部</t>
  </si>
  <si>
    <t>G611</t>
  </si>
  <si>
    <t>副参事１級　時間管理</t>
  </si>
  <si>
    <t>契約社員</t>
  </si>
  <si>
    <t>A0298</t>
  </si>
  <si>
    <t>大隅　進也</t>
  </si>
  <si>
    <t>A0299</t>
  </si>
  <si>
    <t>丸山　彰偉</t>
  </si>
  <si>
    <t>DC6700</t>
  </si>
  <si>
    <t>東京支店神奈川事務所</t>
  </si>
  <si>
    <t>A0303</t>
  </si>
  <si>
    <t>A0646</t>
  </si>
  <si>
    <t>中尾　憲治</t>
  </si>
  <si>
    <t>PG5600</t>
  </si>
  <si>
    <t>福島事業所電力機器部</t>
  </si>
  <si>
    <t>A0742</t>
  </si>
  <si>
    <t>新沢　正之</t>
  </si>
  <si>
    <t>A0810</t>
  </si>
  <si>
    <t>廣瀬　典昭</t>
  </si>
  <si>
    <t>AA0000</t>
  </si>
  <si>
    <t>役員室</t>
  </si>
  <si>
    <t>A900</t>
  </si>
  <si>
    <t>A100</t>
  </si>
  <si>
    <t>取締役会長</t>
  </si>
  <si>
    <t>役員</t>
  </si>
  <si>
    <t>A0813</t>
  </si>
  <si>
    <t>堀　洋喜</t>
  </si>
  <si>
    <t>契約社員ﾌﾟﾛｼﾞｪｸﾄ社員</t>
  </si>
  <si>
    <t>A0817</t>
  </si>
  <si>
    <t>小島　詔</t>
  </si>
  <si>
    <t>SL01</t>
  </si>
  <si>
    <t>（株）エル・コーエイ</t>
  </si>
  <si>
    <t>SL0400</t>
  </si>
  <si>
    <t>（株）エル・コーエイ事業部</t>
  </si>
  <si>
    <t>BA5000</t>
  </si>
  <si>
    <t>情報企画部</t>
  </si>
  <si>
    <t>A0961</t>
  </si>
  <si>
    <t>稲葉　記子</t>
  </si>
  <si>
    <t>DC0620</t>
  </si>
  <si>
    <t>流域・都市事業部上下水道部</t>
  </si>
  <si>
    <t>A0964</t>
  </si>
  <si>
    <t>田井　稔三</t>
  </si>
  <si>
    <t>SQ01</t>
  </si>
  <si>
    <t>（株）コーエイ総合研究所</t>
  </si>
  <si>
    <t>SQ0000</t>
  </si>
  <si>
    <t>K010</t>
  </si>
  <si>
    <t>会長待遇</t>
  </si>
  <si>
    <t>A0978</t>
  </si>
  <si>
    <t>畑尾　成道</t>
  </si>
  <si>
    <t>AA0600</t>
  </si>
  <si>
    <t>技術監査室</t>
  </si>
  <si>
    <t>Q100</t>
  </si>
  <si>
    <t>技師長</t>
  </si>
  <si>
    <t>A0991</t>
  </si>
  <si>
    <t>清川　兼</t>
  </si>
  <si>
    <t>DF0000</t>
  </si>
  <si>
    <t>仙台支店</t>
  </si>
  <si>
    <t>A0997</t>
  </si>
  <si>
    <t>北村　博</t>
  </si>
  <si>
    <t>PG3100</t>
  </si>
  <si>
    <t>福島事業所制御装置部</t>
  </si>
  <si>
    <t>A1108</t>
  </si>
  <si>
    <t>川村　典章</t>
  </si>
  <si>
    <t>A1112</t>
  </si>
  <si>
    <t>寺本　靖彦</t>
  </si>
  <si>
    <t>S100</t>
  </si>
  <si>
    <t>A1114</t>
  </si>
  <si>
    <t>大石　久生</t>
  </si>
  <si>
    <t>PC0100</t>
  </si>
  <si>
    <t>建設事業部変電部</t>
  </si>
  <si>
    <t>X250</t>
  </si>
  <si>
    <t>付</t>
  </si>
  <si>
    <t>A1124</t>
  </si>
  <si>
    <t>水谷　元啓</t>
  </si>
  <si>
    <t>A1139</t>
  </si>
  <si>
    <t>島崎　齊</t>
  </si>
  <si>
    <t>A1146</t>
  </si>
  <si>
    <t>佐久間　孝夫</t>
  </si>
  <si>
    <t>PD0100</t>
  </si>
  <si>
    <t>プラント事業部電気技術部</t>
  </si>
  <si>
    <t>A1165</t>
  </si>
  <si>
    <t>滝沢　賢治</t>
  </si>
  <si>
    <t>A1177</t>
  </si>
  <si>
    <t>高柳　則男</t>
  </si>
  <si>
    <t>A1332</t>
  </si>
  <si>
    <t>竹津　弘幸</t>
  </si>
  <si>
    <t>PA0000</t>
  </si>
  <si>
    <t>電力事業本部</t>
  </si>
  <si>
    <t>G150</t>
  </si>
  <si>
    <t>参与（執行役員待遇）</t>
  </si>
  <si>
    <t>A1337</t>
  </si>
  <si>
    <t>友清　茂夫</t>
  </si>
  <si>
    <t>A1338</t>
  </si>
  <si>
    <t>山口　健治</t>
  </si>
  <si>
    <t>A1346</t>
  </si>
  <si>
    <t>田沼　幸一</t>
  </si>
  <si>
    <t>Q200</t>
  </si>
  <si>
    <t>A1350</t>
  </si>
  <si>
    <t>爲光　美樹</t>
  </si>
  <si>
    <t>DA0000</t>
  </si>
  <si>
    <t>コンサルタント国内事業本部</t>
  </si>
  <si>
    <t>A1351</t>
  </si>
  <si>
    <t>盛　信博</t>
  </si>
  <si>
    <t>SQ0220</t>
  </si>
  <si>
    <t>コンサルティング事業部金融・行政管理部</t>
  </si>
  <si>
    <t>A1353</t>
  </si>
  <si>
    <t>阿部　敬次</t>
  </si>
  <si>
    <t>A1354</t>
  </si>
  <si>
    <t>馬場　孝治</t>
  </si>
  <si>
    <t>JYID38</t>
  </si>
  <si>
    <t>アサハンＮＯ．３水力発電開発事務所</t>
  </si>
  <si>
    <t>M300</t>
  </si>
  <si>
    <t>A1358</t>
  </si>
  <si>
    <t>村井　浩</t>
  </si>
  <si>
    <t>A1371</t>
  </si>
  <si>
    <t>目黒　祥次</t>
  </si>
  <si>
    <t>A1374</t>
  </si>
  <si>
    <t>山崎　清人</t>
  </si>
  <si>
    <t>A1383</t>
  </si>
  <si>
    <t>柳沼　英治</t>
  </si>
  <si>
    <t>SL0300</t>
  </si>
  <si>
    <t>（株）エル・コーエイ人材サービス統括部</t>
  </si>
  <si>
    <t>A1416</t>
  </si>
  <si>
    <t>大野　健之助</t>
  </si>
  <si>
    <t>A1417</t>
  </si>
  <si>
    <t>宮崎　洋一</t>
  </si>
  <si>
    <t>A1418</t>
  </si>
  <si>
    <t>増山　敏彦</t>
  </si>
  <si>
    <t>PG1700</t>
  </si>
  <si>
    <t>福島事業所品質保証部</t>
  </si>
  <si>
    <t>A1425</t>
  </si>
  <si>
    <t>山西　芳男</t>
  </si>
  <si>
    <t>PD0400</t>
  </si>
  <si>
    <t>プラント事業部情報通信技術部</t>
  </si>
  <si>
    <t>A1491</t>
  </si>
  <si>
    <t>田村　順一</t>
  </si>
  <si>
    <t>DJ0000</t>
  </si>
  <si>
    <t>大阪支店</t>
  </si>
  <si>
    <t>A1558</t>
  </si>
  <si>
    <t>可児　清</t>
  </si>
  <si>
    <t>AD0400</t>
  </si>
  <si>
    <t>コーポレート本部財務・経理部</t>
  </si>
  <si>
    <t>A1567</t>
  </si>
  <si>
    <t>崎畑　牧男</t>
  </si>
  <si>
    <t>PG2000</t>
  </si>
  <si>
    <t>福島事業所研究開発室</t>
  </si>
  <si>
    <t>A1573</t>
  </si>
  <si>
    <t>塚本　敏廣</t>
  </si>
  <si>
    <t>A1587</t>
  </si>
  <si>
    <t>角田　哲</t>
  </si>
  <si>
    <t>PG1600</t>
  </si>
  <si>
    <t>福島事業所安全・環境管理室</t>
  </si>
  <si>
    <t>X400</t>
  </si>
  <si>
    <t>安全担当</t>
  </si>
  <si>
    <t>A1593</t>
  </si>
  <si>
    <t>小野　光洋</t>
  </si>
  <si>
    <t>PG5500</t>
  </si>
  <si>
    <t>福島事業所機電システム部</t>
  </si>
  <si>
    <t>A1595</t>
  </si>
  <si>
    <t>松原　彰治</t>
  </si>
  <si>
    <t>A1620</t>
  </si>
  <si>
    <t>木村　崇</t>
  </si>
  <si>
    <t>AA0500</t>
  </si>
  <si>
    <t>内部監査室</t>
  </si>
  <si>
    <t>A1621</t>
  </si>
  <si>
    <t>吉田　泰雄</t>
  </si>
  <si>
    <t>DC8500</t>
  </si>
  <si>
    <t>東京支店千葉営業所</t>
  </si>
  <si>
    <t>A1635</t>
  </si>
  <si>
    <t>三科　一郎</t>
  </si>
  <si>
    <t>A1643</t>
  </si>
  <si>
    <t>西谷　正司</t>
  </si>
  <si>
    <t>AA1100</t>
  </si>
  <si>
    <t>本社室</t>
  </si>
  <si>
    <t>K021</t>
  </si>
  <si>
    <t>副社長待遇</t>
  </si>
  <si>
    <t>特別顧問</t>
  </si>
  <si>
    <t>A1647</t>
  </si>
  <si>
    <t>小俣　新重郎</t>
  </si>
  <si>
    <t>BA0000</t>
  </si>
  <si>
    <t>技術本部</t>
  </si>
  <si>
    <t>A1648</t>
  </si>
  <si>
    <t>今田　晃</t>
  </si>
  <si>
    <t>DC1300</t>
  </si>
  <si>
    <t>流域・都市事業部ダム・発電部</t>
  </si>
  <si>
    <t>A1655</t>
  </si>
  <si>
    <t>都築　和夫</t>
  </si>
  <si>
    <t>A1661</t>
  </si>
  <si>
    <t>中川　誠</t>
  </si>
  <si>
    <t>JT0000</t>
  </si>
  <si>
    <t>鉄道事業部</t>
  </si>
  <si>
    <t>A1664</t>
  </si>
  <si>
    <t>伴　正一郎</t>
  </si>
  <si>
    <t>A1667</t>
  </si>
  <si>
    <t>野田　城照</t>
  </si>
  <si>
    <t>タンジュンプリオク・アクセス道路建設計画開発事務所</t>
  </si>
  <si>
    <t>A1674</t>
  </si>
  <si>
    <t>増成　民人</t>
  </si>
  <si>
    <t>DA0700</t>
  </si>
  <si>
    <t>コンサルタント国内事業本部プロポーザル統括室</t>
  </si>
  <si>
    <t>A1681</t>
  </si>
  <si>
    <t>仲木　正則</t>
  </si>
  <si>
    <t>A1729</t>
  </si>
  <si>
    <t>清水　哲夫</t>
  </si>
  <si>
    <t>DC6400</t>
  </si>
  <si>
    <t>東京支店北関東事務所</t>
  </si>
  <si>
    <t>A1758</t>
  </si>
  <si>
    <t>松本　豊</t>
  </si>
  <si>
    <t>A1770</t>
  </si>
  <si>
    <t>山口　馨</t>
  </si>
  <si>
    <t>AD0000</t>
  </si>
  <si>
    <t>コーポレート本部</t>
  </si>
  <si>
    <t>A1771</t>
  </si>
  <si>
    <t>石井　健雄</t>
  </si>
  <si>
    <t>A1773</t>
  </si>
  <si>
    <t>玉田　利明</t>
  </si>
  <si>
    <t>A1778</t>
  </si>
  <si>
    <t>吉田　克己</t>
  </si>
  <si>
    <t>A110</t>
  </si>
  <si>
    <t>取締役副会長</t>
  </si>
  <si>
    <t>A1779</t>
  </si>
  <si>
    <t>小川　明</t>
  </si>
  <si>
    <t>SQ0100</t>
  </si>
  <si>
    <t>（株）コーエイ総合研究所営業業務部</t>
  </si>
  <si>
    <t>A1782</t>
  </si>
  <si>
    <t>中沢　文男</t>
  </si>
  <si>
    <t>DC0200</t>
  </si>
  <si>
    <t>東京支店営業企画部</t>
  </si>
  <si>
    <t>A1784</t>
  </si>
  <si>
    <t>中平　修</t>
  </si>
  <si>
    <t>JYID41</t>
  </si>
  <si>
    <t>ウォノギリダム堆砂対策事業第１期開発事務所</t>
  </si>
  <si>
    <t>A1785</t>
  </si>
  <si>
    <t>篠原　巧吉</t>
  </si>
  <si>
    <t>A1791</t>
  </si>
  <si>
    <t>星野　正秀</t>
  </si>
  <si>
    <t>DH0000</t>
  </si>
  <si>
    <t>福岡支店</t>
  </si>
  <si>
    <t>A1793</t>
  </si>
  <si>
    <t>児玉　佐美雄</t>
  </si>
  <si>
    <t>DG0000</t>
  </si>
  <si>
    <t>札幌支店</t>
  </si>
  <si>
    <t>A1800</t>
  </si>
  <si>
    <t>島尻　弘光</t>
  </si>
  <si>
    <t>DH6800</t>
  </si>
  <si>
    <t>福岡支店沖縄事務所</t>
  </si>
  <si>
    <t>A1801</t>
  </si>
  <si>
    <t>朝倉　勇</t>
  </si>
  <si>
    <t>SQ0230</t>
  </si>
  <si>
    <t>コンサルティング事業部地域・社会開発部</t>
  </si>
  <si>
    <t>A1803</t>
  </si>
  <si>
    <t>吉田　保</t>
  </si>
  <si>
    <t>A1804</t>
  </si>
  <si>
    <t>西村　茂樹</t>
  </si>
  <si>
    <t>BA5400</t>
  </si>
  <si>
    <t>情報企画部知財マネジメント室</t>
  </si>
  <si>
    <t>A1805</t>
  </si>
  <si>
    <t>杉山　仁實</t>
  </si>
  <si>
    <t>D120</t>
  </si>
  <si>
    <t>副本部長</t>
  </si>
  <si>
    <t>A1806</t>
  </si>
  <si>
    <t>伊藤　明彦</t>
  </si>
  <si>
    <t>副支店長</t>
  </si>
  <si>
    <t>A1812</t>
  </si>
  <si>
    <t>黒川　邦夫</t>
  </si>
  <si>
    <t>AD2000</t>
  </si>
  <si>
    <t>コーポレート本部新本社プロジェクト推進室</t>
  </si>
  <si>
    <t>G140</t>
  </si>
  <si>
    <t>参与（常務待遇）</t>
  </si>
  <si>
    <t>A1816</t>
  </si>
  <si>
    <t>松本　光雄</t>
  </si>
  <si>
    <t>BA0100</t>
  </si>
  <si>
    <t>業務企画室</t>
  </si>
  <si>
    <t>J20A</t>
  </si>
  <si>
    <t>室長</t>
  </si>
  <si>
    <t>A1818</t>
  </si>
  <si>
    <t>片山　陽夫</t>
  </si>
  <si>
    <t>A1821</t>
  </si>
  <si>
    <t>後藤　邦夫</t>
  </si>
  <si>
    <t>JJ0500</t>
  </si>
  <si>
    <t>環境事業部環境技術部</t>
  </si>
  <si>
    <t>A1825</t>
  </si>
  <si>
    <t>中田　秀二</t>
  </si>
  <si>
    <t>A2014</t>
  </si>
  <si>
    <t>武者　澄雄</t>
  </si>
  <si>
    <t>A2018</t>
  </si>
  <si>
    <t>窪田　実</t>
  </si>
  <si>
    <t>DA1600</t>
  </si>
  <si>
    <t>コンサルタント国内事業本部技術管理室</t>
  </si>
  <si>
    <t>A2092</t>
  </si>
  <si>
    <t>朝倉　加代美</t>
  </si>
  <si>
    <t>SA01</t>
  </si>
  <si>
    <t>日本工営健康保険組合　</t>
  </si>
  <si>
    <t>SA0000</t>
  </si>
  <si>
    <t>日本工営健康保険組合</t>
  </si>
  <si>
    <t>G710</t>
  </si>
  <si>
    <t>主事１級</t>
  </si>
  <si>
    <t>A2101</t>
  </si>
  <si>
    <t>鈴木　秋男</t>
  </si>
  <si>
    <t>A2102</t>
  </si>
  <si>
    <t>岡野谷　光男</t>
  </si>
  <si>
    <t>PE0100</t>
  </si>
  <si>
    <t>生産事業部北日本事務所</t>
  </si>
  <si>
    <t>A2105</t>
  </si>
  <si>
    <t>岡田　等</t>
  </si>
  <si>
    <t>PG0000</t>
  </si>
  <si>
    <t>福島事業所</t>
  </si>
  <si>
    <t>A2107</t>
  </si>
  <si>
    <t>佐藤　博士</t>
  </si>
  <si>
    <t>DH0100</t>
  </si>
  <si>
    <t>福岡支店営業企画部</t>
  </si>
  <si>
    <t>A2110</t>
  </si>
  <si>
    <t>山根　敏春</t>
  </si>
  <si>
    <t>PA0200</t>
  </si>
  <si>
    <t>電力事業本部コンプライアンス室</t>
  </si>
  <si>
    <t>A2111</t>
  </si>
  <si>
    <t>黒田　和男</t>
  </si>
  <si>
    <t>PE0000</t>
  </si>
  <si>
    <t>生産事業部</t>
  </si>
  <si>
    <t>A2117</t>
  </si>
  <si>
    <t>瀬畑　茂夫</t>
  </si>
  <si>
    <t>K500</t>
  </si>
  <si>
    <t>A2119</t>
  </si>
  <si>
    <t>三浦　直文</t>
  </si>
  <si>
    <t>PG1200</t>
  </si>
  <si>
    <t>福島事業所資材購買室</t>
  </si>
  <si>
    <t>A2120</t>
  </si>
  <si>
    <t>野相　明生</t>
  </si>
  <si>
    <t>JYLK16</t>
  </si>
  <si>
    <t>スリランカ国ハバラナ－ベヤンゴダ送電線建設事業開発事務所</t>
  </si>
  <si>
    <t>A2121</t>
  </si>
  <si>
    <t>竹澤　頼一</t>
  </si>
  <si>
    <t>A2123</t>
  </si>
  <si>
    <t>吉田　繁男</t>
  </si>
  <si>
    <t>PA0400</t>
  </si>
  <si>
    <t>電力事業本部安全・品質・環境管理室</t>
  </si>
  <si>
    <t>J20B</t>
  </si>
  <si>
    <t>A2126</t>
  </si>
  <si>
    <t>小野　芳彦</t>
  </si>
  <si>
    <t>PC0000</t>
  </si>
  <si>
    <t>建設事業部</t>
  </si>
  <si>
    <t>G220</t>
  </si>
  <si>
    <t>副事業部長</t>
  </si>
  <si>
    <t>A2132</t>
  </si>
  <si>
    <t>中込　英男</t>
  </si>
  <si>
    <t>A2135</t>
  </si>
  <si>
    <t>加藤　文宣</t>
  </si>
  <si>
    <t>DC1600</t>
  </si>
  <si>
    <t>東京支店積算管理室</t>
  </si>
  <si>
    <t>A2138</t>
  </si>
  <si>
    <t>滝口　久男</t>
  </si>
  <si>
    <t>A2144</t>
  </si>
  <si>
    <t>迫田　至誠</t>
  </si>
  <si>
    <t>A2149</t>
  </si>
  <si>
    <t>岡田　恒司</t>
  </si>
  <si>
    <t>A2153</t>
  </si>
  <si>
    <t>中村　二三雄</t>
  </si>
  <si>
    <t>DCD000</t>
  </si>
  <si>
    <t>国土保全事業部</t>
  </si>
  <si>
    <t>A2155</t>
  </si>
  <si>
    <t>山田　善政</t>
  </si>
  <si>
    <t>A2157</t>
  </si>
  <si>
    <t>伊藤　正樹</t>
  </si>
  <si>
    <t>A2160</t>
  </si>
  <si>
    <t>水島　清隆</t>
  </si>
  <si>
    <t>A2161</t>
  </si>
  <si>
    <t>関根　博道</t>
  </si>
  <si>
    <t>G030</t>
  </si>
  <si>
    <t>専務執行役員</t>
  </si>
  <si>
    <t>A2162</t>
  </si>
  <si>
    <t>古木　豊秋</t>
  </si>
  <si>
    <t>DF0200</t>
  </si>
  <si>
    <t>仙台支店積算室</t>
  </si>
  <si>
    <t>J20C</t>
  </si>
  <si>
    <t>A2166</t>
  </si>
  <si>
    <t>小関　貴代美</t>
  </si>
  <si>
    <t>DC2100</t>
  </si>
  <si>
    <t>インフラマネジメント事業部アセットマネジメント技術部</t>
  </si>
  <si>
    <t>A2172</t>
  </si>
  <si>
    <t>松野　民雄</t>
  </si>
  <si>
    <t>A2267</t>
  </si>
  <si>
    <t>佐藤　義人</t>
  </si>
  <si>
    <t>DM0600</t>
  </si>
  <si>
    <t>広島支店プロポーザル推進室</t>
  </si>
  <si>
    <t>A2268</t>
  </si>
  <si>
    <t>小柳　清嗣</t>
  </si>
  <si>
    <t>A2271</t>
  </si>
  <si>
    <t>石川　勉</t>
  </si>
  <si>
    <t>DA0100</t>
  </si>
  <si>
    <t>コンサルタント国内事業本部事業企画室</t>
  </si>
  <si>
    <t>K20A</t>
  </si>
  <si>
    <t>室長代理</t>
  </si>
  <si>
    <t>A2272</t>
  </si>
  <si>
    <t>川越　敏夫</t>
  </si>
  <si>
    <t>A2273</t>
  </si>
  <si>
    <t>高野　登</t>
  </si>
  <si>
    <t>A251</t>
  </si>
  <si>
    <t>取締役副社長執行役員</t>
  </si>
  <si>
    <t>A2274</t>
  </si>
  <si>
    <t>山田　裕康</t>
  </si>
  <si>
    <t>DC1700</t>
  </si>
  <si>
    <t>東京支店プロポーザル推進室</t>
  </si>
  <si>
    <t>A2276</t>
  </si>
  <si>
    <t>鶴山　直義</t>
  </si>
  <si>
    <t>A2278</t>
  </si>
  <si>
    <t>塚原　俊一</t>
  </si>
  <si>
    <t>A2279</t>
  </si>
  <si>
    <t>杉本　隆</t>
  </si>
  <si>
    <t>A2282</t>
  </si>
  <si>
    <t>荒木　一郎</t>
  </si>
  <si>
    <t>A2284</t>
  </si>
  <si>
    <t>尾登　辰也</t>
  </si>
  <si>
    <t>A2285</t>
  </si>
  <si>
    <t>日野　慎介</t>
  </si>
  <si>
    <t>A2286</t>
  </si>
  <si>
    <t>江崎　聖平</t>
  </si>
  <si>
    <t>JA0700</t>
  </si>
  <si>
    <t>グローバル統轄部技術統轄室</t>
  </si>
  <si>
    <t>A2288</t>
  </si>
  <si>
    <t>小玉　勉</t>
  </si>
  <si>
    <t>JYID31</t>
  </si>
  <si>
    <t>プサンガン水力監督開発事務所</t>
  </si>
  <si>
    <t>A2289</t>
  </si>
  <si>
    <t>横山　茂仁</t>
  </si>
  <si>
    <t>A2290</t>
  </si>
  <si>
    <t>内藤　恒治</t>
  </si>
  <si>
    <t>A2293</t>
  </si>
  <si>
    <t>上村　利成</t>
  </si>
  <si>
    <t>A2296</t>
  </si>
  <si>
    <t>進藤　宏一</t>
  </si>
  <si>
    <t>A2297</t>
  </si>
  <si>
    <t>小野　仁</t>
  </si>
  <si>
    <t>A2298</t>
  </si>
  <si>
    <t>福田　真三</t>
  </si>
  <si>
    <t>A2299</t>
  </si>
  <si>
    <t>清水　明</t>
  </si>
  <si>
    <t>A2302</t>
  </si>
  <si>
    <t>伊藤　敬</t>
  </si>
  <si>
    <t>A2303</t>
  </si>
  <si>
    <t>渡部　二男</t>
  </si>
  <si>
    <t>A2304</t>
  </si>
  <si>
    <t>松川　秀則</t>
  </si>
  <si>
    <t>A2305</t>
  </si>
  <si>
    <t>高橋　吉行</t>
  </si>
  <si>
    <t>A2306</t>
  </si>
  <si>
    <t>中島　春樹</t>
  </si>
  <si>
    <t>A2314</t>
  </si>
  <si>
    <t>渡邊　克己</t>
  </si>
  <si>
    <t>SG01</t>
  </si>
  <si>
    <t>（株）コーエイシステム</t>
  </si>
  <si>
    <t>SG0000</t>
  </si>
  <si>
    <t>A200</t>
  </si>
  <si>
    <t>取締役社長</t>
  </si>
  <si>
    <t>A2317</t>
  </si>
  <si>
    <t>大塚　杉夫</t>
  </si>
  <si>
    <t>DCB000</t>
  </si>
  <si>
    <t>流域・都市事業部</t>
  </si>
  <si>
    <t>A2318</t>
  </si>
  <si>
    <t>中曽根　茂樹</t>
  </si>
  <si>
    <t>DCG000</t>
  </si>
  <si>
    <t>東京支店</t>
  </si>
  <si>
    <t>A2362</t>
  </si>
  <si>
    <t>井鍋　善治</t>
  </si>
  <si>
    <t>JC0200</t>
  </si>
  <si>
    <t>水資源事業部上下水道部</t>
  </si>
  <si>
    <t>A2364</t>
  </si>
  <si>
    <t>水越　彰</t>
  </si>
  <si>
    <t>A2380</t>
  </si>
  <si>
    <t>桶川　幸二</t>
  </si>
  <si>
    <t>A2423</t>
  </si>
  <si>
    <t>中村　直登</t>
  </si>
  <si>
    <t>DT0000</t>
  </si>
  <si>
    <t>四国支店</t>
  </si>
  <si>
    <t>F300</t>
  </si>
  <si>
    <t>支店長</t>
  </si>
  <si>
    <t>A2452</t>
  </si>
  <si>
    <t>清水　敏彰</t>
  </si>
  <si>
    <t>AA0200</t>
  </si>
  <si>
    <t>監査役</t>
  </si>
  <si>
    <t>A800</t>
  </si>
  <si>
    <t>常勤監査役</t>
  </si>
  <si>
    <t>A2453</t>
  </si>
  <si>
    <t>有元　龍一</t>
  </si>
  <si>
    <t>A2454</t>
  </si>
  <si>
    <t>河部　健</t>
  </si>
  <si>
    <t>A2456</t>
  </si>
  <si>
    <t>西村　正直</t>
  </si>
  <si>
    <t>G040</t>
  </si>
  <si>
    <t>常務執行役員</t>
  </si>
  <si>
    <t>A2457</t>
  </si>
  <si>
    <t>福永　努</t>
  </si>
  <si>
    <t>A2458</t>
  </si>
  <si>
    <t>寺田　俊朗</t>
  </si>
  <si>
    <t>A2460</t>
  </si>
  <si>
    <t>中村　一樹</t>
  </si>
  <si>
    <t>DA0600</t>
  </si>
  <si>
    <t>コンサルタント国内事業本部コンプライアンス室</t>
  </si>
  <si>
    <t>A2461</t>
  </si>
  <si>
    <t>中村　美夫</t>
  </si>
  <si>
    <t>A2466</t>
  </si>
  <si>
    <t>井上　美公</t>
  </si>
  <si>
    <t>A451</t>
  </si>
  <si>
    <t>取締役常務執行役員</t>
  </si>
  <si>
    <t>A2467</t>
  </si>
  <si>
    <t>見並　善巳</t>
  </si>
  <si>
    <t>DP8600</t>
  </si>
  <si>
    <t>名古屋支店三重営業所</t>
  </si>
  <si>
    <t>K30A</t>
  </si>
  <si>
    <t>所長代理</t>
  </si>
  <si>
    <t>A2469</t>
  </si>
  <si>
    <t>河原　行弘</t>
  </si>
  <si>
    <t>A2471</t>
  </si>
  <si>
    <t>林　幸伸</t>
  </si>
  <si>
    <t>JA2000</t>
  </si>
  <si>
    <t>グローバル統轄部</t>
  </si>
  <si>
    <t>J10A</t>
  </si>
  <si>
    <t>A2472</t>
  </si>
  <si>
    <t>松井　正利</t>
  </si>
  <si>
    <t>A2473</t>
  </si>
  <si>
    <t>中林　勉</t>
  </si>
  <si>
    <t>A2476</t>
  </si>
  <si>
    <t>松島　憲章</t>
  </si>
  <si>
    <t>PD0000</t>
  </si>
  <si>
    <t>プラント事業部</t>
  </si>
  <si>
    <t>A2477</t>
  </si>
  <si>
    <t>吉田　修</t>
  </si>
  <si>
    <t>A2478</t>
  </si>
  <si>
    <t>齊藤　晴久</t>
  </si>
  <si>
    <t>A2480</t>
  </si>
  <si>
    <t>若菜　光政</t>
  </si>
  <si>
    <t>A2486</t>
  </si>
  <si>
    <t>関口　富男</t>
  </si>
  <si>
    <t>A2489</t>
  </si>
  <si>
    <t>功刀　和也</t>
  </si>
  <si>
    <t>A2493</t>
  </si>
  <si>
    <t>山下　智恵子</t>
  </si>
  <si>
    <t>AD0300</t>
  </si>
  <si>
    <t>コーポレート本部人事・総務部</t>
  </si>
  <si>
    <t>A2523</t>
  </si>
  <si>
    <t>宇田川　由美</t>
  </si>
  <si>
    <t>AD0500</t>
  </si>
  <si>
    <t>コーポレート本部事務システム部</t>
  </si>
  <si>
    <t>A2535</t>
  </si>
  <si>
    <t>中村　千明</t>
  </si>
  <si>
    <t>PA0100</t>
  </si>
  <si>
    <t>電力事業本部業務企画室</t>
  </si>
  <si>
    <t>M150</t>
  </si>
  <si>
    <t>A2545</t>
  </si>
  <si>
    <t>山崎　優三</t>
  </si>
  <si>
    <t>A2560</t>
  </si>
  <si>
    <t>大久保　博一</t>
  </si>
  <si>
    <t>PG0700</t>
  </si>
  <si>
    <t>福島事業所横浜技術センター</t>
  </si>
  <si>
    <t>J400</t>
  </si>
  <si>
    <t>センター長</t>
  </si>
  <si>
    <t>A2578</t>
  </si>
  <si>
    <t>安藤　重雄</t>
  </si>
  <si>
    <t>A2585</t>
  </si>
  <si>
    <t>石橋　晃睦</t>
  </si>
  <si>
    <t>D220</t>
  </si>
  <si>
    <t>副事業本部長</t>
  </si>
  <si>
    <t>G050</t>
  </si>
  <si>
    <t>執行役員</t>
  </si>
  <si>
    <t>A2586</t>
  </si>
  <si>
    <t>川瀬　浩之</t>
  </si>
  <si>
    <t>A2593</t>
  </si>
  <si>
    <t>小野　愼吾</t>
  </si>
  <si>
    <t>A2597</t>
  </si>
  <si>
    <t>本庄　直樹</t>
  </si>
  <si>
    <t>C100</t>
  </si>
  <si>
    <t>本部長</t>
  </si>
  <si>
    <t>A551</t>
  </si>
  <si>
    <t>取締役執行役員</t>
  </si>
  <si>
    <t>A2602</t>
  </si>
  <si>
    <t>下倉　宏</t>
  </si>
  <si>
    <t>K20B</t>
  </si>
  <si>
    <t>A2603</t>
  </si>
  <si>
    <t>徳永　雅英</t>
  </si>
  <si>
    <t>A2604</t>
  </si>
  <si>
    <t>高橋　信也</t>
  </si>
  <si>
    <t>JC0300</t>
  </si>
  <si>
    <t>水資源事業部地圏防災室</t>
  </si>
  <si>
    <t>A2605</t>
  </si>
  <si>
    <t>飯島　元彦</t>
  </si>
  <si>
    <t>A2607</t>
  </si>
  <si>
    <t>瀬戸　憲司</t>
  </si>
  <si>
    <t>PD0200</t>
  </si>
  <si>
    <t>プラント事業部機械技術部</t>
  </si>
  <si>
    <t>A2608</t>
  </si>
  <si>
    <t>中戸　直司</t>
  </si>
  <si>
    <t>A2609</t>
  </si>
  <si>
    <t>関　好</t>
  </si>
  <si>
    <t>C200</t>
  </si>
  <si>
    <t>事業本部長</t>
  </si>
  <si>
    <t>A2611</t>
  </si>
  <si>
    <t>伊藤　静雄</t>
  </si>
  <si>
    <t>F200</t>
  </si>
  <si>
    <t>A2613</t>
  </si>
  <si>
    <t>井沢　正彦</t>
  </si>
  <si>
    <t>A2615</t>
  </si>
  <si>
    <t>小澤　功児</t>
  </si>
  <si>
    <t>JB0100</t>
  </si>
  <si>
    <t>コンサルタント海外事業本部業務部</t>
  </si>
  <si>
    <t>A2616</t>
  </si>
  <si>
    <t>加藤　忠</t>
  </si>
  <si>
    <t>A2619</t>
  </si>
  <si>
    <t>早川　忠明</t>
  </si>
  <si>
    <t>A2620</t>
  </si>
  <si>
    <t>高橋　照暢</t>
  </si>
  <si>
    <t>A2621</t>
  </si>
  <si>
    <t>須郷　康史</t>
  </si>
  <si>
    <t>F150</t>
  </si>
  <si>
    <t>事業所長</t>
  </si>
  <si>
    <t>A2622</t>
  </si>
  <si>
    <t>野原　徳雄</t>
  </si>
  <si>
    <t>A2625</t>
  </si>
  <si>
    <t>上田　修一</t>
  </si>
  <si>
    <t>A2626</t>
  </si>
  <si>
    <t>和田　克己</t>
  </si>
  <si>
    <t>PG5000</t>
  </si>
  <si>
    <t>福島事業所機電事業部</t>
  </si>
  <si>
    <t>A2630</t>
  </si>
  <si>
    <t>若林　建</t>
  </si>
  <si>
    <t>G170</t>
  </si>
  <si>
    <t>副事業所長</t>
  </si>
  <si>
    <t>A2631</t>
  </si>
  <si>
    <t>中澤　純義</t>
  </si>
  <si>
    <t>J10B</t>
  </si>
  <si>
    <t>A2632</t>
  </si>
  <si>
    <t>黒川　光弘</t>
  </si>
  <si>
    <t>PG3200</t>
  </si>
  <si>
    <t>福島事業所制御システム部</t>
  </si>
  <si>
    <t>A2653</t>
  </si>
  <si>
    <t>鳥養　茂</t>
  </si>
  <si>
    <t>A2655</t>
  </si>
  <si>
    <t>田嶋　勇</t>
  </si>
  <si>
    <t>A2662</t>
  </si>
  <si>
    <t>阿部　洋一</t>
  </si>
  <si>
    <t>A2691</t>
  </si>
  <si>
    <t>橋本　憲明</t>
  </si>
  <si>
    <t>PE0600</t>
  </si>
  <si>
    <t>生産事業部機電営業技術部</t>
  </si>
  <si>
    <t>A2696</t>
  </si>
  <si>
    <t>中村　彦博</t>
  </si>
  <si>
    <t>JT0200</t>
  </si>
  <si>
    <t>鉄道事業部鉄道技術部</t>
  </si>
  <si>
    <t>A2697</t>
  </si>
  <si>
    <t>神田　悟</t>
  </si>
  <si>
    <t>A2705</t>
  </si>
  <si>
    <t>田倉　治尚</t>
  </si>
  <si>
    <t>A2716</t>
  </si>
  <si>
    <t>榎本　功冶</t>
  </si>
  <si>
    <t>A2729</t>
  </si>
  <si>
    <t>笠原　弘之</t>
  </si>
  <si>
    <t>A2736</t>
  </si>
  <si>
    <t>斎藤　淳</t>
  </si>
  <si>
    <t>A2738</t>
  </si>
  <si>
    <t>田中　弘</t>
  </si>
  <si>
    <t>A2739</t>
  </si>
  <si>
    <t>嶋野　靖</t>
  </si>
  <si>
    <t>A2741</t>
  </si>
  <si>
    <t>柳田　三徳</t>
  </si>
  <si>
    <t>DC5000</t>
  </si>
  <si>
    <t>流域・都市事業部地盤環境部</t>
  </si>
  <si>
    <t>A2742</t>
  </si>
  <si>
    <t>情野　隆</t>
  </si>
  <si>
    <t>DP0400</t>
  </si>
  <si>
    <t>名古屋支店技術部</t>
  </si>
  <si>
    <t>A2744</t>
  </si>
  <si>
    <t>白谷　章</t>
  </si>
  <si>
    <t>A2745</t>
  </si>
  <si>
    <t>新福　清隆</t>
  </si>
  <si>
    <t>DCC000</t>
  </si>
  <si>
    <t>交通運輸事業部</t>
  </si>
  <si>
    <t>A2746</t>
  </si>
  <si>
    <t>上田　裕之</t>
  </si>
  <si>
    <t>DC2300</t>
  </si>
  <si>
    <t>インフラマネジメント事業部都市・交通計画部</t>
  </si>
  <si>
    <t>A2747</t>
  </si>
  <si>
    <t>橋本　進</t>
  </si>
  <si>
    <t>J30A</t>
  </si>
  <si>
    <t>A2748</t>
  </si>
  <si>
    <t>露崎　高康</t>
  </si>
  <si>
    <t>A2749</t>
  </si>
  <si>
    <t>大内　実</t>
  </si>
  <si>
    <t>JWID00</t>
  </si>
  <si>
    <t>アジア統轄事業部ジャカルタ事務所</t>
  </si>
  <si>
    <t>A2750</t>
  </si>
  <si>
    <t>元木　佳弘</t>
  </si>
  <si>
    <t>A2753</t>
  </si>
  <si>
    <t>秋吉　博之</t>
  </si>
  <si>
    <t>A2754</t>
  </si>
  <si>
    <t>神原　利和</t>
  </si>
  <si>
    <t>K10A</t>
  </si>
  <si>
    <t>A2756</t>
  </si>
  <si>
    <t>神山　雅之</t>
  </si>
  <si>
    <t>SQ0200</t>
  </si>
  <si>
    <t>（株）コーエイ総合研究所コンサルティング事業部</t>
  </si>
  <si>
    <t>A400</t>
  </si>
  <si>
    <t>常務取締役</t>
  </si>
  <si>
    <t>A2757</t>
  </si>
  <si>
    <t>後山　勝一</t>
  </si>
  <si>
    <t>A2758</t>
  </si>
  <si>
    <t>長谷川　浩之</t>
  </si>
  <si>
    <t>A2760</t>
  </si>
  <si>
    <t>野口　清治</t>
  </si>
  <si>
    <t>PD0300</t>
  </si>
  <si>
    <t>プラント事業部エネルギーソリューション部</t>
  </si>
  <si>
    <t>A2761</t>
  </si>
  <si>
    <t>鈴木　哲朗</t>
  </si>
  <si>
    <t>PG3000</t>
  </si>
  <si>
    <t>福島事業所システム事業部</t>
  </si>
  <si>
    <t>A2763</t>
  </si>
  <si>
    <t>森田　浩章</t>
  </si>
  <si>
    <t>A2764</t>
  </si>
  <si>
    <t>真田　潤</t>
  </si>
  <si>
    <t>A2774</t>
  </si>
  <si>
    <t>早川　正浩</t>
  </si>
  <si>
    <t>SG0300</t>
  </si>
  <si>
    <t>（株）コーエイシステム第一技術部</t>
  </si>
  <si>
    <t>A2775</t>
  </si>
  <si>
    <t>彦田　幸男</t>
  </si>
  <si>
    <t>A2780</t>
  </si>
  <si>
    <t>芝野　佳子</t>
  </si>
  <si>
    <t>A2847</t>
  </si>
  <si>
    <t>丸山　茂</t>
  </si>
  <si>
    <t>A2853</t>
  </si>
  <si>
    <t>藤波　正人</t>
  </si>
  <si>
    <t>A2873</t>
  </si>
  <si>
    <t>服部　寿英</t>
  </si>
  <si>
    <t>A2874</t>
  </si>
  <si>
    <t>吉田　典明</t>
  </si>
  <si>
    <t>DCH000</t>
  </si>
  <si>
    <t>インフラマネジメント事業部</t>
  </si>
  <si>
    <t>A2875</t>
  </si>
  <si>
    <t>増沢　達也</t>
  </si>
  <si>
    <t>シンズリ道路開発事務所</t>
  </si>
  <si>
    <t>A2877</t>
  </si>
  <si>
    <t>國島　廣高</t>
  </si>
  <si>
    <t>DCF000</t>
  </si>
  <si>
    <t>社会システム事業部</t>
  </si>
  <si>
    <t>A2878</t>
  </si>
  <si>
    <t>伊藤　尚道</t>
  </si>
  <si>
    <t>DJ6400</t>
  </si>
  <si>
    <t>大阪支店神戸事務所</t>
  </si>
  <si>
    <t>A2879</t>
  </si>
  <si>
    <t>吉田　宇男</t>
  </si>
  <si>
    <t>DP0000</t>
  </si>
  <si>
    <t>名古屋支店</t>
  </si>
  <si>
    <t>A2880</t>
  </si>
  <si>
    <t>中西　敏夫</t>
  </si>
  <si>
    <t>A2881</t>
  </si>
  <si>
    <t>柚木　裕二</t>
  </si>
  <si>
    <t>A2882</t>
  </si>
  <si>
    <t>小松　淳</t>
  </si>
  <si>
    <t>A2884</t>
  </si>
  <si>
    <t>三浦　敏弘</t>
  </si>
  <si>
    <t>DG0500</t>
  </si>
  <si>
    <t>札幌支店技術第二部</t>
  </si>
  <si>
    <t>A2886</t>
  </si>
  <si>
    <t>坂元　雅信</t>
  </si>
  <si>
    <t>A2889</t>
  </si>
  <si>
    <t>若林　唯二</t>
  </si>
  <si>
    <t>A2890</t>
  </si>
  <si>
    <t>高碕　太郎</t>
  </si>
  <si>
    <t>A2892</t>
  </si>
  <si>
    <t>荒井　昭光</t>
  </si>
  <si>
    <t>A2896</t>
  </si>
  <si>
    <t>三浦　善一郎</t>
  </si>
  <si>
    <t>A2898</t>
  </si>
  <si>
    <t>長谷川　理雄</t>
  </si>
  <si>
    <t>A2900</t>
  </si>
  <si>
    <t>田中　俊生</t>
  </si>
  <si>
    <t>A2902</t>
  </si>
  <si>
    <t>鶴田　信二</t>
  </si>
  <si>
    <t>A2903</t>
  </si>
  <si>
    <t>勝田　繁</t>
  </si>
  <si>
    <t>A2904</t>
  </si>
  <si>
    <t>岩田　隆</t>
  </si>
  <si>
    <t>A2905</t>
  </si>
  <si>
    <t>米山　秀二</t>
  </si>
  <si>
    <t>A2906</t>
  </si>
  <si>
    <t>芥川　隆</t>
  </si>
  <si>
    <t>A2907</t>
  </si>
  <si>
    <t>村上　良平</t>
  </si>
  <si>
    <t>A2912</t>
  </si>
  <si>
    <t>高橋　美代子</t>
  </si>
  <si>
    <t>DC0510</t>
  </si>
  <si>
    <t>交通運輸事業部道路橋梁部</t>
  </si>
  <si>
    <t>A2933</t>
  </si>
  <si>
    <t>喜田村　順子</t>
  </si>
  <si>
    <t>JB0200</t>
  </si>
  <si>
    <t>コンサルタント海外事業本部営業部</t>
  </si>
  <si>
    <t>A2964</t>
  </si>
  <si>
    <t>胡子　弘美</t>
  </si>
  <si>
    <t>DM0100</t>
  </si>
  <si>
    <t>広島支店営業企画部</t>
  </si>
  <si>
    <t>A2965</t>
  </si>
  <si>
    <t>斎藤　政己</t>
  </si>
  <si>
    <t>DF0100</t>
  </si>
  <si>
    <t>仙台支店営業企画部</t>
  </si>
  <si>
    <t>A2975</t>
  </si>
  <si>
    <t>佐々木　寿朗</t>
  </si>
  <si>
    <t>A2984</t>
  </si>
  <si>
    <t>守隨　治雄</t>
  </si>
  <si>
    <t>A2988</t>
  </si>
  <si>
    <t>田中　弘行</t>
  </si>
  <si>
    <t>A2989</t>
  </si>
  <si>
    <t>村上　一郎</t>
  </si>
  <si>
    <t>A2990</t>
  </si>
  <si>
    <t>壇　鉄也</t>
  </si>
  <si>
    <t>DC1100</t>
  </si>
  <si>
    <t>流域・都市事業部河川・水工部</t>
  </si>
  <si>
    <t>A2992</t>
  </si>
  <si>
    <t>田中　章一</t>
  </si>
  <si>
    <t>A2995</t>
  </si>
  <si>
    <t>林　篤</t>
  </si>
  <si>
    <t>A2998</t>
  </si>
  <si>
    <t>小阪　陽克</t>
  </si>
  <si>
    <t>DF0800</t>
  </si>
  <si>
    <t>仙台支店ＣＭ推進室</t>
  </si>
  <si>
    <t>A2999</t>
  </si>
  <si>
    <t>菅沼　健</t>
  </si>
  <si>
    <t>A3002</t>
  </si>
  <si>
    <t>金田　肇</t>
  </si>
  <si>
    <t>AD1400</t>
  </si>
  <si>
    <t>コーポレート本部コーポレートコミュニケーション室</t>
  </si>
  <si>
    <t>A3004</t>
  </si>
  <si>
    <t>山田　耕治</t>
  </si>
  <si>
    <t>A3005</t>
  </si>
  <si>
    <t>田辺　勲</t>
  </si>
  <si>
    <t>A3008</t>
  </si>
  <si>
    <t>小西　秀和</t>
  </si>
  <si>
    <t>A3013</t>
  </si>
  <si>
    <t>江頭　信一</t>
  </si>
  <si>
    <t>DH0600</t>
  </si>
  <si>
    <t>福岡支店プロポーザル推進室</t>
  </si>
  <si>
    <t>A3014</t>
  </si>
  <si>
    <t>井川　卓也</t>
  </si>
  <si>
    <t>A3016</t>
  </si>
  <si>
    <t>永野　信之</t>
  </si>
  <si>
    <t>JYVN20</t>
  </si>
  <si>
    <t>ハノイ市排水第２期開発事務所</t>
  </si>
  <si>
    <t>A3017</t>
  </si>
  <si>
    <t>渋田　健一</t>
  </si>
  <si>
    <t>A3018</t>
  </si>
  <si>
    <t>森丘　直人</t>
  </si>
  <si>
    <t>A3019</t>
  </si>
  <si>
    <t>関口　洋二郎</t>
  </si>
  <si>
    <t>A3020</t>
  </si>
  <si>
    <t>澤井　広</t>
  </si>
  <si>
    <t>A3023</t>
  </si>
  <si>
    <t>薄井　和久</t>
  </si>
  <si>
    <t>PA0500</t>
  </si>
  <si>
    <t>電力事業本部営業企画室</t>
  </si>
  <si>
    <t>A3029</t>
  </si>
  <si>
    <t>小笠原　睦</t>
  </si>
  <si>
    <t>A500</t>
  </si>
  <si>
    <t>取締役</t>
  </si>
  <si>
    <t>A3030</t>
  </si>
  <si>
    <t>奥田　真人</t>
  </si>
  <si>
    <t>A3032</t>
  </si>
  <si>
    <t>東　靖</t>
  </si>
  <si>
    <t>A3039</t>
  </si>
  <si>
    <t>山下　孝子</t>
  </si>
  <si>
    <t>JJ0000</t>
  </si>
  <si>
    <t>環境事業部</t>
  </si>
  <si>
    <t>A3042</t>
  </si>
  <si>
    <t>吉田　康子</t>
  </si>
  <si>
    <t>A3072</t>
  </si>
  <si>
    <t>力丸　泰恵</t>
  </si>
  <si>
    <t>DC1210</t>
  </si>
  <si>
    <t>国土保全事業部防災部</t>
  </si>
  <si>
    <t>A3101</t>
  </si>
  <si>
    <t>石崎　俊一</t>
  </si>
  <si>
    <t>A3105</t>
  </si>
  <si>
    <t>金子　洋子</t>
  </si>
  <si>
    <t>PG1100</t>
  </si>
  <si>
    <t>福島事業所業務部</t>
  </si>
  <si>
    <t>A3108</t>
  </si>
  <si>
    <t>佐藤　豊</t>
  </si>
  <si>
    <t>A3113</t>
  </si>
  <si>
    <t>日和田　修司</t>
  </si>
  <si>
    <t>DM8500</t>
  </si>
  <si>
    <t>広島支店山口営業所</t>
  </si>
  <si>
    <t>M30B</t>
  </si>
  <si>
    <t>A3116</t>
  </si>
  <si>
    <t>岡田　肇</t>
  </si>
  <si>
    <t>DJ0500</t>
  </si>
  <si>
    <t>大阪支店技術第二部</t>
  </si>
  <si>
    <t>A3117</t>
  </si>
  <si>
    <t>市川　敏夫</t>
  </si>
  <si>
    <t>A3121</t>
  </si>
  <si>
    <t>後藤　佳三</t>
  </si>
  <si>
    <t>A3122</t>
  </si>
  <si>
    <t>横田　裕史</t>
  </si>
  <si>
    <t>DA0300</t>
  </si>
  <si>
    <t>コンサルタント国内事業本部技術戦略室</t>
  </si>
  <si>
    <t>A3125</t>
  </si>
  <si>
    <t>金子　和亮</t>
  </si>
  <si>
    <t>DF6200</t>
  </si>
  <si>
    <t>仙台支店北東北事務所</t>
  </si>
  <si>
    <t>A3127</t>
  </si>
  <si>
    <t>大河原　彰</t>
  </si>
  <si>
    <t>A3128</t>
  </si>
  <si>
    <t>坂口　達也</t>
  </si>
  <si>
    <t>A3129</t>
  </si>
  <si>
    <t>越智　法義</t>
  </si>
  <si>
    <t>DG0400</t>
  </si>
  <si>
    <t>札幌支店技術第一部</t>
  </si>
  <si>
    <t>A3130</t>
  </si>
  <si>
    <t>田村　俊彦</t>
  </si>
  <si>
    <t>DF0400</t>
  </si>
  <si>
    <t>仙台支店技術第一部</t>
  </si>
  <si>
    <t>A3132</t>
  </si>
  <si>
    <t>三上　恒生</t>
  </si>
  <si>
    <t>K610</t>
  </si>
  <si>
    <t>副参事１級扱</t>
  </si>
  <si>
    <t>A3134</t>
  </si>
  <si>
    <t>川越　達郎</t>
  </si>
  <si>
    <t>DH0400</t>
  </si>
  <si>
    <t>福岡支店技術第一部</t>
  </si>
  <si>
    <t>A3135</t>
  </si>
  <si>
    <t>市原　仁志</t>
  </si>
  <si>
    <t>DM0000</t>
  </si>
  <si>
    <t>広島支店</t>
  </si>
  <si>
    <t>A3136</t>
  </si>
  <si>
    <t>蛭田　隆司</t>
  </si>
  <si>
    <t>JP0000</t>
  </si>
  <si>
    <t>中南米統轄事業部</t>
  </si>
  <si>
    <t>A3137</t>
  </si>
  <si>
    <t>金井　晴彦</t>
  </si>
  <si>
    <t>JU0000</t>
  </si>
  <si>
    <t>アジア統轄事業部</t>
  </si>
  <si>
    <t>G200</t>
  </si>
  <si>
    <t>事業部長代理</t>
  </si>
  <si>
    <t>A3139</t>
  </si>
  <si>
    <t>福地　智恭</t>
  </si>
  <si>
    <t>A3140</t>
  </si>
  <si>
    <t>割方　裕壮</t>
  </si>
  <si>
    <t>A3141</t>
  </si>
  <si>
    <t>谷口　祐豪</t>
  </si>
  <si>
    <t>A3142</t>
  </si>
  <si>
    <t>河浪　秀次</t>
  </si>
  <si>
    <t>JWVN00</t>
  </si>
  <si>
    <t>アジア統轄事業部ハノイ事務所</t>
  </si>
  <si>
    <t>A3143</t>
  </si>
  <si>
    <t>京泉　憲治</t>
  </si>
  <si>
    <t>DC0720</t>
  </si>
  <si>
    <t>流域・都市事業部農村施設室</t>
  </si>
  <si>
    <t>A3144</t>
  </si>
  <si>
    <t>永藁　暢夫</t>
  </si>
  <si>
    <t>A3146</t>
  </si>
  <si>
    <t>箕浦　芳晴</t>
  </si>
  <si>
    <t>JYID36</t>
  </si>
  <si>
    <t>参加型灌漑施設改修計画設計・監督（PIRIMP）開発事務所</t>
  </si>
  <si>
    <t>A3147</t>
  </si>
  <si>
    <t>石崎　義幸</t>
  </si>
  <si>
    <t>A3148</t>
  </si>
  <si>
    <t>深坂　友一</t>
  </si>
  <si>
    <t>A3149</t>
  </si>
  <si>
    <t>深田　英基</t>
  </si>
  <si>
    <t>AD0200</t>
  </si>
  <si>
    <t>コーポレート本部法務・コンプライアンス部</t>
  </si>
  <si>
    <t>A3150</t>
  </si>
  <si>
    <t>安西　康政</t>
  </si>
  <si>
    <t>A3151</t>
  </si>
  <si>
    <t>中野　清人</t>
  </si>
  <si>
    <t>A3152</t>
  </si>
  <si>
    <t>松下　員之</t>
  </si>
  <si>
    <t>A3153</t>
  </si>
  <si>
    <t>山石　和彦</t>
  </si>
  <si>
    <t>A3154</t>
  </si>
  <si>
    <t>松井　真</t>
  </si>
  <si>
    <t>A3155</t>
  </si>
  <si>
    <t>鈴木　克尚</t>
  </si>
  <si>
    <t>A3180</t>
  </si>
  <si>
    <t>田中　太枝子</t>
  </si>
  <si>
    <t>DJ0100</t>
  </si>
  <si>
    <t>大阪支店営業企画部</t>
  </si>
  <si>
    <t>A3212</t>
  </si>
  <si>
    <t>勝呂　博之</t>
  </si>
  <si>
    <t>A3219</t>
  </si>
  <si>
    <t>勝山　修</t>
  </si>
  <si>
    <t>A3220</t>
  </si>
  <si>
    <t>鈴木　弘明</t>
  </si>
  <si>
    <t>BA0200</t>
  </si>
  <si>
    <t>中央研究所総合技術開発部</t>
  </si>
  <si>
    <t>A3222</t>
  </si>
  <si>
    <t>佐々木　成人</t>
  </si>
  <si>
    <t>DS0600</t>
  </si>
  <si>
    <t>新潟支店プロポーザル推進室</t>
  </si>
  <si>
    <t>A3223</t>
  </si>
  <si>
    <t>武藤　真澄</t>
  </si>
  <si>
    <t>開発事業部</t>
  </si>
  <si>
    <t>A3231</t>
  </si>
  <si>
    <t>山田　耕三</t>
  </si>
  <si>
    <t>A3234</t>
  </si>
  <si>
    <t>佐々木　昭彦</t>
  </si>
  <si>
    <t>A3235</t>
  </si>
  <si>
    <t>吉原　信幸</t>
  </si>
  <si>
    <t>A3237</t>
  </si>
  <si>
    <t>横山　りえ</t>
  </si>
  <si>
    <t>A3252</t>
  </si>
  <si>
    <t>齋藤　庸</t>
  </si>
  <si>
    <t>A3279</t>
  </si>
  <si>
    <t>熊倉　圭枝子</t>
  </si>
  <si>
    <t>A3291</t>
  </si>
  <si>
    <t>大原　一仁</t>
  </si>
  <si>
    <t>K10B</t>
  </si>
  <si>
    <t>A3292</t>
  </si>
  <si>
    <t>野村　真人</t>
  </si>
  <si>
    <t>JWIN00</t>
  </si>
  <si>
    <t>ニューデリー事務所</t>
  </si>
  <si>
    <t>A3293</t>
  </si>
  <si>
    <t>原田　光男</t>
  </si>
  <si>
    <t>A3296</t>
  </si>
  <si>
    <t>中田　隆</t>
  </si>
  <si>
    <t>DF0900</t>
  </si>
  <si>
    <t>仙台支店震災復興室</t>
  </si>
  <si>
    <t>A3298</t>
  </si>
  <si>
    <t>西野　謙</t>
  </si>
  <si>
    <t>A3299</t>
  </si>
  <si>
    <t>西畑　賀夫</t>
  </si>
  <si>
    <t>BA7000</t>
  </si>
  <si>
    <t>技術企画部</t>
  </si>
  <si>
    <t>A3300</t>
  </si>
  <si>
    <t>古川　和弘</t>
  </si>
  <si>
    <t>DA1400</t>
  </si>
  <si>
    <t>コンサルタント国内事業本部品質・環境管理室</t>
  </si>
  <si>
    <t>A3301</t>
  </si>
  <si>
    <t>大迫　尚司</t>
  </si>
  <si>
    <t>BA0500</t>
  </si>
  <si>
    <t>人財企画センター</t>
  </si>
  <si>
    <t>J40A</t>
  </si>
  <si>
    <t>A3302</t>
  </si>
  <si>
    <t>中川　徹</t>
  </si>
  <si>
    <t>A3305</t>
  </si>
  <si>
    <t>荻野　正之</t>
  </si>
  <si>
    <t>A3306</t>
  </si>
  <si>
    <t>丸　晴弘</t>
  </si>
  <si>
    <t>DT0400</t>
  </si>
  <si>
    <t>四国支店技術部</t>
  </si>
  <si>
    <t>A3307</t>
  </si>
  <si>
    <t>永田　佳充</t>
  </si>
  <si>
    <t>DJ0600</t>
  </si>
  <si>
    <t>大阪支店プロポーザル推進室</t>
  </si>
  <si>
    <t>A3309</t>
  </si>
  <si>
    <t>中牟田　亮</t>
  </si>
  <si>
    <t>A3310</t>
  </si>
  <si>
    <t>河野　靖二</t>
  </si>
  <si>
    <t>A3311</t>
  </si>
  <si>
    <t>高橋　秀</t>
  </si>
  <si>
    <t>A3312</t>
  </si>
  <si>
    <t>永井　伸幸</t>
  </si>
  <si>
    <t>M200</t>
  </si>
  <si>
    <t>主査</t>
  </si>
  <si>
    <t>A3313</t>
  </si>
  <si>
    <t>牧野　誠一</t>
  </si>
  <si>
    <t>A3316</t>
  </si>
  <si>
    <t>北村　幸夫</t>
  </si>
  <si>
    <t>A3318</t>
  </si>
  <si>
    <t>門田　秀隆</t>
  </si>
  <si>
    <t>A3320</t>
  </si>
  <si>
    <t>熊谷　恵子</t>
  </si>
  <si>
    <t>A3321</t>
  </si>
  <si>
    <t>濱中　寿美</t>
  </si>
  <si>
    <t>SL0200</t>
  </si>
  <si>
    <t>（株）エル・コーエイ総務部</t>
  </si>
  <si>
    <t>参事扱</t>
  </si>
  <si>
    <t>A3325</t>
  </si>
  <si>
    <t>伊藤　幸江</t>
  </si>
  <si>
    <t>A3335</t>
  </si>
  <si>
    <t>野村　誠紀</t>
  </si>
  <si>
    <t>DS0000</t>
  </si>
  <si>
    <t>新潟支店</t>
  </si>
  <si>
    <t>A3352</t>
  </si>
  <si>
    <t>多田　宗則</t>
  </si>
  <si>
    <t>A3372</t>
  </si>
  <si>
    <t>竹原　哲郎</t>
  </si>
  <si>
    <t>A3376</t>
  </si>
  <si>
    <t>佐藤　秀明</t>
  </si>
  <si>
    <t>A3377</t>
  </si>
  <si>
    <t>岩井　陽一</t>
  </si>
  <si>
    <t>A3385</t>
  </si>
  <si>
    <t>深作　克弥</t>
  </si>
  <si>
    <t>A3387</t>
  </si>
  <si>
    <t>岡本　聡</t>
  </si>
  <si>
    <t>A3388</t>
  </si>
  <si>
    <t>松田　寛志</t>
  </si>
  <si>
    <t>A3389</t>
  </si>
  <si>
    <t>佐々木　博之</t>
  </si>
  <si>
    <t>A3390</t>
  </si>
  <si>
    <t>松原　吉男</t>
  </si>
  <si>
    <t>A3392</t>
  </si>
  <si>
    <t>佐々木　建夫</t>
  </si>
  <si>
    <t>A3393</t>
  </si>
  <si>
    <t>照屋　純</t>
  </si>
  <si>
    <t>A3394</t>
  </si>
  <si>
    <t>森　幹尋</t>
  </si>
  <si>
    <t>A3395</t>
  </si>
  <si>
    <t>新屋　浩明</t>
  </si>
  <si>
    <t>A3397</t>
  </si>
  <si>
    <t>益田　宗則</t>
  </si>
  <si>
    <t>A3398</t>
  </si>
  <si>
    <t>蛭崎　泰</t>
  </si>
  <si>
    <t>A3400</t>
  </si>
  <si>
    <t>片岡　琢士</t>
  </si>
  <si>
    <t>JC0000</t>
  </si>
  <si>
    <t>水資源事業部</t>
  </si>
  <si>
    <t>A3402</t>
  </si>
  <si>
    <t>藤原　直樹</t>
  </si>
  <si>
    <t>A3404</t>
  </si>
  <si>
    <t>和田　正樹</t>
  </si>
  <si>
    <t>A3408</t>
  </si>
  <si>
    <t>清水　隆志</t>
  </si>
  <si>
    <t>JT0100</t>
  </si>
  <si>
    <t>鉄道事業部鉄道計画部</t>
  </si>
  <si>
    <t>A3410</t>
  </si>
  <si>
    <t>高橋　義和</t>
  </si>
  <si>
    <t>A3417</t>
  </si>
  <si>
    <t>山口　新</t>
  </si>
  <si>
    <t>A3419</t>
  </si>
  <si>
    <t>佐藤　昭彦</t>
  </si>
  <si>
    <t>A3425</t>
  </si>
  <si>
    <t>多仁　哉美</t>
  </si>
  <si>
    <t>A3429</t>
  </si>
  <si>
    <t>横川　真理子</t>
  </si>
  <si>
    <t>JA0800</t>
  </si>
  <si>
    <t>グローバル統轄部人材育成室</t>
  </si>
  <si>
    <t>A3473</t>
  </si>
  <si>
    <t>伊澤　透</t>
  </si>
  <si>
    <t>A3474</t>
  </si>
  <si>
    <t>山口　信</t>
  </si>
  <si>
    <t>A3475</t>
  </si>
  <si>
    <t>植本　実</t>
  </si>
  <si>
    <t>A3478</t>
  </si>
  <si>
    <t>濱中　拓郎</t>
  </si>
  <si>
    <t>A3479</t>
  </si>
  <si>
    <t>山手　弘之</t>
  </si>
  <si>
    <t>A3480</t>
  </si>
  <si>
    <t>白石　哲</t>
  </si>
  <si>
    <t>DC2600</t>
  </si>
  <si>
    <t>交通運輸事業部施設設計室</t>
  </si>
  <si>
    <t>A3481</t>
  </si>
  <si>
    <t>氏家　寿之</t>
  </si>
  <si>
    <t>JA0900</t>
  </si>
  <si>
    <t>グローバル統轄部プロポーザル審査室</t>
  </si>
  <si>
    <t>A3483</t>
  </si>
  <si>
    <t>矢野　賢治</t>
  </si>
  <si>
    <t>A3485</t>
  </si>
  <si>
    <t>末武　晋一</t>
  </si>
  <si>
    <t>A3487</t>
  </si>
  <si>
    <t>宮島　恵二</t>
  </si>
  <si>
    <t>BA5100</t>
  </si>
  <si>
    <t>情報企画部情報基盤センター</t>
  </si>
  <si>
    <t>J40B</t>
  </si>
  <si>
    <t>A3488</t>
  </si>
  <si>
    <t>岡村　毅</t>
  </si>
  <si>
    <t>A3489</t>
  </si>
  <si>
    <t>小野寺　勝</t>
  </si>
  <si>
    <t>BA1000</t>
  </si>
  <si>
    <t>中央研究所</t>
  </si>
  <si>
    <t>F400</t>
  </si>
  <si>
    <t>A3490</t>
  </si>
  <si>
    <t>藤井　克己</t>
  </si>
  <si>
    <t>A3492</t>
  </si>
  <si>
    <t>黒崎　靖介</t>
  </si>
  <si>
    <t>A3494</t>
  </si>
  <si>
    <t>濱田　信一</t>
  </si>
  <si>
    <t>A3496</t>
  </si>
  <si>
    <t>尾形　佳彦</t>
  </si>
  <si>
    <t>A3497</t>
  </si>
  <si>
    <t>永尾　嘉宣</t>
  </si>
  <si>
    <t>PE0200</t>
  </si>
  <si>
    <t>生産事業部中部日本事務所</t>
  </si>
  <si>
    <t>A3498</t>
  </si>
  <si>
    <t>高田　靖志</t>
  </si>
  <si>
    <t>A3499</t>
  </si>
  <si>
    <t>寺本　慎吾</t>
  </si>
  <si>
    <t>A3500</t>
  </si>
  <si>
    <t>島村　秀和</t>
  </si>
  <si>
    <t>A3501</t>
  </si>
  <si>
    <t>岩渕　雅博</t>
  </si>
  <si>
    <t>A3503</t>
  </si>
  <si>
    <t>飯嶋　昇</t>
  </si>
  <si>
    <t>A3538</t>
  </si>
  <si>
    <t>梁田　茂郎</t>
  </si>
  <si>
    <t>K713</t>
  </si>
  <si>
    <t>技師１級扱</t>
  </si>
  <si>
    <t>A3544</t>
  </si>
  <si>
    <t>近藤　和枝</t>
  </si>
  <si>
    <t>A3545</t>
  </si>
  <si>
    <t>高細　重敏</t>
  </si>
  <si>
    <t>A3547</t>
  </si>
  <si>
    <t>谷口　丈志</t>
  </si>
  <si>
    <t>A3548</t>
  </si>
  <si>
    <t>中井　健介</t>
  </si>
  <si>
    <t>A3555</t>
  </si>
  <si>
    <t>阿部　亮人</t>
  </si>
  <si>
    <t>A3564</t>
  </si>
  <si>
    <t>長谷川　賢一</t>
  </si>
  <si>
    <t>A3566</t>
  </si>
  <si>
    <t>夏目　央介</t>
  </si>
  <si>
    <t>A3568</t>
  </si>
  <si>
    <t>石垣　直光</t>
  </si>
  <si>
    <t>A3571</t>
  </si>
  <si>
    <t>前坂　巌</t>
  </si>
  <si>
    <t>A3572</t>
  </si>
  <si>
    <t>小林　啓昭</t>
  </si>
  <si>
    <t>A3573</t>
  </si>
  <si>
    <t>山口　巌</t>
  </si>
  <si>
    <t>A3576</t>
  </si>
  <si>
    <t>飯沼　達夫</t>
  </si>
  <si>
    <t>A3578</t>
  </si>
  <si>
    <t>三輪　広明</t>
  </si>
  <si>
    <t>A3579</t>
  </si>
  <si>
    <t>中嶋　規行</t>
  </si>
  <si>
    <t>A3580</t>
  </si>
  <si>
    <t>渡辺　慎吾</t>
  </si>
  <si>
    <t>A3583</t>
  </si>
  <si>
    <t>武石　康夫</t>
  </si>
  <si>
    <t>A3586</t>
  </si>
  <si>
    <t>青山　諭</t>
  </si>
  <si>
    <t>A3587</t>
  </si>
  <si>
    <t>今西　崇裕</t>
  </si>
  <si>
    <t>A3589</t>
  </si>
  <si>
    <t>小川　行典</t>
  </si>
  <si>
    <t>A3598</t>
  </si>
  <si>
    <t>田中　伸幸</t>
  </si>
  <si>
    <t>A3602</t>
  </si>
  <si>
    <t>大濱　信男</t>
  </si>
  <si>
    <t>A3604</t>
  </si>
  <si>
    <t>鈴木　雅登</t>
  </si>
  <si>
    <t>A3606</t>
  </si>
  <si>
    <t>伊林　和広</t>
  </si>
  <si>
    <t>A3612</t>
  </si>
  <si>
    <t>岡島　由美子</t>
  </si>
  <si>
    <t>A3614</t>
  </si>
  <si>
    <t>遠藤　利江</t>
  </si>
  <si>
    <t>A3622</t>
  </si>
  <si>
    <t>田口　由美</t>
  </si>
  <si>
    <t>A3624</t>
  </si>
  <si>
    <t>合津　祐司</t>
  </si>
  <si>
    <t>G617</t>
  </si>
  <si>
    <t>准参事１級</t>
  </si>
  <si>
    <t>A3626</t>
  </si>
  <si>
    <t>宮本　栄一</t>
  </si>
  <si>
    <t>A3651</t>
  </si>
  <si>
    <t>森屋　治仁</t>
  </si>
  <si>
    <t>A3652</t>
  </si>
  <si>
    <t>荻野　晋</t>
  </si>
  <si>
    <t>DH6300</t>
  </si>
  <si>
    <t>福岡支店長崎事務所</t>
  </si>
  <si>
    <t>A3653</t>
  </si>
  <si>
    <t>高橋　昌弘</t>
  </si>
  <si>
    <t>A3654</t>
  </si>
  <si>
    <t>江藤　等</t>
  </si>
  <si>
    <t>A3658</t>
  </si>
  <si>
    <t>寺杣　正行</t>
  </si>
  <si>
    <t>A3659</t>
  </si>
  <si>
    <t>木村　誠一</t>
  </si>
  <si>
    <t>A3661</t>
  </si>
  <si>
    <t>橋場　克泰</t>
  </si>
  <si>
    <t>A3664</t>
  </si>
  <si>
    <t>福岡　知久</t>
  </si>
  <si>
    <t>A3665</t>
  </si>
  <si>
    <t>笹木　雅哉</t>
  </si>
  <si>
    <t>A3667</t>
  </si>
  <si>
    <t>渡邊　俊光</t>
  </si>
  <si>
    <t>A3669</t>
  </si>
  <si>
    <t>松永　忠久</t>
  </si>
  <si>
    <t>DC0700</t>
  </si>
  <si>
    <t>社会システム事業部環境部</t>
  </si>
  <si>
    <t>A3671</t>
  </si>
  <si>
    <t>尾崎　裕司</t>
  </si>
  <si>
    <t>A3674</t>
  </si>
  <si>
    <t>佐藤　光博</t>
  </si>
  <si>
    <t>DC3100</t>
  </si>
  <si>
    <t>交通運輸事業部空港・港湾部</t>
  </si>
  <si>
    <t>A3676</t>
  </si>
  <si>
    <t>高橋　淳一</t>
  </si>
  <si>
    <t>A3680</t>
  </si>
  <si>
    <t>石川　紳二</t>
  </si>
  <si>
    <t>A3682</t>
  </si>
  <si>
    <t>石本　一鶴</t>
  </si>
  <si>
    <t>JU0100</t>
  </si>
  <si>
    <t>アジア統轄事業部アジア事業推進室</t>
  </si>
  <si>
    <t>A3683</t>
  </si>
  <si>
    <t>桜井　啓右</t>
  </si>
  <si>
    <t>A3684</t>
  </si>
  <si>
    <t>西村　寛信</t>
  </si>
  <si>
    <t>A3686</t>
  </si>
  <si>
    <t>櫻井　克尚</t>
  </si>
  <si>
    <t>A3691</t>
  </si>
  <si>
    <t>齋藤　由行</t>
  </si>
  <si>
    <t>A3692</t>
  </si>
  <si>
    <t>岡本　賢治</t>
  </si>
  <si>
    <t>PE0700</t>
  </si>
  <si>
    <t>生産事業部システム営業技術部</t>
  </si>
  <si>
    <t>A3693</t>
  </si>
  <si>
    <t>石原　拓実</t>
  </si>
  <si>
    <t>A3696</t>
  </si>
  <si>
    <t>佐藤　直人</t>
  </si>
  <si>
    <t>A3699</t>
  </si>
  <si>
    <t>鎌田　嗣雄</t>
  </si>
  <si>
    <t>A3706</t>
  </si>
  <si>
    <t>宇田川　幸江</t>
  </si>
  <si>
    <t>A3710</t>
  </si>
  <si>
    <t>田中　直子</t>
  </si>
  <si>
    <t>A3715</t>
  </si>
  <si>
    <t>平木　雅子</t>
  </si>
  <si>
    <t>A3716</t>
  </si>
  <si>
    <t>岩渕　弘美</t>
  </si>
  <si>
    <t>A3717</t>
  </si>
  <si>
    <t>野口　寿子</t>
  </si>
  <si>
    <t>A3719</t>
  </si>
  <si>
    <t>竹蓋　眞一</t>
  </si>
  <si>
    <t>A3721</t>
  </si>
  <si>
    <t>三浦　忠光</t>
  </si>
  <si>
    <t>SG0400</t>
  </si>
  <si>
    <t>（株）コーエイシステム第二技術部</t>
  </si>
  <si>
    <t>A501</t>
  </si>
  <si>
    <t>A3723</t>
  </si>
  <si>
    <t>高宮　将豪</t>
  </si>
  <si>
    <t>G531</t>
  </si>
  <si>
    <t>参事３級　時間管理</t>
  </si>
  <si>
    <t>A3726</t>
  </si>
  <si>
    <t>井上　智喜</t>
  </si>
  <si>
    <t>A3727</t>
  </si>
  <si>
    <t>岸　秀昭</t>
  </si>
  <si>
    <t>SG0200</t>
  </si>
  <si>
    <t>（株）コーエイシステム営業推進グループ</t>
  </si>
  <si>
    <t>A3733</t>
  </si>
  <si>
    <t>豊島　重樹</t>
  </si>
  <si>
    <t>A3735</t>
  </si>
  <si>
    <t>鈴木　浩人</t>
  </si>
  <si>
    <t>A3736</t>
  </si>
  <si>
    <t>沖　信也</t>
  </si>
  <si>
    <t>A3755</t>
  </si>
  <si>
    <t>山口　務</t>
  </si>
  <si>
    <t>A3758</t>
  </si>
  <si>
    <t>前田　秀文</t>
  </si>
  <si>
    <t>A3762</t>
  </si>
  <si>
    <t>長崎　均</t>
  </si>
  <si>
    <t>A3765</t>
  </si>
  <si>
    <t>中村　茂</t>
  </si>
  <si>
    <t>A3766</t>
  </si>
  <si>
    <t>塩崎　智久</t>
  </si>
  <si>
    <t>AD1100</t>
  </si>
  <si>
    <t>コーポレート本部企画管理室</t>
  </si>
  <si>
    <t>A3767</t>
  </si>
  <si>
    <t>菅原　茂樹</t>
  </si>
  <si>
    <t>A3769</t>
  </si>
  <si>
    <t>我妻　康弘</t>
  </si>
  <si>
    <t>A3771</t>
  </si>
  <si>
    <t>平川　倫明</t>
  </si>
  <si>
    <t>A3772</t>
  </si>
  <si>
    <t>柳田　和男</t>
  </si>
  <si>
    <t>A3773</t>
  </si>
  <si>
    <t>室井　辰盛</t>
  </si>
  <si>
    <t>DH0500</t>
  </si>
  <si>
    <t>福岡支店技術第二部</t>
  </si>
  <si>
    <t>A3775</t>
  </si>
  <si>
    <t>中谷　浩平</t>
  </si>
  <si>
    <t>A3776</t>
  </si>
  <si>
    <t>上野　一弘</t>
  </si>
  <si>
    <t>A3778</t>
  </si>
  <si>
    <t>溝口　伸一</t>
  </si>
  <si>
    <t>A3779</t>
  </si>
  <si>
    <t>小川　和彦</t>
  </si>
  <si>
    <t>A3781</t>
  </si>
  <si>
    <t>筬島　聖二</t>
  </si>
  <si>
    <t>DH0200</t>
  </si>
  <si>
    <t>福岡支店積算室</t>
  </si>
  <si>
    <t>A3782</t>
  </si>
  <si>
    <t>稲垣　裕</t>
  </si>
  <si>
    <t>A3783</t>
  </si>
  <si>
    <t>生島　潤一</t>
  </si>
  <si>
    <t>A3784</t>
  </si>
  <si>
    <t>杉村　幸信</t>
  </si>
  <si>
    <t>A3785</t>
  </si>
  <si>
    <t>藤井　雅之</t>
  </si>
  <si>
    <t>A3786</t>
  </si>
  <si>
    <t>井上　憲彦</t>
  </si>
  <si>
    <t>A3788</t>
  </si>
  <si>
    <t>細田　裕己</t>
  </si>
  <si>
    <t>A3789</t>
  </si>
  <si>
    <t>酒井　正巳</t>
  </si>
  <si>
    <t>A3793</t>
  </si>
  <si>
    <t>田代　広行</t>
  </si>
  <si>
    <t>A3795</t>
  </si>
  <si>
    <t>藤原　宏</t>
  </si>
  <si>
    <t>A3796</t>
  </si>
  <si>
    <t>木村　幸二</t>
  </si>
  <si>
    <t>A3798</t>
  </si>
  <si>
    <t>岩部　昭男</t>
  </si>
  <si>
    <t>A3801</t>
  </si>
  <si>
    <t>西川　信之</t>
  </si>
  <si>
    <t>A3804</t>
  </si>
  <si>
    <t>端山　典秀</t>
  </si>
  <si>
    <t>G627</t>
  </si>
  <si>
    <t>准参事２級</t>
  </si>
  <si>
    <t>A3806</t>
  </si>
  <si>
    <t>柳田　知子</t>
  </si>
  <si>
    <t>A3809</t>
  </si>
  <si>
    <t>寺尾　美智子</t>
  </si>
  <si>
    <t>A3811</t>
  </si>
  <si>
    <t>高濱　玲子</t>
  </si>
  <si>
    <t>A3820</t>
  </si>
  <si>
    <t>大隅　秀憲</t>
  </si>
  <si>
    <t>A3821</t>
  </si>
  <si>
    <t>坪　俊彰</t>
  </si>
  <si>
    <t>DF0600</t>
  </si>
  <si>
    <t>仙台支店プロポーザル推進室</t>
  </si>
  <si>
    <t>A3823</t>
  </si>
  <si>
    <t>高橋　政美</t>
  </si>
  <si>
    <t>A3845</t>
  </si>
  <si>
    <t>後藤　健</t>
  </si>
  <si>
    <t>A3848</t>
  </si>
  <si>
    <t>中力　まり</t>
  </si>
  <si>
    <t>A3852</t>
  </si>
  <si>
    <t>香村　官永</t>
  </si>
  <si>
    <t>DM0400</t>
  </si>
  <si>
    <t>広島支店技術部</t>
  </si>
  <si>
    <t>A3853</t>
  </si>
  <si>
    <t>平島　克伸</t>
  </si>
  <si>
    <t>DJ0200</t>
  </si>
  <si>
    <t>大阪支店積算室</t>
  </si>
  <si>
    <t>A3854</t>
  </si>
  <si>
    <t>溝上　哲朗</t>
  </si>
  <si>
    <t>A3855</t>
  </si>
  <si>
    <t>米城　才文</t>
  </si>
  <si>
    <t>A3856</t>
  </si>
  <si>
    <t>中江　広晴</t>
  </si>
  <si>
    <t>A3862</t>
  </si>
  <si>
    <t>宮里　達也</t>
  </si>
  <si>
    <t>A3864</t>
  </si>
  <si>
    <t>内山　茂利</t>
  </si>
  <si>
    <t>A3865</t>
  </si>
  <si>
    <t>鈴木　聡樹</t>
  </si>
  <si>
    <t>A3867</t>
  </si>
  <si>
    <t>稲田　義克</t>
  </si>
  <si>
    <t>A3869</t>
  </si>
  <si>
    <t>蘭　静昭</t>
  </si>
  <si>
    <t>A3873</t>
  </si>
  <si>
    <t>竹田　久和</t>
  </si>
  <si>
    <t>A3874</t>
  </si>
  <si>
    <t>加藤　丈晴</t>
  </si>
  <si>
    <t>A3875</t>
  </si>
  <si>
    <t>田村　勤</t>
  </si>
  <si>
    <t>JWMM00</t>
  </si>
  <si>
    <t>アジア統轄事業部ヤンゴン事務所</t>
  </si>
  <si>
    <t>A3876</t>
  </si>
  <si>
    <t>藤原　鉄朗</t>
  </si>
  <si>
    <t>A3878</t>
  </si>
  <si>
    <t>松田　貞則</t>
  </si>
  <si>
    <t>A3882</t>
  </si>
  <si>
    <t>成島　正倫</t>
  </si>
  <si>
    <t>A3884</t>
  </si>
  <si>
    <t>橋場　浩</t>
  </si>
  <si>
    <t>A3885</t>
  </si>
  <si>
    <t>本多　学</t>
  </si>
  <si>
    <t>A3886</t>
  </si>
  <si>
    <t>小松　佳幸</t>
  </si>
  <si>
    <t>A3887</t>
  </si>
  <si>
    <t>三好　伸浩</t>
  </si>
  <si>
    <t>A3892</t>
  </si>
  <si>
    <t>松本　敏</t>
  </si>
  <si>
    <t>A3893</t>
  </si>
  <si>
    <t>柴崎　宣之</t>
  </si>
  <si>
    <t>A3894</t>
  </si>
  <si>
    <t>鈴木　滋</t>
  </si>
  <si>
    <t>DC1230</t>
  </si>
  <si>
    <t>国土保全事業部砂防部</t>
  </si>
  <si>
    <t>A3895</t>
  </si>
  <si>
    <t>伊藤　民夫</t>
  </si>
  <si>
    <t>A3896</t>
  </si>
  <si>
    <t>齋藤　義之</t>
  </si>
  <si>
    <t>A3899</t>
  </si>
  <si>
    <t>井戸　和彦</t>
  </si>
  <si>
    <t>A3900</t>
  </si>
  <si>
    <t>三浦　正徳</t>
  </si>
  <si>
    <t>A3903</t>
  </si>
  <si>
    <t>藤木　明</t>
  </si>
  <si>
    <t>A3904</t>
  </si>
  <si>
    <t>池谷　正</t>
  </si>
  <si>
    <t>A3907</t>
  </si>
  <si>
    <t>大橋　広治</t>
  </si>
  <si>
    <t>A3910</t>
  </si>
  <si>
    <t>小久保　尚</t>
  </si>
  <si>
    <t>A3911</t>
  </si>
  <si>
    <t>石井　三男</t>
  </si>
  <si>
    <t>A3915</t>
  </si>
  <si>
    <t>黒木　克</t>
  </si>
  <si>
    <t>A3917</t>
  </si>
  <si>
    <t>小澤　真一</t>
  </si>
  <si>
    <t>A3919</t>
  </si>
  <si>
    <t>片桐　勝広</t>
  </si>
  <si>
    <t>A3921</t>
  </si>
  <si>
    <t>早川　年将</t>
  </si>
  <si>
    <t>A3922</t>
  </si>
  <si>
    <t>村上　正人</t>
  </si>
  <si>
    <t>A3923</t>
  </si>
  <si>
    <t>田中　敏哉</t>
  </si>
  <si>
    <t>A3924</t>
  </si>
  <si>
    <t>荻野　之彦</t>
  </si>
  <si>
    <t>A3929</t>
  </si>
  <si>
    <t>田野　徹</t>
  </si>
  <si>
    <t>A3930</t>
  </si>
  <si>
    <t>鹿野　雅紀</t>
  </si>
  <si>
    <t>A3931</t>
  </si>
  <si>
    <t>田邉　秀治</t>
  </si>
  <si>
    <t>A3937</t>
  </si>
  <si>
    <t>馬場　芳美</t>
  </si>
  <si>
    <t>A3948</t>
  </si>
  <si>
    <t>平尾　文子</t>
  </si>
  <si>
    <t>A3955</t>
  </si>
  <si>
    <t>長谷川　秀治</t>
  </si>
  <si>
    <t>DC0800</t>
  </si>
  <si>
    <t>社会システム事業部統合情報技術部</t>
  </si>
  <si>
    <t>A3958</t>
  </si>
  <si>
    <t>小澤　登</t>
  </si>
  <si>
    <t>A3959</t>
  </si>
  <si>
    <t>瓶子　年幸</t>
  </si>
  <si>
    <t>A3970</t>
  </si>
  <si>
    <t>傳田　幸男</t>
  </si>
  <si>
    <t>A3973</t>
  </si>
  <si>
    <t>岡崎　敬介</t>
  </si>
  <si>
    <t>A3974</t>
  </si>
  <si>
    <t>布施　孝史</t>
  </si>
  <si>
    <t>A3984</t>
  </si>
  <si>
    <t>西　廣子</t>
  </si>
  <si>
    <t>A3985</t>
  </si>
  <si>
    <t>広田　秀次</t>
  </si>
  <si>
    <t>A3989</t>
  </si>
  <si>
    <t>山田　浩士</t>
  </si>
  <si>
    <t>DT0100</t>
  </si>
  <si>
    <t>四国支店営業企画部</t>
  </si>
  <si>
    <t>A3990</t>
  </si>
  <si>
    <t>末吉　紳一郎</t>
  </si>
  <si>
    <t>A3995</t>
  </si>
  <si>
    <t>宮永　悟</t>
  </si>
  <si>
    <t>A3997</t>
  </si>
  <si>
    <t>北川　和孝</t>
  </si>
  <si>
    <t>DP0100</t>
  </si>
  <si>
    <t>名古屋支店営業企画部</t>
  </si>
  <si>
    <t>A4007</t>
  </si>
  <si>
    <t>栗木　実</t>
  </si>
  <si>
    <t>A4009</t>
  </si>
  <si>
    <t>阿部　徳和</t>
  </si>
  <si>
    <t>A4013</t>
  </si>
  <si>
    <t>小田切　明広</t>
  </si>
  <si>
    <t>A4018</t>
  </si>
  <si>
    <t>鈴木　邦佳</t>
  </si>
  <si>
    <t>A4019</t>
  </si>
  <si>
    <t>中島　圭太</t>
  </si>
  <si>
    <t>A4022</t>
  </si>
  <si>
    <t>門田　勇一</t>
  </si>
  <si>
    <t>A4024</t>
  </si>
  <si>
    <t>土橋　義尚</t>
  </si>
  <si>
    <t>A4028</t>
  </si>
  <si>
    <t>熊谷　周</t>
  </si>
  <si>
    <t>DF0500</t>
  </si>
  <si>
    <t>仙台支店技術第二部</t>
  </si>
  <si>
    <t>A4029</t>
  </si>
  <si>
    <t>神山　博志</t>
  </si>
  <si>
    <t>A4034</t>
  </si>
  <si>
    <t>福本　武和</t>
  </si>
  <si>
    <t>A4041</t>
  </si>
  <si>
    <t>小河原　浩</t>
  </si>
  <si>
    <t>DA0200</t>
  </si>
  <si>
    <t>コンサルタント国内事業本部営業企画室</t>
  </si>
  <si>
    <t>A4042</t>
  </si>
  <si>
    <t>権田　貴弘</t>
  </si>
  <si>
    <t>A4043</t>
  </si>
  <si>
    <t>松山　公年</t>
  </si>
  <si>
    <t>A4047</t>
  </si>
  <si>
    <t>須磨　康正</t>
  </si>
  <si>
    <t>A4048</t>
  </si>
  <si>
    <t>大橋　伸之</t>
  </si>
  <si>
    <t>QA01</t>
  </si>
  <si>
    <t>玉野総合コンサルタント（株）</t>
  </si>
  <si>
    <t>QG0000</t>
  </si>
  <si>
    <t>統括事業部</t>
  </si>
  <si>
    <t>K01Q</t>
  </si>
  <si>
    <t>参事１０等級扱</t>
  </si>
  <si>
    <t>A4049</t>
  </si>
  <si>
    <t>川口　篤昭</t>
  </si>
  <si>
    <t>A4050</t>
  </si>
  <si>
    <t>澤田　公男</t>
  </si>
  <si>
    <t>A4051</t>
  </si>
  <si>
    <t>渡辺　則夫</t>
  </si>
  <si>
    <t>A4052</t>
  </si>
  <si>
    <t>木下　将</t>
  </si>
  <si>
    <t>A4053</t>
  </si>
  <si>
    <t>橋本　和明</t>
  </si>
  <si>
    <t>A4054</t>
  </si>
  <si>
    <t>松田　真一</t>
  </si>
  <si>
    <t>A4055</t>
  </si>
  <si>
    <t>山下　孝之</t>
  </si>
  <si>
    <t>DS0400</t>
  </si>
  <si>
    <t>新潟支店技術部</t>
  </si>
  <si>
    <t>A4056</t>
  </si>
  <si>
    <t>松山　賢一</t>
  </si>
  <si>
    <t>A4058</t>
  </si>
  <si>
    <t>加藤　賢次</t>
  </si>
  <si>
    <t>A4062</t>
  </si>
  <si>
    <t>松尾　新二朗</t>
  </si>
  <si>
    <t>A4063</t>
  </si>
  <si>
    <t>中川　昌巳</t>
  </si>
  <si>
    <t>DG0200</t>
  </si>
  <si>
    <t>札幌支店積算室</t>
  </si>
  <si>
    <t>A4064</t>
  </si>
  <si>
    <t>畠田　和弘</t>
  </si>
  <si>
    <t>A4066</t>
  </si>
  <si>
    <t>中村　明</t>
  </si>
  <si>
    <t>A4067</t>
  </si>
  <si>
    <t>小林　浩二</t>
  </si>
  <si>
    <t>A4068</t>
  </si>
  <si>
    <t>塚田　繁</t>
  </si>
  <si>
    <t>A4070</t>
  </si>
  <si>
    <t>林　伸一</t>
  </si>
  <si>
    <t>A4072</t>
  </si>
  <si>
    <t>山田　憲治</t>
  </si>
  <si>
    <t>A4073</t>
  </si>
  <si>
    <t>百瀬　泰</t>
  </si>
  <si>
    <t>A4074</t>
  </si>
  <si>
    <t>津田　雅丈</t>
  </si>
  <si>
    <t>A4075</t>
  </si>
  <si>
    <t>黒澤　範一</t>
  </si>
  <si>
    <t>A4076</t>
  </si>
  <si>
    <t>興梠　栄治</t>
  </si>
  <si>
    <t>DS0100</t>
  </si>
  <si>
    <t>新潟支店営業企画部</t>
  </si>
  <si>
    <t>A4077</t>
  </si>
  <si>
    <t>高祖　成一</t>
  </si>
  <si>
    <t>DJ0400</t>
  </si>
  <si>
    <t>大阪支店技術第一部</t>
  </si>
  <si>
    <t>A4078</t>
  </si>
  <si>
    <t>大場　勝一郎</t>
  </si>
  <si>
    <t>A4080</t>
  </si>
  <si>
    <t>森　浩二</t>
  </si>
  <si>
    <t>DP8300</t>
  </si>
  <si>
    <t>名古屋支店岐阜営業所</t>
  </si>
  <si>
    <t>J30B</t>
  </si>
  <si>
    <t>A4081</t>
  </si>
  <si>
    <t>鮫島　義明</t>
  </si>
  <si>
    <t>A4083</t>
  </si>
  <si>
    <t>長谷川　宗昭</t>
  </si>
  <si>
    <t>DC2190</t>
  </si>
  <si>
    <t>インフラマネジメント事業部統合マネジメント技術室</t>
  </si>
  <si>
    <t>A4084</t>
  </si>
  <si>
    <t>森　務</t>
  </si>
  <si>
    <t>A4085</t>
  </si>
  <si>
    <t>坂下　智慎</t>
  </si>
  <si>
    <t>AD1300</t>
  </si>
  <si>
    <t>コーポレート本部事業開発室</t>
  </si>
  <si>
    <t>A4087</t>
  </si>
  <si>
    <t>伊藤　一之</t>
  </si>
  <si>
    <t>A4088</t>
  </si>
  <si>
    <t>水口　洋二</t>
  </si>
  <si>
    <t>A4089</t>
  </si>
  <si>
    <t>平岩　竜彦</t>
  </si>
  <si>
    <t>A4091</t>
  </si>
  <si>
    <t>菊地　達也</t>
  </si>
  <si>
    <t>A4092</t>
  </si>
  <si>
    <t>藤田　大輔</t>
  </si>
  <si>
    <t>A4093</t>
  </si>
  <si>
    <t>大塚　貴志</t>
  </si>
  <si>
    <t>A4094</t>
  </si>
  <si>
    <t>四元　靖久</t>
  </si>
  <si>
    <t>A4098</t>
  </si>
  <si>
    <t>三木　將生</t>
  </si>
  <si>
    <t>A4099</t>
  </si>
  <si>
    <t>林　克己</t>
  </si>
  <si>
    <t>A4100</t>
  </si>
  <si>
    <t>原田　和彦</t>
  </si>
  <si>
    <t>A4101</t>
  </si>
  <si>
    <t>齊藤　正義</t>
  </si>
  <si>
    <t>A4102</t>
  </si>
  <si>
    <t>小池　秀明</t>
  </si>
  <si>
    <t>A4103</t>
  </si>
  <si>
    <t>林　秀彦</t>
  </si>
  <si>
    <t>A4104</t>
  </si>
  <si>
    <t>竹内　計紀</t>
  </si>
  <si>
    <t>A4106</t>
  </si>
  <si>
    <t>渡井　勇夫</t>
  </si>
  <si>
    <t>A4107</t>
  </si>
  <si>
    <t>角和　英年</t>
  </si>
  <si>
    <t>A4109</t>
  </si>
  <si>
    <t>渡邊　一弘</t>
  </si>
  <si>
    <t>A4110</t>
  </si>
  <si>
    <t>赤坂　正広</t>
  </si>
  <si>
    <t>A4112</t>
  </si>
  <si>
    <t>渡邉　博之</t>
  </si>
  <si>
    <t>A4115</t>
  </si>
  <si>
    <t>松元　康司</t>
  </si>
  <si>
    <t>A4118</t>
  </si>
  <si>
    <t>高山　義仁</t>
  </si>
  <si>
    <t>A4126</t>
  </si>
  <si>
    <t>佐藤　亜希子</t>
  </si>
  <si>
    <t>BA2000</t>
  </si>
  <si>
    <t>中央研究所営業業務部</t>
  </si>
  <si>
    <t>A4127</t>
  </si>
  <si>
    <t>二木　敬子</t>
  </si>
  <si>
    <t>A4135</t>
  </si>
  <si>
    <t>庄司　潮美</t>
  </si>
  <si>
    <t>A4137</t>
  </si>
  <si>
    <t>森　まさ美</t>
  </si>
  <si>
    <t>A4139</t>
  </si>
  <si>
    <t>片岡　祥治</t>
  </si>
  <si>
    <t>A4143</t>
  </si>
  <si>
    <t>内野　元四郎</t>
  </si>
  <si>
    <t>A4147</t>
  </si>
  <si>
    <t>中田　信明</t>
  </si>
  <si>
    <t>A4148</t>
  </si>
  <si>
    <t>藤田　まゆこ</t>
  </si>
  <si>
    <t>SG0100</t>
  </si>
  <si>
    <t>（株）コーエイシステム業務部</t>
  </si>
  <si>
    <t>A4159</t>
  </si>
  <si>
    <t>中條　智</t>
  </si>
  <si>
    <t>DF8600</t>
  </si>
  <si>
    <t>仙台支店福島営業所</t>
  </si>
  <si>
    <t>A4163</t>
  </si>
  <si>
    <t>安藤　光博</t>
  </si>
  <si>
    <t>A4164</t>
  </si>
  <si>
    <t>小林　孝</t>
  </si>
  <si>
    <t>A4166</t>
  </si>
  <si>
    <t>張本　紀行</t>
  </si>
  <si>
    <t>A4169</t>
  </si>
  <si>
    <t>橋本　記成</t>
  </si>
  <si>
    <t>JICT拡張計画開発事務所</t>
  </si>
  <si>
    <t>A4192</t>
  </si>
  <si>
    <t>小林　亘</t>
  </si>
  <si>
    <t>A4197</t>
  </si>
  <si>
    <t>高橋　明伸</t>
  </si>
  <si>
    <t>A4203</t>
  </si>
  <si>
    <t>中戸　麻里子</t>
  </si>
  <si>
    <t>A4205</t>
  </si>
  <si>
    <t>副島　郁子</t>
  </si>
  <si>
    <t>A4210</t>
  </si>
  <si>
    <t>佐藤　和美</t>
  </si>
  <si>
    <t>A4220</t>
  </si>
  <si>
    <t>大塚　和幸</t>
  </si>
  <si>
    <t>A4221</t>
  </si>
  <si>
    <t>小野寺　善弘</t>
  </si>
  <si>
    <t>A4225</t>
  </si>
  <si>
    <t>齊藤　美幸</t>
  </si>
  <si>
    <t>A4226</t>
  </si>
  <si>
    <t>木村　剛</t>
  </si>
  <si>
    <t>A4228</t>
  </si>
  <si>
    <t>森島　成昭</t>
  </si>
  <si>
    <t>A4234</t>
  </si>
  <si>
    <t>北坂　佐知子</t>
  </si>
  <si>
    <t>A4236</t>
  </si>
  <si>
    <t>菊地　正滋</t>
  </si>
  <si>
    <t>A4237</t>
  </si>
  <si>
    <t>松田　由紀夫</t>
  </si>
  <si>
    <t>A4239</t>
  </si>
  <si>
    <t>佐藤　律子</t>
  </si>
  <si>
    <t>A4242</t>
  </si>
  <si>
    <t>西宮　宏信</t>
  </si>
  <si>
    <t>N300</t>
  </si>
  <si>
    <t>A4243</t>
  </si>
  <si>
    <t>炭田　英俊</t>
  </si>
  <si>
    <t>ラックエン港インフラ整備事業施工監理開発事務所</t>
  </si>
  <si>
    <t>A4245</t>
  </si>
  <si>
    <t>森嵜　成宏</t>
  </si>
  <si>
    <t>A4249</t>
  </si>
  <si>
    <t>藤高　勝己</t>
  </si>
  <si>
    <t>A4253</t>
  </si>
  <si>
    <t>秋本　淳一</t>
  </si>
  <si>
    <t>A4256</t>
  </si>
  <si>
    <t>畚野　匡</t>
  </si>
  <si>
    <t>A4257</t>
  </si>
  <si>
    <t>小川　洋</t>
  </si>
  <si>
    <t>A4258</t>
  </si>
  <si>
    <t>潮　浩司</t>
  </si>
  <si>
    <t>A4259</t>
  </si>
  <si>
    <t>中田　勝仁</t>
  </si>
  <si>
    <t>DP6400</t>
  </si>
  <si>
    <t>名古屋支店静岡事務所</t>
  </si>
  <si>
    <t>A4260</t>
  </si>
  <si>
    <t>平田　潔</t>
  </si>
  <si>
    <t>A4261</t>
  </si>
  <si>
    <t>上関　勝之</t>
  </si>
  <si>
    <t>A4262</t>
  </si>
  <si>
    <t>古賀　勤</t>
  </si>
  <si>
    <t>A4266</t>
  </si>
  <si>
    <t>明尾　賢</t>
  </si>
  <si>
    <t>A4267</t>
  </si>
  <si>
    <t>浜　昌志</t>
  </si>
  <si>
    <t>A4269</t>
  </si>
  <si>
    <t>井上　誠</t>
  </si>
  <si>
    <t>A4271</t>
  </si>
  <si>
    <t>宮川　健</t>
  </si>
  <si>
    <t>A4273</t>
  </si>
  <si>
    <t>渡辺　仁</t>
  </si>
  <si>
    <t>A4276</t>
  </si>
  <si>
    <t>天谷　徹男</t>
  </si>
  <si>
    <t>A4277</t>
  </si>
  <si>
    <t>早乙女　勉</t>
  </si>
  <si>
    <t>A4278</t>
  </si>
  <si>
    <t>長谷川　愛子</t>
  </si>
  <si>
    <t>A4280</t>
  </si>
  <si>
    <t>小野　幹夫</t>
  </si>
  <si>
    <t>A4281</t>
  </si>
  <si>
    <t>徳永　博</t>
  </si>
  <si>
    <t>A4282</t>
  </si>
  <si>
    <t>村松　広久</t>
  </si>
  <si>
    <t>A4284</t>
  </si>
  <si>
    <t>藤井　統邦</t>
  </si>
  <si>
    <t>G631</t>
  </si>
  <si>
    <t>副参事３級　時間管理</t>
  </si>
  <si>
    <t>A4285</t>
  </si>
  <si>
    <t>藤原　民章</t>
  </si>
  <si>
    <t>A4288</t>
  </si>
  <si>
    <t>山口　雄一</t>
  </si>
  <si>
    <t>A4289</t>
  </si>
  <si>
    <t>平山　拓哉</t>
  </si>
  <si>
    <t>A4290</t>
  </si>
  <si>
    <t>安藤　弘章</t>
  </si>
  <si>
    <t>A4292</t>
  </si>
  <si>
    <t>亀田　浩章</t>
  </si>
  <si>
    <t>A4293</t>
  </si>
  <si>
    <t>吉田　裕二</t>
  </si>
  <si>
    <t>A4294</t>
  </si>
  <si>
    <t>長谷川　祐二</t>
  </si>
  <si>
    <t>A4295</t>
  </si>
  <si>
    <t>近藤　拓也</t>
  </si>
  <si>
    <t>A4297</t>
  </si>
  <si>
    <t>小原澤　啓二</t>
  </si>
  <si>
    <t>A4298</t>
  </si>
  <si>
    <t>高瀬　一美</t>
  </si>
  <si>
    <t>DM8100</t>
  </si>
  <si>
    <t>広島支店鳥取営業所</t>
  </si>
  <si>
    <t>A4302</t>
  </si>
  <si>
    <t>渡部　隆行</t>
  </si>
  <si>
    <t>A4305</t>
  </si>
  <si>
    <t>藤田　智史</t>
  </si>
  <si>
    <t>A4308</t>
  </si>
  <si>
    <t>山田　卓</t>
  </si>
  <si>
    <t>A4310</t>
  </si>
  <si>
    <t>久松　修</t>
  </si>
  <si>
    <t>A4312</t>
  </si>
  <si>
    <t>酒井　盛雄</t>
  </si>
  <si>
    <t>A4313</t>
  </si>
  <si>
    <t>山本　政宏</t>
  </si>
  <si>
    <t>A4315</t>
  </si>
  <si>
    <t>鴨池　勝典</t>
  </si>
  <si>
    <t>A4316</t>
  </si>
  <si>
    <t>田渕　哲也</t>
  </si>
  <si>
    <t>A4317</t>
  </si>
  <si>
    <t>五十嵐　孝二</t>
  </si>
  <si>
    <t>A4318</t>
  </si>
  <si>
    <t>馬飼野　哲治</t>
  </si>
  <si>
    <t>A4322</t>
  </si>
  <si>
    <t>北原　正達</t>
  </si>
  <si>
    <t>A4324</t>
  </si>
  <si>
    <t>畑　国博</t>
  </si>
  <si>
    <t>A4325</t>
  </si>
  <si>
    <t>山口　直人</t>
  </si>
  <si>
    <t>A4326</t>
  </si>
  <si>
    <t>鈴木　祥司</t>
  </si>
  <si>
    <t>A4328</t>
  </si>
  <si>
    <t>原田　典明</t>
  </si>
  <si>
    <t>A4329</t>
  </si>
  <si>
    <t>河村　直紀</t>
  </si>
  <si>
    <t>A4333</t>
  </si>
  <si>
    <t>大久保　真二</t>
  </si>
  <si>
    <t>A4338</t>
  </si>
  <si>
    <t>森田　里美</t>
  </si>
  <si>
    <t>A4347</t>
  </si>
  <si>
    <t>志田　礼</t>
  </si>
  <si>
    <t>A4349</t>
  </si>
  <si>
    <t>金井　美代子</t>
  </si>
  <si>
    <t>A4350</t>
  </si>
  <si>
    <t>吉村　絵里</t>
  </si>
  <si>
    <t>A4363</t>
  </si>
  <si>
    <t>福田　浩二</t>
  </si>
  <si>
    <t>G637</t>
  </si>
  <si>
    <t>准参事３級</t>
  </si>
  <si>
    <t>A4364</t>
  </si>
  <si>
    <t>直江　守人</t>
  </si>
  <si>
    <t>A4365</t>
  </si>
  <si>
    <t>藤本　秀憲</t>
  </si>
  <si>
    <t>A4371</t>
  </si>
  <si>
    <t>大部　竜司</t>
  </si>
  <si>
    <t>A4374</t>
  </si>
  <si>
    <t>松沢　裕範</t>
  </si>
  <si>
    <t>A4376</t>
  </si>
  <si>
    <t>岡　秀晃</t>
  </si>
  <si>
    <t>A4378</t>
  </si>
  <si>
    <t>市川　貴仁</t>
  </si>
  <si>
    <t>DG0100</t>
  </si>
  <si>
    <t>札幌支店営業企画部</t>
  </si>
  <si>
    <t>A4382</t>
  </si>
  <si>
    <t>高瀬　優</t>
  </si>
  <si>
    <t>A4384</t>
  </si>
  <si>
    <t>小矢部　正典</t>
  </si>
  <si>
    <t>DS6300</t>
  </si>
  <si>
    <t>新潟支店北陸事務所</t>
  </si>
  <si>
    <t>A4397</t>
  </si>
  <si>
    <t>鈴木　美保子</t>
  </si>
  <si>
    <t>K700</t>
  </si>
  <si>
    <t>主事扱</t>
  </si>
  <si>
    <t>A4400</t>
  </si>
  <si>
    <t>小川　照代</t>
  </si>
  <si>
    <t>A4412</t>
  </si>
  <si>
    <t>杉山　隆幸</t>
  </si>
  <si>
    <t>A4413</t>
  </si>
  <si>
    <t>網谷　治</t>
  </si>
  <si>
    <t>A4418</t>
  </si>
  <si>
    <t>中川　和男</t>
  </si>
  <si>
    <t>A4419</t>
  </si>
  <si>
    <t>森田　威孝</t>
  </si>
  <si>
    <t>A4421</t>
  </si>
  <si>
    <t>熊岸　孝治</t>
  </si>
  <si>
    <t>JWKE00</t>
  </si>
  <si>
    <t>ナイロビ事務所</t>
  </si>
  <si>
    <t>A4422</t>
  </si>
  <si>
    <t>前田　浩良</t>
  </si>
  <si>
    <t>A4423</t>
  </si>
  <si>
    <t>小坪　弘幸</t>
  </si>
  <si>
    <t>A4425</t>
  </si>
  <si>
    <t>森　貴信</t>
  </si>
  <si>
    <t>A4426</t>
  </si>
  <si>
    <t>亀谷　孝</t>
  </si>
  <si>
    <t>A4427</t>
  </si>
  <si>
    <t>園部　直明</t>
  </si>
  <si>
    <t>A4429</t>
  </si>
  <si>
    <t>藤森　修吾</t>
  </si>
  <si>
    <t>A4430</t>
  </si>
  <si>
    <t>村上　文明</t>
  </si>
  <si>
    <t>A4431</t>
  </si>
  <si>
    <t>坂森　計則</t>
  </si>
  <si>
    <t>A4433</t>
  </si>
  <si>
    <t>岩佐　卓実</t>
  </si>
  <si>
    <t>A4434</t>
  </si>
  <si>
    <t>田中　義朗</t>
  </si>
  <si>
    <t>A4437</t>
  </si>
  <si>
    <t>佐久間　和弘</t>
  </si>
  <si>
    <t>A4439</t>
  </si>
  <si>
    <t>林　良樹</t>
  </si>
  <si>
    <t>A4440</t>
  </si>
  <si>
    <t>青木　智男</t>
  </si>
  <si>
    <t>A4441</t>
  </si>
  <si>
    <t>冨坂　峰人</t>
  </si>
  <si>
    <t>A4442</t>
  </si>
  <si>
    <t>長沼　研午</t>
  </si>
  <si>
    <t>A4443</t>
  </si>
  <si>
    <t>今村　史子</t>
  </si>
  <si>
    <t>A4446</t>
  </si>
  <si>
    <t>種村　炎</t>
  </si>
  <si>
    <t>A4447</t>
  </si>
  <si>
    <t>柴垣　満</t>
  </si>
  <si>
    <t>A4448</t>
  </si>
  <si>
    <t>林　良一</t>
  </si>
  <si>
    <t>A4449</t>
  </si>
  <si>
    <t>石原　晃一</t>
  </si>
  <si>
    <t>A4451</t>
  </si>
  <si>
    <t>森岡　千恵</t>
  </si>
  <si>
    <t>A4455</t>
  </si>
  <si>
    <t>蔦　英夫</t>
  </si>
  <si>
    <t>JYVN19</t>
  </si>
  <si>
    <t>ハイフォン下水排水改善開発事務所</t>
  </si>
  <si>
    <t>A4456</t>
  </si>
  <si>
    <t>東　幸孝</t>
  </si>
  <si>
    <t>A4459</t>
  </si>
  <si>
    <t>田中　真治</t>
  </si>
  <si>
    <t>A4460</t>
  </si>
  <si>
    <t>齋藤　雪夫</t>
  </si>
  <si>
    <t>A4461</t>
  </si>
  <si>
    <t>嶋田　甲郎</t>
  </si>
  <si>
    <t>DC8100</t>
  </si>
  <si>
    <t>東京支店茨城営業所</t>
  </si>
  <si>
    <t>A4462</t>
  </si>
  <si>
    <t>治郎丸　武志</t>
  </si>
  <si>
    <t>A4463</t>
  </si>
  <si>
    <t>中山　章</t>
  </si>
  <si>
    <t>A4464</t>
  </si>
  <si>
    <t>真仁田　晃久</t>
  </si>
  <si>
    <t>A4465</t>
  </si>
  <si>
    <t>宮崎　茂雄</t>
  </si>
  <si>
    <t>A4466</t>
  </si>
  <si>
    <t>福永　淳一</t>
  </si>
  <si>
    <t>A4467</t>
  </si>
  <si>
    <t>伊藤　圭一</t>
  </si>
  <si>
    <t>A4468</t>
  </si>
  <si>
    <t>鈴木　大樹</t>
  </si>
  <si>
    <t>A4469</t>
  </si>
  <si>
    <t>鷹尾伏　亮</t>
  </si>
  <si>
    <t>A4474</t>
  </si>
  <si>
    <t>澤田　功一</t>
  </si>
  <si>
    <t>A4475</t>
  </si>
  <si>
    <t>高橋　純一</t>
  </si>
  <si>
    <t>A4476</t>
  </si>
  <si>
    <t>広田　英隆</t>
  </si>
  <si>
    <t>A4479</t>
  </si>
  <si>
    <t>松岡　隆造</t>
  </si>
  <si>
    <t>A4483</t>
  </si>
  <si>
    <t>戸蔵　英一</t>
  </si>
  <si>
    <t>A4487</t>
  </si>
  <si>
    <t>倉持　智幸</t>
  </si>
  <si>
    <t>A4488</t>
  </si>
  <si>
    <t>池田　孝一</t>
  </si>
  <si>
    <t>A4490</t>
  </si>
  <si>
    <t>宮澤　一貴</t>
  </si>
  <si>
    <t>A4492</t>
  </si>
  <si>
    <t>鎌田　欣展</t>
  </si>
  <si>
    <t>A4494</t>
  </si>
  <si>
    <t>額賀　健行</t>
  </si>
  <si>
    <t>A4495</t>
  </si>
  <si>
    <t>沼尻　裕子</t>
  </si>
  <si>
    <t>A4498</t>
  </si>
  <si>
    <t>長井　圭子</t>
  </si>
  <si>
    <t>A4506</t>
  </si>
  <si>
    <t>松永　文香</t>
  </si>
  <si>
    <t>G720</t>
  </si>
  <si>
    <t>主事２級</t>
  </si>
  <si>
    <t>A4508</t>
  </si>
  <si>
    <t>杉山　広樹</t>
  </si>
  <si>
    <t>A4513</t>
  </si>
  <si>
    <t>柏　貴弘</t>
  </si>
  <si>
    <t>A4521</t>
  </si>
  <si>
    <t>土田　祐子</t>
  </si>
  <si>
    <t>A4522</t>
  </si>
  <si>
    <t>藤田　正秋</t>
  </si>
  <si>
    <t>A4523</t>
  </si>
  <si>
    <t>伊藤　健一</t>
  </si>
  <si>
    <t>A4527</t>
  </si>
  <si>
    <t>向山　啓一</t>
  </si>
  <si>
    <t>A4534</t>
  </si>
  <si>
    <t>毛利　一成</t>
  </si>
  <si>
    <t>コミュニティアクセス改善計画開発事務所</t>
  </si>
  <si>
    <t>A4537</t>
  </si>
  <si>
    <t>山口　公博</t>
  </si>
  <si>
    <t>A4554</t>
  </si>
  <si>
    <t>藤川　郁子</t>
  </si>
  <si>
    <t>A4560</t>
  </si>
  <si>
    <t>大島　武</t>
  </si>
  <si>
    <t>A4562</t>
  </si>
  <si>
    <t>馬場　貴志</t>
  </si>
  <si>
    <t>A4566</t>
  </si>
  <si>
    <t>山城　容子</t>
  </si>
  <si>
    <t>A4584</t>
  </si>
  <si>
    <t>今野　正雄</t>
  </si>
  <si>
    <t>A4586</t>
  </si>
  <si>
    <t>石井　秀樹</t>
  </si>
  <si>
    <t>A4587</t>
  </si>
  <si>
    <t>寺川　治義</t>
  </si>
  <si>
    <t>A4588</t>
  </si>
  <si>
    <t>浅野　隆人</t>
  </si>
  <si>
    <t>A4589</t>
  </si>
  <si>
    <t>清水　安</t>
  </si>
  <si>
    <t>A4590</t>
  </si>
  <si>
    <t>櫻庭　雅明</t>
  </si>
  <si>
    <t>A4593</t>
  </si>
  <si>
    <t>杉山　実</t>
  </si>
  <si>
    <t>A4595</t>
  </si>
  <si>
    <t>山本　実</t>
  </si>
  <si>
    <t>A4596</t>
  </si>
  <si>
    <t>太田　敬一</t>
  </si>
  <si>
    <t>A4597</t>
  </si>
  <si>
    <t>原田　貴之</t>
  </si>
  <si>
    <t>A4598</t>
  </si>
  <si>
    <t>坂本　光</t>
  </si>
  <si>
    <t>A4601</t>
  </si>
  <si>
    <t>陰山　建太郎</t>
  </si>
  <si>
    <t>A4602</t>
  </si>
  <si>
    <t>小谷　拓</t>
  </si>
  <si>
    <t>A4603</t>
  </si>
  <si>
    <t>中村　健</t>
  </si>
  <si>
    <t>A4605</t>
  </si>
  <si>
    <t>鬼本　英憲</t>
  </si>
  <si>
    <t>A4606</t>
  </si>
  <si>
    <t>伊藤　創</t>
  </si>
  <si>
    <t>A4607</t>
  </si>
  <si>
    <t>井藤　元暢</t>
  </si>
  <si>
    <t>A4608</t>
  </si>
  <si>
    <t>和田　淳</t>
  </si>
  <si>
    <t>A4609</t>
  </si>
  <si>
    <t>飯田　和輝</t>
  </si>
  <si>
    <t>A4611</t>
  </si>
  <si>
    <t>福島　新</t>
  </si>
  <si>
    <t>A4613</t>
  </si>
  <si>
    <t>渡辺　純子</t>
  </si>
  <si>
    <t>A4615</t>
  </si>
  <si>
    <t>九鬼　和広</t>
  </si>
  <si>
    <t>A4616</t>
  </si>
  <si>
    <t>岸本　宏一</t>
  </si>
  <si>
    <t>A4618</t>
  </si>
  <si>
    <t>中山　道生</t>
  </si>
  <si>
    <t>A4619</t>
  </si>
  <si>
    <t>長山　孝彦</t>
  </si>
  <si>
    <t>A4622</t>
  </si>
  <si>
    <t>山田　和生</t>
  </si>
  <si>
    <t>DJ8500</t>
  </si>
  <si>
    <t>大阪支店奈良営業所</t>
  </si>
  <si>
    <t>A4623</t>
  </si>
  <si>
    <t>網野　功輔</t>
  </si>
  <si>
    <t>A4624</t>
  </si>
  <si>
    <t>稲山　栄治</t>
  </si>
  <si>
    <t>A4625</t>
  </si>
  <si>
    <t>石渡　泰</t>
  </si>
  <si>
    <t>A4626</t>
  </si>
  <si>
    <t>木戸　憲孝</t>
  </si>
  <si>
    <t>A4628</t>
  </si>
  <si>
    <t>佐々木　拓朗</t>
  </si>
  <si>
    <t>A4629</t>
  </si>
  <si>
    <t>佐藤　友哉</t>
  </si>
  <si>
    <t>A4630</t>
  </si>
  <si>
    <t>竹内　克幸</t>
  </si>
  <si>
    <t>A4631</t>
  </si>
  <si>
    <t>菱山　義規</t>
  </si>
  <si>
    <t>A4632</t>
  </si>
  <si>
    <t>山崎　祐一</t>
  </si>
  <si>
    <t>A4634</t>
  </si>
  <si>
    <t>藤原　一啓</t>
  </si>
  <si>
    <t>A4637</t>
  </si>
  <si>
    <t>小林　豊</t>
  </si>
  <si>
    <t>DH8200</t>
  </si>
  <si>
    <t>福岡支店佐賀営業所</t>
  </si>
  <si>
    <t>A4639</t>
  </si>
  <si>
    <t>山下　直樹</t>
  </si>
  <si>
    <t>A4640</t>
  </si>
  <si>
    <t>中山　岳史</t>
  </si>
  <si>
    <t>A4642</t>
  </si>
  <si>
    <t>助川　浩一</t>
  </si>
  <si>
    <t>A4643</t>
  </si>
  <si>
    <t>江川　等</t>
  </si>
  <si>
    <t>A4645</t>
  </si>
  <si>
    <t>倉本　崇</t>
  </si>
  <si>
    <t>A4647</t>
  </si>
  <si>
    <t>田中　克幸</t>
  </si>
  <si>
    <t>A4649</t>
  </si>
  <si>
    <t>濱田　達哉</t>
  </si>
  <si>
    <t>PE0300</t>
  </si>
  <si>
    <t>生産事業部西日本事務所</t>
  </si>
  <si>
    <t>A4650</t>
  </si>
  <si>
    <t>山内　孝尚</t>
  </si>
  <si>
    <t>A4656</t>
  </si>
  <si>
    <t>佐々木　芳一</t>
  </si>
  <si>
    <t>A4659</t>
  </si>
  <si>
    <t>小川　隆行</t>
  </si>
  <si>
    <t>A4660</t>
  </si>
  <si>
    <t>川合　康弘</t>
  </si>
  <si>
    <t>A4664</t>
  </si>
  <si>
    <t>山田　博</t>
  </si>
  <si>
    <t>A4665</t>
  </si>
  <si>
    <t>槙　良太</t>
  </si>
  <si>
    <t>A4666</t>
  </si>
  <si>
    <t>家木　浩</t>
  </si>
  <si>
    <t>A4667</t>
  </si>
  <si>
    <t>岡田　健</t>
  </si>
  <si>
    <t>A4668</t>
  </si>
  <si>
    <t>佐口　栄一</t>
  </si>
  <si>
    <t>A4674</t>
  </si>
  <si>
    <t>宮嵜　理世</t>
  </si>
  <si>
    <t>A4685</t>
  </si>
  <si>
    <t>中村　香映子</t>
  </si>
  <si>
    <t>A4686</t>
  </si>
  <si>
    <t>飛田　博昭</t>
  </si>
  <si>
    <t>A4688</t>
  </si>
  <si>
    <t>大崎　徹也</t>
  </si>
  <si>
    <t>A4689</t>
  </si>
  <si>
    <t>関川　征史</t>
  </si>
  <si>
    <t>A4692</t>
  </si>
  <si>
    <t>東　幹雄</t>
  </si>
  <si>
    <t>A4695</t>
  </si>
  <si>
    <t>上潟口　充啓</t>
  </si>
  <si>
    <t>A4697</t>
  </si>
  <si>
    <t>小森　隆敏</t>
  </si>
  <si>
    <t>A4698</t>
  </si>
  <si>
    <t>高橋　茂</t>
  </si>
  <si>
    <t>A4699</t>
  </si>
  <si>
    <t>藤巻　雅歳</t>
  </si>
  <si>
    <t>A4706</t>
  </si>
  <si>
    <t>高橋　史秋</t>
  </si>
  <si>
    <t>A4711</t>
  </si>
  <si>
    <t>佐藤　誠</t>
  </si>
  <si>
    <t>A4714</t>
  </si>
  <si>
    <t>野原　昭雄</t>
  </si>
  <si>
    <t>A4718</t>
  </si>
  <si>
    <t>和田　博</t>
  </si>
  <si>
    <t>G615</t>
  </si>
  <si>
    <t>工師長１級</t>
  </si>
  <si>
    <t>A4732</t>
  </si>
  <si>
    <t>高内　和宏</t>
  </si>
  <si>
    <t>A4733</t>
  </si>
  <si>
    <t>川口　泰廣</t>
  </si>
  <si>
    <t>A4734</t>
  </si>
  <si>
    <t>横山　隆</t>
  </si>
  <si>
    <t>DS6600</t>
  </si>
  <si>
    <t>新潟支店長野事務所</t>
  </si>
  <si>
    <t>A4739</t>
  </si>
  <si>
    <t>師　自海</t>
  </si>
  <si>
    <t>A4741</t>
  </si>
  <si>
    <t>楊　普才</t>
  </si>
  <si>
    <t>A4743</t>
  </si>
  <si>
    <t>大島　敬吉</t>
  </si>
  <si>
    <t>A4751</t>
  </si>
  <si>
    <t>瀬川　洗</t>
  </si>
  <si>
    <t>A4753</t>
  </si>
  <si>
    <t>中野　雅章</t>
  </si>
  <si>
    <t>A4755</t>
  </si>
  <si>
    <t>木下　慎逸</t>
  </si>
  <si>
    <t>A4759</t>
  </si>
  <si>
    <t>中澤　伸之</t>
  </si>
  <si>
    <t>DT8400</t>
  </si>
  <si>
    <t>四国支店高知営業所</t>
  </si>
  <si>
    <t>A4761</t>
  </si>
  <si>
    <t>今井　素生</t>
  </si>
  <si>
    <t>A4762</t>
  </si>
  <si>
    <t>新川　豊</t>
  </si>
  <si>
    <t>A4764</t>
  </si>
  <si>
    <t>森岡　昌昭</t>
  </si>
  <si>
    <t>A4765</t>
  </si>
  <si>
    <t>上田　雄一</t>
  </si>
  <si>
    <t>A4766</t>
  </si>
  <si>
    <t>勝濱　良博</t>
  </si>
  <si>
    <t>A4767</t>
  </si>
  <si>
    <t>萩原　崇</t>
  </si>
  <si>
    <t>A4769</t>
  </si>
  <si>
    <t>石見　和久</t>
  </si>
  <si>
    <t>A4771</t>
  </si>
  <si>
    <t>高石　光博</t>
  </si>
  <si>
    <t>A4774</t>
  </si>
  <si>
    <t>赤堀　智幸</t>
  </si>
  <si>
    <t>A4776</t>
  </si>
  <si>
    <t>船原　拓也</t>
  </si>
  <si>
    <t>A4777</t>
  </si>
  <si>
    <t>横山　真一郎</t>
  </si>
  <si>
    <t>A4778</t>
  </si>
  <si>
    <t>高貝　暢浩</t>
  </si>
  <si>
    <t>A4779</t>
  </si>
  <si>
    <t>田島　靖久</t>
  </si>
  <si>
    <t>A4780</t>
  </si>
  <si>
    <t>吉澤　拓也</t>
  </si>
  <si>
    <t>A4781</t>
  </si>
  <si>
    <t>後藤　寛和</t>
  </si>
  <si>
    <t>A4783</t>
  </si>
  <si>
    <t>法水　哲</t>
  </si>
  <si>
    <t>A4784</t>
  </si>
  <si>
    <t>萩原　陽一郎</t>
  </si>
  <si>
    <t>A4790</t>
  </si>
  <si>
    <t>幸　俊宏</t>
  </si>
  <si>
    <t>A4792</t>
  </si>
  <si>
    <t>飯田　善一郎</t>
  </si>
  <si>
    <t>BA7200</t>
  </si>
  <si>
    <t>技術企画部ＰＭ技術室</t>
  </si>
  <si>
    <t>A4794</t>
  </si>
  <si>
    <t>尾形　一</t>
  </si>
  <si>
    <t>A4795</t>
  </si>
  <si>
    <t>岸見　淳平</t>
  </si>
  <si>
    <t>A4796</t>
  </si>
  <si>
    <t>志俵　和宏</t>
  </si>
  <si>
    <t>A4797</t>
  </si>
  <si>
    <t>中津井　邦喜</t>
  </si>
  <si>
    <t>A4800</t>
  </si>
  <si>
    <t>今井　秀司</t>
  </si>
  <si>
    <t>A4801</t>
  </si>
  <si>
    <t>池田　信義</t>
  </si>
  <si>
    <t>A4802</t>
  </si>
  <si>
    <t>涌井　健</t>
  </si>
  <si>
    <t>A4805</t>
  </si>
  <si>
    <t>古賀　道明</t>
  </si>
  <si>
    <t>A4808</t>
  </si>
  <si>
    <t>青木　伸之</t>
  </si>
  <si>
    <t>A4812</t>
  </si>
  <si>
    <t>坂本　佳子</t>
  </si>
  <si>
    <t>A4815</t>
  </si>
  <si>
    <t>紅田　さおり</t>
  </si>
  <si>
    <t>A4821</t>
  </si>
  <si>
    <t>小島　弘史</t>
  </si>
  <si>
    <t>A4822</t>
  </si>
  <si>
    <t>牧瀬　裕</t>
  </si>
  <si>
    <t>A4825</t>
  </si>
  <si>
    <t>篠塚　佳紀</t>
  </si>
  <si>
    <t>A4828</t>
  </si>
  <si>
    <t>草場　京</t>
  </si>
  <si>
    <t>A4837</t>
  </si>
  <si>
    <t>市川　信行</t>
  </si>
  <si>
    <t>A4848</t>
  </si>
  <si>
    <t>大塚　恵哉</t>
  </si>
  <si>
    <t>A4854</t>
  </si>
  <si>
    <t>奥田　到</t>
  </si>
  <si>
    <t>A4855</t>
  </si>
  <si>
    <t>巽　良介</t>
  </si>
  <si>
    <t>A4863</t>
  </si>
  <si>
    <t>金本　康宏</t>
  </si>
  <si>
    <t>A4866</t>
  </si>
  <si>
    <t>石貫　慎太郎</t>
  </si>
  <si>
    <t>A4868</t>
  </si>
  <si>
    <t>齊藤　明</t>
  </si>
  <si>
    <t>AD1200</t>
  </si>
  <si>
    <t>コーポレート本部戦略開発室</t>
  </si>
  <si>
    <t>A4870</t>
  </si>
  <si>
    <t>山岡　茂樹</t>
  </si>
  <si>
    <t>A4871</t>
  </si>
  <si>
    <t>小川田　大吉</t>
  </si>
  <si>
    <t>A4874</t>
  </si>
  <si>
    <t>福渡　淳一</t>
  </si>
  <si>
    <t>A4875</t>
  </si>
  <si>
    <t>松井　義幸</t>
  </si>
  <si>
    <t>A4876</t>
  </si>
  <si>
    <t>青木　逸人</t>
  </si>
  <si>
    <t>A4877</t>
  </si>
  <si>
    <t>桑邊　和幸</t>
  </si>
  <si>
    <t>A4882</t>
  </si>
  <si>
    <t>生形　嘉良</t>
  </si>
  <si>
    <t>A4883</t>
  </si>
  <si>
    <t>清川　厚史</t>
  </si>
  <si>
    <t>A4884</t>
  </si>
  <si>
    <t>田邉　智章</t>
  </si>
  <si>
    <t>A4887</t>
  </si>
  <si>
    <t>田中　靖政</t>
  </si>
  <si>
    <t>A4889</t>
  </si>
  <si>
    <t>石田　貴広</t>
  </si>
  <si>
    <t>A4890</t>
  </si>
  <si>
    <t>浦　元啓</t>
  </si>
  <si>
    <t>A4891</t>
  </si>
  <si>
    <t>石川　賢</t>
  </si>
  <si>
    <t>A4893</t>
  </si>
  <si>
    <t>大久保　有芳</t>
  </si>
  <si>
    <t>A4895</t>
  </si>
  <si>
    <t>中村　幸生</t>
  </si>
  <si>
    <t>A4897</t>
  </si>
  <si>
    <t>笠野　雄一郎</t>
  </si>
  <si>
    <t>A4898</t>
  </si>
  <si>
    <t>川井　明</t>
  </si>
  <si>
    <t>JYID26</t>
  </si>
  <si>
    <t>コメリン開発事務所</t>
  </si>
  <si>
    <t>A4902</t>
  </si>
  <si>
    <t>神下　高弘</t>
  </si>
  <si>
    <t>A4903</t>
  </si>
  <si>
    <t>斎藤　静彦</t>
  </si>
  <si>
    <t>A4904</t>
  </si>
  <si>
    <t>千葉　聡</t>
  </si>
  <si>
    <t>A4908</t>
  </si>
  <si>
    <t>小宮　宗典</t>
  </si>
  <si>
    <t>A4909</t>
  </si>
  <si>
    <t>阪上　正浩</t>
  </si>
  <si>
    <t>A4910</t>
  </si>
  <si>
    <t>西村　浩一</t>
  </si>
  <si>
    <t>A4912</t>
  </si>
  <si>
    <t>橋井　孝司</t>
  </si>
  <si>
    <t>A4913</t>
  </si>
  <si>
    <t>庭田　健治</t>
  </si>
  <si>
    <t>A4915</t>
  </si>
  <si>
    <t>平野　禎久</t>
  </si>
  <si>
    <t>A4918</t>
  </si>
  <si>
    <t>宮川　尚子</t>
  </si>
  <si>
    <t>A4925</t>
  </si>
  <si>
    <t>西村　正寛</t>
  </si>
  <si>
    <t>A4926</t>
  </si>
  <si>
    <t>松永　貴史</t>
  </si>
  <si>
    <t>A4928</t>
  </si>
  <si>
    <t>菅　聡</t>
  </si>
  <si>
    <t>A4929</t>
  </si>
  <si>
    <t>岩切　宏憲</t>
  </si>
  <si>
    <t>A4934</t>
  </si>
  <si>
    <t>品田　義政</t>
  </si>
  <si>
    <t>A4935</t>
  </si>
  <si>
    <t>和田　昌大</t>
  </si>
  <si>
    <t>A4936</t>
  </si>
  <si>
    <t>中山　英明</t>
  </si>
  <si>
    <t>A4937</t>
  </si>
  <si>
    <t>中村　和久</t>
  </si>
  <si>
    <t>A4942</t>
  </si>
  <si>
    <t>清田　直紀</t>
  </si>
  <si>
    <t>A4945</t>
  </si>
  <si>
    <t>渡邉　信之</t>
  </si>
  <si>
    <t>A4954</t>
  </si>
  <si>
    <t>新井　明夫</t>
  </si>
  <si>
    <t>A4969</t>
  </si>
  <si>
    <t>エリ・Ｍ・イショウ</t>
  </si>
  <si>
    <t>K530</t>
  </si>
  <si>
    <t>参事３級扱</t>
  </si>
  <si>
    <t>A4972</t>
  </si>
  <si>
    <t>林　昌直</t>
  </si>
  <si>
    <t>A4976</t>
  </si>
  <si>
    <t>角田　吉彦</t>
  </si>
  <si>
    <t>A700</t>
  </si>
  <si>
    <t>取締役相談役</t>
  </si>
  <si>
    <t>A4978</t>
  </si>
  <si>
    <t>森田　裕子</t>
  </si>
  <si>
    <t>DP0200</t>
  </si>
  <si>
    <t>名古屋支店積算室</t>
  </si>
  <si>
    <t>A4980</t>
  </si>
  <si>
    <t>イスラムA.K.M.ヌルル</t>
  </si>
  <si>
    <t>K630</t>
  </si>
  <si>
    <t>副参事３級扱</t>
  </si>
  <si>
    <t>A4982</t>
  </si>
  <si>
    <t>倉岡　千郎</t>
  </si>
  <si>
    <t>A4983</t>
  </si>
  <si>
    <t>佐藤　正樹</t>
  </si>
  <si>
    <t>DM0200</t>
  </si>
  <si>
    <t>広島支店積算室</t>
  </si>
  <si>
    <t>A4989</t>
  </si>
  <si>
    <t>増田　和美</t>
  </si>
  <si>
    <t>A4993</t>
  </si>
  <si>
    <t>相原　青海</t>
  </si>
  <si>
    <t>A4995</t>
  </si>
  <si>
    <t>柴田　善央</t>
  </si>
  <si>
    <t>A5000</t>
  </si>
  <si>
    <t>池野　雅文</t>
  </si>
  <si>
    <t>A5007</t>
  </si>
  <si>
    <t>田中　健一</t>
  </si>
  <si>
    <t>A5013</t>
  </si>
  <si>
    <t>伊沢　武晃</t>
  </si>
  <si>
    <t>A5014</t>
  </si>
  <si>
    <t>鈴木　弘敏</t>
  </si>
  <si>
    <t>A5016</t>
  </si>
  <si>
    <t>佐藤　誠一</t>
  </si>
  <si>
    <t>A5017</t>
  </si>
  <si>
    <t>冨田　千功</t>
  </si>
  <si>
    <t>A5020</t>
  </si>
  <si>
    <t>黒田　武史</t>
  </si>
  <si>
    <t>BA7100</t>
  </si>
  <si>
    <t>技術企画部技術企画室</t>
  </si>
  <si>
    <t>A5023</t>
  </si>
  <si>
    <t>今里　龍司</t>
  </si>
  <si>
    <t>A5024</t>
  </si>
  <si>
    <t>植松　創平</t>
  </si>
  <si>
    <t>A5029</t>
  </si>
  <si>
    <t>下坂　雅信</t>
  </si>
  <si>
    <t>A5033</t>
  </si>
  <si>
    <t>山口　晴夏</t>
  </si>
  <si>
    <t>A5034</t>
  </si>
  <si>
    <t>小原　大輔</t>
  </si>
  <si>
    <t>A5035</t>
  </si>
  <si>
    <t>後迫　英樹</t>
  </si>
  <si>
    <t>A5036</t>
  </si>
  <si>
    <t>黒川　信子</t>
  </si>
  <si>
    <t>A5040</t>
  </si>
  <si>
    <t>三浦　良知</t>
  </si>
  <si>
    <t>A5041</t>
  </si>
  <si>
    <t>田中　義隆</t>
  </si>
  <si>
    <t>A5044</t>
  </si>
  <si>
    <t>尾関　哲史</t>
  </si>
  <si>
    <t>A5045</t>
  </si>
  <si>
    <t>小島　淳</t>
  </si>
  <si>
    <t>A5049</t>
  </si>
  <si>
    <t>安里　長浩</t>
  </si>
  <si>
    <t>A5050</t>
  </si>
  <si>
    <t>早川　史郎</t>
  </si>
  <si>
    <t>A5051</t>
  </si>
  <si>
    <t>工藤　唯志</t>
  </si>
  <si>
    <t>A5052</t>
  </si>
  <si>
    <t>藤元　亮</t>
  </si>
  <si>
    <t>A5053</t>
  </si>
  <si>
    <t>籠谷　統啓</t>
  </si>
  <si>
    <t>A5054</t>
  </si>
  <si>
    <t>川畑　智</t>
  </si>
  <si>
    <t>A5055</t>
  </si>
  <si>
    <t>近藤　浩毅</t>
  </si>
  <si>
    <t>A5058</t>
  </si>
  <si>
    <t>大江　真也</t>
  </si>
  <si>
    <t>A5066</t>
  </si>
  <si>
    <t>大楠　賢一</t>
  </si>
  <si>
    <t>A5068</t>
  </si>
  <si>
    <t>山下　雅彦</t>
  </si>
  <si>
    <t>A5080</t>
  </si>
  <si>
    <t>秋元　香代子</t>
  </si>
  <si>
    <t>A5081</t>
  </si>
  <si>
    <t>坪郷　太郎</t>
  </si>
  <si>
    <t>SQ0210</t>
  </si>
  <si>
    <t>コンサルティング事業部経済開発部</t>
  </si>
  <si>
    <t>A5084</t>
  </si>
  <si>
    <t>鈴木　良典</t>
  </si>
  <si>
    <t>A5086</t>
  </si>
  <si>
    <t>西島　龍</t>
  </si>
  <si>
    <t>A5087</t>
  </si>
  <si>
    <t>梶原　伸哉</t>
  </si>
  <si>
    <t>A5088</t>
  </si>
  <si>
    <t>小林　将王</t>
  </si>
  <si>
    <t>A5090</t>
  </si>
  <si>
    <t>棚瀬　正雄</t>
  </si>
  <si>
    <t>A5092</t>
  </si>
  <si>
    <t>中村　将夫</t>
  </si>
  <si>
    <t>A5099</t>
  </si>
  <si>
    <t>副田　俊吾</t>
  </si>
  <si>
    <t>A5111</t>
  </si>
  <si>
    <t>山本　和史</t>
  </si>
  <si>
    <t>A5112</t>
  </si>
  <si>
    <t>岡田　邦彦</t>
  </si>
  <si>
    <t>A5113</t>
  </si>
  <si>
    <t>島崎　一幸</t>
  </si>
  <si>
    <t>K510</t>
  </si>
  <si>
    <t>参事１級扱</t>
  </si>
  <si>
    <t>A5130</t>
  </si>
  <si>
    <t>大野　淳</t>
  </si>
  <si>
    <t>A5157</t>
  </si>
  <si>
    <t>恒川　芳松</t>
  </si>
  <si>
    <t>A5166</t>
  </si>
  <si>
    <t>山下　勲</t>
  </si>
  <si>
    <t>DJ8600</t>
  </si>
  <si>
    <t>大阪支店和歌山営業所</t>
  </si>
  <si>
    <t>A5168</t>
  </si>
  <si>
    <t>佐藤　利紀</t>
  </si>
  <si>
    <t>A5169</t>
  </si>
  <si>
    <t>石川　昌信</t>
  </si>
  <si>
    <t>A5173</t>
  </si>
  <si>
    <t>山本　象平</t>
  </si>
  <si>
    <t>A5178</t>
  </si>
  <si>
    <t>犬塚　功</t>
  </si>
  <si>
    <t>A5183</t>
  </si>
  <si>
    <t>菊池　恵子</t>
  </si>
  <si>
    <t>A5187</t>
  </si>
  <si>
    <t>秋田　洋</t>
  </si>
  <si>
    <t>A5189</t>
  </si>
  <si>
    <t>石野　達夫</t>
  </si>
  <si>
    <t>A5190</t>
  </si>
  <si>
    <t>加藤　禎裕</t>
  </si>
  <si>
    <t>A5191</t>
  </si>
  <si>
    <t>中村　美幸</t>
  </si>
  <si>
    <t>A5198</t>
  </si>
  <si>
    <t>菊地　竹宗</t>
  </si>
  <si>
    <t>A5203</t>
  </si>
  <si>
    <t>榎本　亜紀</t>
  </si>
  <si>
    <t>A5204</t>
  </si>
  <si>
    <t>浦上　史郎</t>
  </si>
  <si>
    <t>A5207</t>
  </si>
  <si>
    <t>国井　藤美</t>
  </si>
  <si>
    <t>A5211</t>
  </si>
  <si>
    <t>中林　二美</t>
  </si>
  <si>
    <t>A5213</t>
  </si>
  <si>
    <t>菊川　幸子</t>
  </si>
  <si>
    <t>A5225</t>
  </si>
  <si>
    <t>西澤　諭</t>
  </si>
  <si>
    <t>JWLK00</t>
  </si>
  <si>
    <t>コロンボ事務所</t>
  </si>
  <si>
    <t>A5226</t>
  </si>
  <si>
    <t>秋山　成央</t>
  </si>
  <si>
    <t>A5227</t>
  </si>
  <si>
    <t>高木　康行</t>
  </si>
  <si>
    <t>A5228</t>
  </si>
  <si>
    <t>沼田　祐助</t>
  </si>
  <si>
    <t>A5229</t>
  </si>
  <si>
    <t>後藤　玄拓</t>
  </si>
  <si>
    <t>A5230</t>
  </si>
  <si>
    <t>小泉　慎</t>
  </si>
  <si>
    <t>A5232</t>
  </si>
  <si>
    <t>小長谷　修</t>
  </si>
  <si>
    <t>A5236</t>
  </si>
  <si>
    <t>浅田　尚</t>
  </si>
  <si>
    <t>A5237</t>
  </si>
  <si>
    <t>安藤　興太</t>
  </si>
  <si>
    <t>A5239</t>
  </si>
  <si>
    <t>山川　和弘</t>
  </si>
  <si>
    <t>A5240</t>
  </si>
  <si>
    <t>鶴見　広明</t>
  </si>
  <si>
    <t>A5241</t>
  </si>
  <si>
    <t>福田　忠弘</t>
  </si>
  <si>
    <t>A5243</t>
  </si>
  <si>
    <t>服部　達也</t>
  </si>
  <si>
    <t>A5244</t>
  </si>
  <si>
    <t>福島　伸朗</t>
  </si>
  <si>
    <t>A5247</t>
  </si>
  <si>
    <t>三溝　裕之</t>
  </si>
  <si>
    <t>A5249</t>
  </si>
  <si>
    <t>石川　正樹</t>
  </si>
  <si>
    <t>A5250</t>
  </si>
  <si>
    <t>富田　秀樹</t>
  </si>
  <si>
    <t>A5252</t>
  </si>
  <si>
    <t>反町　容</t>
  </si>
  <si>
    <t>A5254</t>
  </si>
  <si>
    <t>柳本　諭</t>
  </si>
  <si>
    <t>A5255</t>
  </si>
  <si>
    <t>山田　和哉</t>
  </si>
  <si>
    <t>A5256</t>
  </si>
  <si>
    <t>松尾　環</t>
  </si>
  <si>
    <t>A5258</t>
  </si>
  <si>
    <t>西川　隆清</t>
  </si>
  <si>
    <t>A5260</t>
  </si>
  <si>
    <t>村山　元</t>
  </si>
  <si>
    <t>A5261</t>
  </si>
  <si>
    <t>庄司　茂幸</t>
  </si>
  <si>
    <t>A5264</t>
  </si>
  <si>
    <t>宇野　哲平</t>
  </si>
  <si>
    <t>A5266</t>
  </si>
  <si>
    <t>佐藤　隆洋</t>
  </si>
  <si>
    <t>DC2000</t>
  </si>
  <si>
    <t>社会システム事業部ＣＩＭ推進センター</t>
  </si>
  <si>
    <t>A5269</t>
  </si>
  <si>
    <t>白石　保律</t>
  </si>
  <si>
    <t>A5270</t>
  </si>
  <si>
    <t>細田　年晃</t>
  </si>
  <si>
    <t>A5271</t>
  </si>
  <si>
    <t>田内　宏明</t>
  </si>
  <si>
    <t>A5272</t>
  </si>
  <si>
    <t>矢倉　貴文</t>
  </si>
  <si>
    <t>A5275</t>
  </si>
  <si>
    <t>川又　憲二</t>
  </si>
  <si>
    <t>A5278</t>
  </si>
  <si>
    <t>安場　敦志</t>
  </si>
  <si>
    <t>A5279</t>
  </si>
  <si>
    <t>児玉　浩</t>
  </si>
  <si>
    <t>A5280</t>
  </si>
  <si>
    <t>小高　秀人</t>
  </si>
  <si>
    <t>A5286</t>
  </si>
  <si>
    <t>松田　英治</t>
  </si>
  <si>
    <t>A5290</t>
  </si>
  <si>
    <t>鳥山　彩子</t>
  </si>
  <si>
    <t>A5291</t>
  </si>
  <si>
    <t>松本　淳子</t>
  </si>
  <si>
    <t>A5292</t>
  </si>
  <si>
    <t>岡崎　晴子</t>
  </si>
  <si>
    <t>A5293</t>
  </si>
  <si>
    <t>山下　武</t>
  </si>
  <si>
    <t>A5294</t>
  </si>
  <si>
    <t>梅本　和臣</t>
  </si>
  <si>
    <t>A5304</t>
  </si>
  <si>
    <t>岩尾　哲志</t>
  </si>
  <si>
    <t>A5305</t>
  </si>
  <si>
    <t>園田　博幸</t>
  </si>
  <si>
    <t>A5306</t>
  </si>
  <si>
    <t>中村　三恵</t>
  </si>
  <si>
    <t>G730</t>
  </si>
  <si>
    <t>主事３級</t>
  </si>
  <si>
    <t>A5307</t>
  </si>
  <si>
    <t>加部　孝光</t>
  </si>
  <si>
    <t>A5308</t>
  </si>
  <si>
    <t>石上　英男</t>
  </si>
  <si>
    <t>A5309</t>
  </si>
  <si>
    <t>伊藤　純一</t>
  </si>
  <si>
    <t>A5312</t>
  </si>
  <si>
    <t>池永　均</t>
  </si>
  <si>
    <t>A5313</t>
  </si>
  <si>
    <t>金　海生</t>
  </si>
  <si>
    <t>A5315</t>
  </si>
  <si>
    <t>佐藤　知恵美</t>
  </si>
  <si>
    <t>A5322</t>
  </si>
  <si>
    <t>片柳　貴文</t>
  </si>
  <si>
    <t>A5325</t>
  </si>
  <si>
    <t>渡邊　俊幸</t>
  </si>
  <si>
    <t>A5342</t>
  </si>
  <si>
    <t>齊藤　淳</t>
  </si>
  <si>
    <t>A5344</t>
  </si>
  <si>
    <t>清水　千加</t>
  </si>
  <si>
    <t>A5346</t>
  </si>
  <si>
    <t>梁川　政幸</t>
  </si>
  <si>
    <t>A5348</t>
  </si>
  <si>
    <t>中條　聡</t>
  </si>
  <si>
    <t>A5361</t>
  </si>
  <si>
    <t>田村　英久</t>
  </si>
  <si>
    <t>A5367</t>
  </si>
  <si>
    <t>仲野　哲人</t>
  </si>
  <si>
    <t>A5369</t>
  </si>
  <si>
    <t>青池　麻紀</t>
  </si>
  <si>
    <t>A5380</t>
  </si>
  <si>
    <t>石井　徹弥</t>
  </si>
  <si>
    <t>A5383</t>
  </si>
  <si>
    <t>原　大三</t>
  </si>
  <si>
    <t>A5385</t>
  </si>
  <si>
    <t>熊須　五朗</t>
  </si>
  <si>
    <t>A5386</t>
  </si>
  <si>
    <t>内山　雄介</t>
  </si>
  <si>
    <t>A5387</t>
  </si>
  <si>
    <t>竹内　恭一</t>
  </si>
  <si>
    <t>A5389</t>
  </si>
  <si>
    <t>梶田　学</t>
  </si>
  <si>
    <t>A5391</t>
  </si>
  <si>
    <t>水谷　俊夫</t>
  </si>
  <si>
    <t>A5392</t>
  </si>
  <si>
    <t>西川　貴政</t>
  </si>
  <si>
    <t>A5393</t>
  </si>
  <si>
    <t>萩原　隆之</t>
  </si>
  <si>
    <t>A5397</t>
  </si>
  <si>
    <t>草場　浩平</t>
  </si>
  <si>
    <t>A5398</t>
  </si>
  <si>
    <t>道家　健太郎</t>
  </si>
  <si>
    <t>A5399</t>
  </si>
  <si>
    <t>吉田　研也</t>
  </si>
  <si>
    <t>A5400</t>
  </si>
  <si>
    <t>山本　芳樹</t>
  </si>
  <si>
    <t>A5401</t>
  </si>
  <si>
    <t>亀田　尚志</t>
  </si>
  <si>
    <t>A5403</t>
  </si>
  <si>
    <t>小森　暢行</t>
  </si>
  <si>
    <t>A5404</t>
  </si>
  <si>
    <t>能登　準弥</t>
  </si>
  <si>
    <t>A5405</t>
  </si>
  <si>
    <t>三池　力</t>
  </si>
  <si>
    <t>A5408</t>
  </si>
  <si>
    <t>定家　正志</t>
  </si>
  <si>
    <t>JWPH00</t>
  </si>
  <si>
    <t>アジア統轄事業部マニラ事務所</t>
  </si>
  <si>
    <t>A5415</t>
  </si>
  <si>
    <t>外薗　将紀</t>
  </si>
  <si>
    <t>A5416</t>
  </si>
  <si>
    <t>中川　博人</t>
  </si>
  <si>
    <t>A5417</t>
  </si>
  <si>
    <t>小田部　勝</t>
  </si>
  <si>
    <t>A5418</t>
  </si>
  <si>
    <t>小山　真</t>
  </si>
  <si>
    <t>A5420</t>
  </si>
  <si>
    <t>谷口　幸子</t>
  </si>
  <si>
    <t>A5422</t>
  </si>
  <si>
    <t>中西　令衣</t>
  </si>
  <si>
    <t>A5425</t>
  </si>
  <si>
    <t>中川　友紀</t>
  </si>
  <si>
    <t>A5427</t>
  </si>
  <si>
    <t>梅津　和寛</t>
  </si>
  <si>
    <t>A5439</t>
  </si>
  <si>
    <t>浅利　勉</t>
  </si>
  <si>
    <t>A5441</t>
  </si>
  <si>
    <t>原田　充晃</t>
  </si>
  <si>
    <t>A5442</t>
  </si>
  <si>
    <t>副島　真一</t>
  </si>
  <si>
    <t>A5443</t>
  </si>
  <si>
    <t>比志島　国明</t>
  </si>
  <si>
    <t>A5445</t>
  </si>
  <si>
    <t>山寺　彰</t>
  </si>
  <si>
    <t>A5447</t>
  </si>
  <si>
    <t>五明　陽一郎</t>
  </si>
  <si>
    <t>A5448</t>
  </si>
  <si>
    <t>遠藤　久美子</t>
  </si>
  <si>
    <t>A5450</t>
  </si>
  <si>
    <t>河合　健作</t>
  </si>
  <si>
    <t>A5451</t>
  </si>
  <si>
    <t>高橋　哲也</t>
  </si>
  <si>
    <t>A5452</t>
  </si>
  <si>
    <t>千田　さち子</t>
  </si>
  <si>
    <t>A5455</t>
  </si>
  <si>
    <t>小松　寛</t>
  </si>
  <si>
    <t>A5465</t>
  </si>
  <si>
    <t>中村　武志</t>
  </si>
  <si>
    <t>A5467</t>
  </si>
  <si>
    <t>堀木　誠</t>
  </si>
  <si>
    <t>A5470</t>
  </si>
  <si>
    <t>新井　司郎</t>
  </si>
  <si>
    <t>A5472</t>
  </si>
  <si>
    <t>五木田　昌宜</t>
  </si>
  <si>
    <t>A5482</t>
  </si>
  <si>
    <t>湯浅　知也</t>
  </si>
  <si>
    <t>A5483</t>
  </si>
  <si>
    <t>大谷　美智代</t>
  </si>
  <si>
    <t>A5486</t>
  </si>
  <si>
    <t>蒔田　修</t>
  </si>
  <si>
    <t>A5491</t>
  </si>
  <si>
    <t>長尾　真理子</t>
  </si>
  <si>
    <t>DC8800</t>
  </si>
  <si>
    <t>東京支店甲府営業所</t>
  </si>
  <si>
    <t>A5493</t>
  </si>
  <si>
    <t>岡田　卓也</t>
  </si>
  <si>
    <t>A5498</t>
  </si>
  <si>
    <t>石田　勇人</t>
  </si>
  <si>
    <t>A5500</t>
  </si>
  <si>
    <t>宮野　弘美</t>
  </si>
  <si>
    <t>A5503</t>
  </si>
  <si>
    <t>諏訪　浩</t>
  </si>
  <si>
    <t>A5504</t>
  </si>
  <si>
    <t>岩倉　亮</t>
  </si>
  <si>
    <t>DC8300</t>
  </si>
  <si>
    <t>東京支店群馬営業所</t>
  </si>
  <si>
    <t>A5508</t>
  </si>
  <si>
    <t>池田　祐子</t>
  </si>
  <si>
    <t>A5512</t>
  </si>
  <si>
    <t>遠藤　和志</t>
  </si>
  <si>
    <t>A5514</t>
  </si>
  <si>
    <t>早川　智也</t>
  </si>
  <si>
    <t>A5515</t>
  </si>
  <si>
    <t>窪田　弘之</t>
  </si>
  <si>
    <t>A5516</t>
  </si>
  <si>
    <t>長澤　和美</t>
  </si>
  <si>
    <t>A5519</t>
  </si>
  <si>
    <t>軽部　泰司</t>
  </si>
  <si>
    <t>A5523</t>
  </si>
  <si>
    <t>後藤　宏</t>
  </si>
  <si>
    <t>A5528</t>
  </si>
  <si>
    <t>大城　圭輔</t>
  </si>
  <si>
    <t>A5529</t>
  </si>
  <si>
    <t>石原　健二</t>
  </si>
  <si>
    <t>A5535</t>
  </si>
  <si>
    <t>川野　哲</t>
  </si>
  <si>
    <t>A5536</t>
  </si>
  <si>
    <t>後岡　寿成</t>
  </si>
  <si>
    <t>A5538</t>
  </si>
  <si>
    <t>牧野　孝久</t>
  </si>
  <si>
    <t>A5539</t>
  </si>
  <si>
    <t>池島　剛</t>
  </si>
  <si>
    <t>A5542</t>
  </si>
  <si>
    <t>堀　功一</t>
  </si>
  <si>
    <t>A5543</t>
  </si>
  <si>
    <t>原田　淳</t>
  </si>
  <si>
    <t>A5545</t>
  </si>
  <si>
    <t>三戸　孝延</t>
  </si>
  <si>
    <t>A5546</t>
  </si>
  <si>
    <t>望月　篤</t>
  </si>
  <si>
    <t>A5548</t>
  </si>
  <si>
    <t>清成　竜太</t>
  </si>
  <si>
    <t>A5549</t>
  </si>
  <si>
    <t>酒井　利彰</t>
  </si>
  <si>
    <t>A5550</t>
  </si>
  <si>
    <t>小林　慶之</t>
  </si>
  <si>
    <t>A5551</t>
  </si>
  <si>
    <t>一木　利哉</t>
  </si>
  <si>
    <t>A5553</t>
  </si>
  <si>
    <t>梶浦　建樹</t>
  </si>
  <si>
    <t>A5554</t>
  </si>
  <si>
    <t>安田　浩一朗</t>
  </si>
  <si>
    <t>A5557</t>
  </si>
  <si>
    <t>犬山　晶夫</t>
  </si>
  <si>
    <t>A5559</t>
  </si>
  <si>
    <t>大平　欽吾</t>
  </si>
  <si>
    <t>A5561</t>
  </si>
  <si>
    <t>柾木　淳子</t>
  </si>
  <si>
    <t>A5565</t>
  </si>
  <si>
    <t>市川　岳志</t>
  </si>
  <si>
    <t>A5566</t>
  </si>
  <si>
    <t>白石　悦二</t>
  </si>
  <si>
    <t>A5570</t>
  </si>
  <si>
    <t>辻　聡太</t>
  </si>
  <si>
    <t>A5573</t>
  </si>
  <si>
    <t>坪井　薫正</t>
  </si>
  <si>
    <t>A5575</t>
  </si>
  <si>
    <t>藤冨　隆行</t>
  </si>
  <si>
    <t>JYBD02</t>
  </si>
  <si>
    <t>バングラデシュ国ダッカＭＲＴ６号線ＧＣ開発事務所</t>
  </si>
  <si>
    <t>A5576</t>
  </si>
  <si>
    <t>中河　卓也</t>
  </si>
  <si>
    <t>A5577</t>
  </si>
  <si>
    <t>横田　誠</t>
  </si>
  <si>
    <t>A5578</t>
  </si>
  <si>
    <t>宮瀬　一郎</t>
  </si>
  <si>
    <t>A5580</t>
  </si>
  <si>
    <t>山根　千明</t>
  </si>
  <si>
    <t>A5581</t>
  </si>
  <si>
    <t>吉田　雅美</t>
  </si>
  <si>
    <t>A5587</t>
  </si>
  <si>
    <t>石塚　一志</t>
  </si>
  <si>
    <t>A5588</t>
  </si>
  <si>
    <t>加茂　元</t>
  </si>
  <si>
    <t>A5601</t>
  </si>
  <si>
    <t>三瀬　隆</t>
  </si>
  <si>
    <t>A5607</t>
  </si>
  <si>
    <t>吉野　倫典</t>
  </si>
  <si>
    <t>A5611</t>
  </si>
  <si>
    <t>橋本　英博</t>
  </si>
  <si>
    <t>A5612</t>
  </si>
  <si>
    <t>鳥羽　明</t>
  </si>
  <si>
    <t>A5613</t>
  </si>
  <si>
    <t>佐藤　彰一</t>
  </si>
  <si>
    <t>A5614</t>
  </si>
  <si>
    <t>浜本　訓英</t>
  </si>
  <si>
    <t>A5618</t>
  </si>
  <si>
    <t>松井　洋一</t>
  </si>
  <si>
    <t>A5622</t>
  </si>
  <si>
    <t>日吉　和義</t>
  </si>
  <si>
    <t>A5626</t>
  </si>
  <si>
    <t>小林　基比古</t>
  </si>
  <si>
    <t>A5628</t>
  </si>
  <si>
    <t>黒井　のぞみ</t>
  </si>
  <si>
    <t>A5630</t>
  </si>
  <si>
    <t>大槻　康雄</t>
  </si>
  <si>
    <t>A5640</t>
  </si>
  <si>
    <t>岩間　倫秀</t>
  </si>
  <si>
    <t>A5643</t>
  </si>
  <si>
    <t>小川　淳史</t>
  </si>
  <si>
    <t>A5647</t>
  </si>
  <si>
    <t>内田　正吾</t>
  </si>
  <si>
    <t>A5649</t>
  </si>
  <si>
    <t>草柳　俊二</t>
  </si>
  <si>
    <t>A5650</t>
  </si>
  <si>
    <t>工藤　誠</t>
  </si>
  <si>
    <t>A5653</t>
  </si>
  <si>
    <t>杉山　卓</t>
  </si>
  <si>
    <t>A5659</t>
  </si>
  <si>
    <t>福田　裕一</t>
  </si>
  <si>
    <t>A5662</t>
  </si>
  <si>
    <t>小澤　段</t>
  </si>
  <si>
    <t>A5667</t>
  </si>
  <si>
    <t>石原　宏二</t>
  </si>
  <si>
    <t>A5669</t>
  </si>
  <si>
    <t>渡部　康祐</t>
  </si>
  <si>
    <t>A5671</t>
  </si>
  <si>
    <t>安達　浩平</t>
  </si>
  <si>
    <t>A5672</t>
  </si>
  <si>
    <t>田方　智</t>
  </si>
  <si>
    <t>A5674</t>
  </si>
  <si>
    <t>河合　政岐</t>
  </si>
  <si>
    <t>A5675</t>
  </si>
  <si>
    <t>斎藤　暁</t>
  </si>
  <si>
    <t>A5681</t>
  </si>
  <si>
    <t>中川　由香</t>
  </si>
  <si>
    <t>A5682</t>
  </si>
  <si>
    <t>北野　知行</t>
  </si>
  <si>
    <t>JA0600</t>
  </si>
  <si>
    <t>グローバル統轄部契約管理室</t>
  </si>
  <si>
    <t>A5684</t>
  </si>
  <si>
    <t>花房　政英</t>
  </si>
  <si>
    <t>A5688</t>
  </si>
  <si>
    <t>田村　啓治</t>
  </si>
  <si>
    <t>A5689</t>
  </si>
  <si>
    <t>馬場　亜希</t>
  </si>
  <si>
    <t>A5690</t>
  </si>
  <si>
    <t>檜枝　俊輔</t>
  </si>
  <si>
    <t>A5691</t>
  </si>
  <si>
    <t>北川　敏弘</t>
  </si>
  <si>
    <t>A5693</t>
  </si>
  <si>
    <t>小林　正典</t>
  </si>
  <si>
    <t>A5694</t>
  </si>
  <si>
    <t>河野　信宏</t>
  </si>
  <si>
    <t>A5696</t>
  </si>
  <si>
    <t>佐久間　英崇</t>
  </si>
  <si>
    <t>A5697</t>
  </si>
  <si>
    <t>高橋　直</t>
  </si>
  <si>
    <t>A5698</t>
  </si>
  <si>
    <t>田村　大介</t>
  </si>
  <si>
    <t>A5705</t>
  </si>
  <si>
    <t>池江　憲一</t>
  </si>
  <si>
    <t>A5706</t>
  </si>
  <si>
    <t>吉田　淳</t>
  </si>
  <si>
    <t>A5708</t>
  </si>
  <si>
    <t>小野寺　昭二</t>
  </si>
  <si>
    <t>DF8100</t>
  </si>
  <si>
    <t>仙台支店青森営業所</t>
  </si>
  <si>
    <t>A5712</t>
  </si>
  <si>
    <t>佐藤　一幸</t>
  </si>
  <si>
    <t>A5713</t>
  </si>
  <si>
    <t>高橋　栄治</t>
  </si>
  <si>
    <t>A5714</t>
  </si>
  <si>
    <t>勝又　弘也</t>
  </si>
  <si>
    <t>A5715</t>
  </si>
  <si>
    <t>稲村　真一</t>
  </si>
  <si>
    <t>A5721</t>
  </si>
  <si>
    <t>野村　武</t>
  </si>
  <si>
    <t>K703</t>
  </si>
  <si>
    <t>技師扱</t>
  </si>
  <si>
    <t>A5724</t>
  </si>
  <si>
    <t>相楽　桂一</t>
  </si>
  <si>
    <t>A5730</t>
  </si>
  <si>
    <t>大森　英夫</t>
  </si>
  <si>
    <t>A5731</t>
  </si>
  <si>
    <t>松村　みか</t>
  </si>
  <si>
    <t>A5732</t>
  </si>
  <si>
    <t>松本　修躬</t>
  </si>
  <si>
    <t>A5746</t>
  </si>
  <si>
    <t>渡邉　直文</t>
  </si>
  <si>
    <t>A5747</t>
  </si>
  <si>
    <t>西村　洋一</t>
  </si>
  <si>
    <t>JA0300</t>
  </si>
  <si>
    <t>コンサルタント海外事業本部コンプライアンス室</t>
  </si>
  <si>
    <t>A5751</t>
  </si>
  <si>
    <t>熊田　正司</t>
  </si>
  <si>
    <t>A5754</t>
  </si>
  <si>
    <t>福岡　秀一</t>
  </si>
  <si>
    <t>JWTH00</t>
  </si>
  <si>
    <t>アジア統轄事業部バンコク事務所</t>
  </si>
  <si>
    <t>A5755</t>
  </si>
  <si>
    <t>久保　篤</t>
  </si>
  <si>
    <t>A5762</t>
  </si>
  <si>
    <t>谷本　晋一郎</t>
  </si>
  <si>
    <t>A5764</t>
  </si>
  <si>
    <t>黒木　英明</t>
  </si>
  <si>
    <t>A5765</t>
  </si>
  <si>
    <t>柚木脇　政浩</t>
  </si>
  <si>
    <t>A5768</t>
  </si>
  <si>
    <t>東中川　敏</t>
  </si>
  <si>
    <t>A5787</t>
  </si>
  <si>
    <t>柴山　知洋</t>
  </si>
  <si>
    <t>A5788</t>
  </si>
  <si>
    <t>兼城　佐和子</t>
  </si>
  <si>
    <t>A5791</t>
  </si>
  <si>
    <t>西木　也寸志</t>
  </si>
  <si>
    <t>A5794</t>
  </si>
  <si>
    <t>小笹　博昭</t>
  </si>
  <si>
    <t>A5795</t>
  </si>
  <si>
    <t>長瀬　要石</t>
  </si>
  <si>
    <t>A5796</t>
  </si>
  <si>
    <t>水口　巧</t>
  </si>
  <si>
    <t>DH8500</t>
  </si>
  <si>
    <t>福岡支店大分営業所</t>
  </si>
  <si>
    <t>A5799</t>
  </si>
  <si>
    <t>青山　治彦</t>
  </si>
  <si>
    <t>A5800</t>
  </si>
  <si>
    <t>高部　一彦</t>
  </si>
  <si>
    <t>A5801</t>
  </si>
  <si>
    <t>中島　祐一</t>
  </si>
  <si>
    <t>A5803</t>
  </si>
  <si>
    <t>大川　寛</t>
  </si>
  <si>
    <t>A5804</t>
  </si>
  <si>
    <t>藤澤　久子</t>
  </si>
  <si>
    <t>A5805</t>
  </si>
  <si>
    <t>加藤　靖広</t>
  </si>
  <si>
    <t>A5811</t>
  </si>
  <si>
    <t>脇坂　和征</t>
  </si>
  <si>
    <t>A5813</t>
  </si>
  <si>
    <t>杉崎　友是</t>
  </si>
  <si>
    <t>A5817</t>
  </si>
  <si>
    <t>中根　昌士</t>
  </si>
  <si>
    <t>A5819</t>
  </si>
  <si>
    <t>中村　真宏</t>
  </si>
  <si>
    <t>A5821</t>
  </si>
  <si>
    <t>三崎　尚一郎</t>
  </si>
  <si>
    <t>A5823</t>
  </si>
  <si>
    <t>大瀧　諭</t>
  </si>
  <si>
    <t>A5824</t>
  </si>
  <si>
    <t>今田　進平</t>
  </si>
  <si>
    <t>A5826</t>
  </si>
  <si>
    <t>木村　健太郎</t>
  </si>
  <si>
    <t>A5827</t>
  </si>
  <si>
    <t>中村　友紀</t>
  </si>
  <si>
    <t>A5828</t>
  </si>
  <si>
    <t>七久保　充</t>
  </si>
  <si>
    <t>A5830</t>
  </si>
  <si>
    <t>星野　英之</t>
  </si>
  <si>
    <t>A5831</t>
  </si>
  <si>
    <t>飛永　龍</t>
  </si>
  <si>
    <t>A5839</t>
  </si>
  <si>
    <t>田中　聡</t>
  </si>
  <si>
    <t>A5842</t>
  </si>
  <si>
    <t>大鶴　舞子</t>
  </si>
  <si>
    <t>A5843</t>
  </si>
  <si>
    <t>鵜浦　俊文</t>
  </si>
  <si>
    <t>A5844</t>
  </si>
  <si>
    <t>酒井　守</t>
  </si>
  <si>
    <t>A5845</t>
  </si>
  <si>
    <t>増子　信幸</t>
  </si>
  <si>
    <t>A5846</t>
  </si>
  <si>
    <t>伊藤　隆夫</t>
  </si>
  <si>
    <t>A5847</t>
  </si>
  <si>
    <t>松川　弘美</t>
  </si>
  <si>
    <t>A5852</t>
  </si>
  <si>
    <t>佐久間　雄介</t>
  </si>
  <si>
    <t>A5853</t>
  </si>
  <si>
    <t>宍戸　正明</t>
  </si>
  <si>
    <t>A5854</t>
  </si>
  <si>
    <t>長尾　聡</t>
  </si>
  <si>
    <t>A5855</t>
  </si>
  <si>
    <t>芦名　浩二</t>
  </si>
  <si>
    <t>A5857</t>
  </si>
  <si>
    <t>桐生　慎也</t>
  </si>
  <si>
    <t>A5858</t>
  </si>
  <si>
    <t>草野　善広</t>
  </si>
  <si>
    <t>A5859</t>
  </si>
  <si>
    <t>安田　繁美</t>
  </si>
  <si>
    <t>A5861</t>
  </si>
  <si>
    <t>渡辺　利枝</t>
  </si>
  <si>
    <t>A5862</t>
  </si>
  <si>
    <t>森岡　ひとみ</t>
  </si>
  <si>
    <t>A5863</t>
  </si>
  <si>
    <t>遠藤　幸子</t>
  </si>
  <si>
    <t>A5864</t>
  </si>
  <si>
    <t>鈴木　美幸</t>
  </si>
  <si>
    <t>A5865</t>
  </si>
  <si>
    <t>小林　由季</t>
  </si>
  <si>
    <t>A5867</t>
  </si>
  <si>
    <t>上原　政明</t>
  </si>
  <si>
    <t>A5869</t>
  </si>
  <si>
    <t>前田　宣雄</t>
  </si>
  <si>
    <t>A5872</t>
  </si>
  <si>
    <t>太田　正芳</t>
  </si>
  <si>
    <t>A5874</t>
  </si>
  <si>
    <t>田母神　祐記</t>
  </si>
  <si>
    <t>A5876</t>
  </si>
  <si>
    <t>根本　年真</t>
  </si>
  <si>
    <t>A5884</t>
  </si>
  <si>
    <t>三好　規雄</t>
  </si>
  <si>
    <t>A5885</t>
  </si>
  <si>
    <t>仁木　兼二</t>
  </si>
  <si>
    <t>A5896</t>
  </si>
  <si>
    <t>高橋　公夫</t>
  </si>
  <si>
    <t>A5899</t>
  </si>
  <si>
    <t>藤堂　明</t>
  </si>
  <si>
    <t>A5904</t>
  </si>
  <si>
    <t>中山　祥彦</t>
  </si>
  <si>
    <t>A5910</t>
  </si>
  <si>
    <t>安　洋巳</t>
  </si>
  <si>
    <t>A5911</t>
  </si>
  <si>
    <t>大平　利子</t>
  </si>
  <si>
    <t>A5912</t>
  </si>
  <si>
    <t>三浦　久美子</t>
  </si>
  <si>
    <t>A5913</t>
  </si>
  <si>
    <t>松田　智子</t>
  </si>
  <si>
    <t>A5914</t>
  </si>
  <si>
    <t>中島　和香</t>
  </si>
  <si>
    <t>A5916</t>
  </si>
  <si>
    <t>永井　清志</t>
  </si>
  <si>
    <t>SQ0240</t>
  </si>
  <si>
    <t>コンサルティング事業部教育・産業人材開発室</t>
  </si>
  <si>
    <t>A5921</t>
  </si>
  <si>
    <t>蝦名　雅章</t>
  </si>
  <si>
    <t>A5922</t>
  </si>
  <si>
    <t>三嶋　照宜</t>
  </si>
  <si>
    <t>JYEG01</t>
  </si>
  <si>
    <t>カイロ地下鉄４号線開発事務所</t>
  </si>
  <si>
    <t>A5925</t>
  </si>
  <si>
    <t>江波戸　美智子</t>
  </si>
  <si>
    <t>A5926</t>
  </si>
  <si>
    <t>吉村　機</t>
  </si>
  <si>
    <t>A5931</t>
  </si>
  <si>
    <t>半澤　厚子</t>
  </si>
  <si>
    <t>A5934</t>
  </si>
  <si>
    <t>安藤　茂子</t>
  </si>
  <si>
    <t>A5937</t>
  </si>
  <si>
    <t>栗田　絶学</t>
  </si>
  <si>
    <t>A5938</t>
  </si>
  <si>
    <t>奥津　明男</t>
  </si>
  <si>
    <t>A5940</t>
  </si>
  <si>
    <t>国峯　紀彦</t>
  </si>
  <si>
    <t>A5941</t>
  </si>
  <si>
    <t>三島　一夫</t>
  </si>
  <si>
    <t>A5946</t>
  </si>
  <si>
    <t>薄井　良一郎</t>
  </si>
  <si>
    <t>A5950</t>
  </si>
  <si>
    <t>青山　直樹</t>
  </si>
  <si>
    <t>A5951</t>
  </si>
  <si>
    <t>森田　格</t>
  </si>
  <si>
    <t>A5952</t>
  </si>
  <si>
    <t>大越　和輝</t>
  </si>
  <si>
    <t>A5953</t>
  </si>
  <si>
    <t>辻　健太郎</t>
  </si>
  <si>
    <t>A5954</t>
  </si>
  <si>
    <t>村戸　伸行</t>
  </si>
  <si>
    <t>A5955</t>
  </si>
  <si>
    <t>大和田　貴博</t>
  </si>
  <si>
    <t>A5958</t>
  </si>
  <si>
    <t>松本　定一</t>
  </si>
  <si>
    <t>A5961</t>
  </si>
  <si>
    <t>笠原　亮一</t>
  </si>
  <si>
    <t>A5962</t>
  </si>
  <si>
    <t>古木　宏和</t>
  </si>
  <si>
    <t>A5964</t>
  </si>
  <si>
    <t>大塚　幸司</t>
  </si>
  <si>
    <t>A5966</t>
  </si>
  <si>
    <t>齋藤　哲也</t>
  </si>
  <si>
    <t>A5969</t>
  </si>
  <si>
    <t>杉本　光</t>
  </si>
  <si>
    <t>A5971</t>
  </si>
  <si>
    <t>山村　賢輔</t>
  </si>
  <si>
    <t>A5972</t>
  </si>
  <si>
    <t>川部　知範</t>
  </si>
  <si>
    <t>A5975</t>
  </si>
  <si>
    <t>山下　明生</t>
  </si>
  <si>
    <t>A5976</t>
  </si>
  <si>
    <t>薄衣　信衛</t>
  </si>
  <si>
    <t>A5978</t>
  </si>
  <si>
    <t>長濱　篤志</t>
  </si>
  <si>
    <t>A5979</t>
  </si>
  <si>
    <t>藤盛　将</t>
  </si>
  <si>
    <t>A5980</t>
  </si>
  <si>
    <t>森口　武士</t>
  </si>
  <si>
    <t>A5983</t>
  </si>
  <si>
    <t>吉井　一郎</t>
  </si>
  <si>
    <t>A5984</t>
  </si>
  <si>
    <t>内山　博人</t>
  </si>
  <si>
    <t>国道３号線開発事務所</t>
  </si>
  <si>
    <t>A5992</t>
  </si>
  <si>
    <t>本山　隆史</t>
  </si>
  <si>
    <t>A5994</t>
  </si>
  <si>
    <t>中村　陽一</t>
  </si>
  <si>
    <t>A5995</t>
  </si>
  <si>
    <t>松本　健</t>
  </si>
  <si>
    <t>A5996</t>
  </si>
  <si>
    <t>川上　拓</t>
  </si>
  <si>
    <t>A6000</t>
  </si>
  <si>
    <t>澁谷　實</t>
  </si>
  <si>
    <t>A6006</t>
  </si>
  <si>
    <t>齋川　純子</t>
  </si>
  <si>
    <t>A6008</t>
  </si>
  <si>
    <t>永田　和弘</t>
  </si>
  <si>
    <t>JWJO01</t>
  </si>
  <si>
    <t>中東事務所</t>
  </si>
  <si>
    <t>A6015</t>
  </si>
  <si>
    <t>吉田　美由紀</t>
  </si>
  <si>
    <t>A6016</t>
  </si>
  <si>
    <t>越前　千鶴子</t>
  </si>
  <si>
    <t>A6022</t>
  </si>
  <si>
    <t>山本　彰一</t>
  </si>
  <si>
    <t>DS8200</t>
  </si>
  <si>
    <t>新潟支店富山営業所</t>
  </si>
  <si>
    <t>A6025</t>
  </si>
  <si>
    <t>堂屋　光広</t>
  </si>
  <si>
    <t>A6028</t>
  </si>
  <si>
    <t>栗本　直樹</t>
  </si>
  <si>
    <t>A6029</t>
  </si>
  <si>
    <t>樽川　純幸</t>
  </si>
  <si>
    <t>A6030</t>
  </si>
  <si>
    <t>渡部　健吉</t>
  </si>
  <si>
    <t>A6031</t>
  </si>
  <si>
    <t>鈴木　昇</t>
  </si>
  <si>
    <t>A6033</t>
  </si>
  <si>
    <t>藤原　亮太</t>
  </si>
  <si>
    <t>JYIN18</t>
  </si>
  <si>
    <t>インド幹線貨物鉄道ＰＭＣ開発事務所</t>
  </si>
  <si>
    <t>A6036</t>
  </si>
  <si>
    <t>井沢　滉</t>
  </si>
  <si>
    <t>A6042</t>
  </si>
  <si>
    <t>國府田　尚美</t>
  </si>
  <si>
    <t>A6046</t>
  </si>
  <si>
    <t>出井　努</t>
  </si>
  <si>
    <t>A6047</t>
  </si>
  <si>
    <t>ＤＢ　ビスタ</t>
  </si>
  <si>
    <t>A6054</t>
  </si>
  <si>
    <t>福田　利之</t>
  </si>
  <si>
    <t>A6056</t>
  </si>
  <si>
    <t>宮市　哲</t>
  </si>
  <si>
    <t>A6057</t>
  </si>
  <si>
    <t>天野　拓郎</t>
  </si>
  <si>
    <t>A6060</t>
  </si>
  <si>
    <t>山口　恵一</t>
  </si>
  <si>
    <t>A6064</t>
  </si>
  <si>
    <t>西川　知行</t>
  </si>
  <si>
    <t>A6065</t>
  </si>
  <si>
    <t>松岡　暁</t>
  </si>
  <si>
    <t>A6069</t>
  </si>
  <si>
    <t>細野　智之</t>
  </si>
  <si>
    <t>A6073</t>
  </si>
  <si>
    <t>松浦　夏野</t>
  </si>
  <si>
    <t>A6074</t>
  </si>
  <si>
    <t>徳永　良介</t>
  </si>
  <si>
    <t>A6076</t>
  </si>
  <si>
    <t>鹿内　陽介</t>
  </si>
  <si>
    <t>A6077</t>
  </si>
  <si>
    <t>岩崎　秋彦</t>
  </si>
  <si>
    <t>A6079</t>
  </si>
  <si>
    <t>東海林　祥也</t>
  </si>
  <si>
    <t>A6082</t>
  </si>
  <si>
    <t>松崎　智昭</t>
  </si>
  <si>
    <t>A6084</t>
  </si>
  <si>
    <t>村上　和正</t>
  </si>
  <si>
    <t>A6086</t>
  </si>
  <si>
    <t>遠藤　学武</t>
  </si>
  <si>
    <t>A6087</t>
  </si>
  <si>
    <t>角田　賢司</t>
  </si>
  <si>
    <t>A6103</t>
  </si>
  <si>
    <t>川瀬　清</t>
  </si>
  <si>
    <t>A6111</t>
  </si>
  <si>
    <t>八木　律成</t>
  </si>
  <si>
    <t>A6112</t>
  </si>
  <si>
    <t>清水　幸代</t>
  </si>
  <si>
    <t>A6114</t>
  </si>
  <si>
    <t>清水　敏郎</t>
  </si>
  <si>
    <t>A6115</t>
  </si>
  <si>
    <t>多田　英文</t>
  </si>
  <si>
    <t>A6117</t>
  </si>
  <si>
    <t>上田　源一</t>
  </si>
  <si>
    <t>A6120</t>
  </si>
  <si>
    <t>酒井　幹雄</t>
  </si>
  <si>
    <t>DF8400</t>
  </si>
  <si>
    <t>仙台支店秋田営業所</t>
  </si>
  <si>
    <t>A6121</t>
  </si>
  <si>
    <t>小川　良輔</t>
  </si>
  <si>
    <t>A6122</t>
  </si>
  <si>
    <t>出口　徹</t>
  </si>
  <si>
    <t>ST01</t>
  </si>
  <si>
    <t>（株）DSI</t>
  </si>
  <si>
    <t>ST0500</t>
  </si>
  <si>
    <t>（株）DSIＤＳ事業部</t>
  </si>
  <si>
    <t>A6125</t>
  </si>
  <si>
    <t>横井　重雄</t>
  </si>
  <si>
    <t>A6130</t>
  </si>
  <si>
    <t>常恒　一夫</t>
  </si>
  <si>
    <t>A6131</t>
  </si>
  <si>
    <t>小室　威一郎</t>
  </si>
  <si>
    <t>A6134</t>
  </si>
  <si>
    <t>中込　徹</t>
  </si>
  <si>
    <t>A6135</t>
  </si>
  <si>
    <t>二宮　雅信</t>
  </si>
  <si>
    <t>A6139</t>
  </si>
  <si>
    <t>友田　富雄</t>
  </si>
  <si>
    <t>A6140</t>
  </si>
  <si>
    <t>大島　宏之</t>
  </si>
  <si>
    <t>A6142</t>
  </si>
  <si>
    <t>山崎　聡史</t>
  </si>
  <si>
    <t>A6147</t>
  </si>
  <si>
    <t>谷口　友惠</t>
  </si>
  <si>
    <t>A6149</t>
  </si>
  <si>
    <t>山岸　和秀</t>
  </si>
  <si>
    <t>A6154</t>
  </si>
  <si>
    <t>渡辺　多喜子</t>
  </si>
  <si>
    <t>A6159</t>
  </si>
  <si>
    <t>辻　新一郎</t>
  </si>
  <si>
    <t>A6162</t>
  </si>
  <si>
    <t>ティ　ハ</t>
  </si>
  <si>
    <t>A6163</t>
  </si>
  <si>
    <t>城野　裕介</t>
  </si>
  <si>
    <t>A6165</t>
  </si>
  <si>
    <t>津島　葉子</t>
  </si>
  <si>
    <t>A6166</t>
  </si>
  <si>
    <t>津島　博志</t>
  </si>
  <si>
    <t>A6167</t>
  </si>
  <si>
    <t>浜田　秀敬</t>
  </si>
  <si>
    <t>A6169</t>
  </si>
  <si>
    <t>菱沼　志朗</t>
  </si>
  <si>
    <t>A6170</t>
  </si>
  <si>
    <t>平島　英恵</t>
  </si>
  <si>
    <t>A6172</t>
  </si>
  <si>
    <t>川原　直樹</t>
  </si>
  <si>
    <t>A6173</t>
  </si>
  <si>
    <t>末原　美智子</t>
  </si>
  <si>
    <t>A6174</t>
  </si>
  <si>
    <t>立石　渉</t>
  </si>
  <si>
    <t>A6175</t>
  </si>
  <si>
    <t>柳沼　一喜</t>
  </si>
  <si>
    <t>A6176</t>
  </si>
  <si>
    <t>小野寺　崇</t>
  </si>
  <si>
    <t>A6178</t>
  </si>
  <si>
    <t>小林　弘和</t>
  </si>
  <si>
    <t>A6179</t>
  </si>
  <si>
    <t>長野　直樹</t>
  </si>
  <si>
    <t>A6180</t>
  </si>
  <si>
    <t>箱石　健太</t>
  </si>
  <si>
    <t>A6183</t>
  </si>
  <si>
    <t>岩澤　愛美</t>
  </si>
  <si>
    <t>A6194</t>
  </si>
  <si>
    <t>菊地　大</t>
  </si>
  <si>
    <t>A6195</t>
  </si>
  <si>
    <t>高橋　信之</t>
  </si>
  <si>
    <t>A6196</t>
  </si>
  <si>
    <t>渋谷　一晶</t>
  </si>
  <si>
    <t>K30B</t>
  </si>
  <si>
    <t>A6199</t>
  </si>
  <si>
    <t>鈴木　淳己</t>
  </si>
  <si>
    <t>A6202</t>
  </si>
  <si>
    <t>大田　由喜子</t>
  </si>
  <si>
    <t>A6203</t>
  </si>
  <si>
    <t>君島　和久</t>
  </si>
  <si>
    <t>A6204</t>
  </si>
  <si>
    <t>若林　敬仁</t>
  </si>
  <si>
    <t>A6205</t>
  </si>
  <si>
    <t>吾妻　良久</t>
  </si>
  <si>
    <t>A6206</t>
  </si>
  <si>
    <t>小湊　豊</t>
  </si>
  <si>
    <t>A6208</t>
  </si>
  <si>
    <t>砂川　眞</t>
  </si>
  <si>
    <t>A6209</t>
  </si>
  <si>
    <t>兜森　和朗</t>
  </si>
  <si>
    <t>A6210</t>
  </si>
  <si>
    <t>御前　雅嗣</t>
  </si>
  <si>
    <t>A6216</t>
  </si>
  <si>
    <t>鈴木　達也</t>
  </si>
  <si>
    <t>A6220</t>
  </si>
  <si>
    <t>工藤　義雄</t>
  </si>
  <si>
    <t>A6222</t>
  </si>
  <si>
    <t>大関　貴志</t>
  </si>
  <si>
    <t>A6224</t>
  </si>
  <si>
    <t>佐藤　大介</t>
  </si>
  <si>
    <t>A6232</t>
  </si>
  <si>
    <t>金子　泰通</t>
  </si>
  <si>
    <t>A6239</t>
  </si>
  <si>
    <t>三宅　昭博</t>
  </si>
  <si>
    <t>A6241</t>
  </si>
  <si>
    <t>内藤　正久</t>
  </si>
  <si>
    <t>A6243</t>
  </si>
  <si>
    <t>中山　正明</t>
  </si>
  <si>
    <t>A6246</t>
  </si>
  <si>
    <t>清水　義行</t>
  </si>
  <si>
    <t>A6258</t>
  </si>
  <si>
    <t>荻野　有子</t>
  </si>
  <si>
    <t>A6260</t>
  </si>
  <si>
    <t>舟橋　修徳</t>
  </si>
  <si>
    <t>A6266</t>
  </si>
  <si>
    <t>小針　孝二</t>
  </si>
  <si>
    <t>A6267</t>
  </si>
  <si>
    <t>佐藤　博信</t>
  </si>
  <si>
    <t>A6268</t>
  </si>
  <si>
    <t>田村　由美</t>
  </si>
  <si>
    <t>A6270</t>
  </si>
  <si>
    <t>細野　良子</t>
  </si>
  <si>
    <t>A6271</t>
  </si>
  <si>
    <t>高山　毅</t>
  </si>
  <si>
    <t>A6281</t>
  </si>
  <si>
    <t>太田　美穂</t>
  </si>
  <si>
    <t>A6283</t>
  </si>
  <si>
    <t>鈴木　三千乃</t>
  </si>
  <si>
    <t>ST0300</t>
  </si>
  <si>
    <t>（株）DSI総務部</t>
  </si>
  <si>
    <t>A6285</t>
  </si>
  <si>
    <t>古謝　好勝</t>
  </si>
  <si>
    <t>A6286</t>
  </si>
  <si>
    <t>秋田　麗子</t>
  </si>
  <si>
    <t>A6288</t>
  </si>
  <si>
    <t>鵜澤　邦泰</t>
  </si>
  <si>
    <t>A6289</t>
  </si>
  <si>
    <t>大川　雅美</t>
  </si>
  <si>
    <t>A6290</t>
  </si>
  <si>
    <t>吉澤　あきこ</t>
  </si>
  <si>
    <t>A6291</t>
  </si>
  <si>
    <t>菅林　恵太</t>
  </si>
  <si>
    <t>A6292</t>
  </si>
  <si>
    <t>諏佐　晃一</t>
  </si>
  <si>
    <t>A6296</t>
  </si>
  <si>
    <t>山口　晋弘</t>
  </si>
  <si>
    <t>A6298</t>
  </si>
  <si>
    <t>鎌田　亮</t>
  </si>
  <si>
    <t>A6299</t>
  </si>
  <si>
    <t>加藤　佑介</t>
  </si>
  <si>
    <t>A6302</t>
  </si>
  <si>
    <t>胡内　健一</t>
  </si>
  <si>
    <t>A6303</t>
  </si>
  <si>
    <t>濱田　奈世子</t>
  </si>
  <si>
    <t>A6305</t>
  </si>
  <si>
    <t>伊藤　元洋</t>
  </si>
  <si>
    <t>A6306</t>
  </si>
  <si>
    <t>石倉　和幸</t>
  </si>
  <si>
    <t>A6308</t>
  </si>
  <si>
    <t>星　智久</t>
  </si>
  <si>
    <t>A6311</t>
  </si>
  <si>
    <t>木村　翼</t>
  </si>
  <si>
    <t>A6326</t>
  </si>
  <si>
    <t>蟹谷　満</t>
  </si>
  <si>
    <t>A6327</t>
  </si>
  <si>
    <t>池邉　理</t>
  </si>
  <si>
    <t>A6328</t>
  </si>
  <si>
    <t>阿部　和也</t>
  </si>
  <si>
    <t>A6329</t>
  </si>
  <si>
    <t>亀原　隆史</t>
  </si>
  <si>
    <t>A6333</t>
  </si>
  <si>
    <t>吉岡　弥生</t>
  </si>
  <si>
    <t>A6335</t>
  </si>
  <si>
    <t>櫻井　彰人</t>
  </si>
  <si>
    <t>JYVN35</t>
  </si>
  <si>
    <t>ベトナム保全林回復事業開発事務所</t>
  </si>
  <si>
    <t>A6338</t>
  </si>
  <si>
    <t>高橋　圭一</t>
  </si>
  <si>
    <t>A6341</t>
  </si>
  <si>
    <t>岩井　正</t>
  </si>
  <si>
    <t>A6342</t>
  </si>
  <si>
    <t>山田　知寛</t>
  </si>
  <si>
    <t>A6343</t>
  </si>
  <si>
    <t>土屋　美恵子</t>
  </si>
  <si>
    <t>A6348</t>
  </si>
  <si>
    <t>大島　光男</t>
  </si>
  <si>
    <t>A6351</t>
  </si>
  <si>
    <t>堺　次夫</t>
  </si>
  <si>
    <t>A6354</t>
  </si>
  <si>
    <t>新堀　和彦</t>
  </si>
  <si>
    <t>A6355</t>
  </si>
  <si>
    <t>榎本　峰夫</t>
  </si>
  <si>
    <t>A801</t>
  </si>
  <si>
    <t>A6359</t>
  </si>
  <si>
    <t>鈴木　聖斎</t>
  </si>
  <si>
    <t>A6360</t>
  </si>
  <si>
    <t>持山　桂一</t>
  </si>
  <si>
    <t>A6363</t>
  </si>
  <si>
    <t>守満　美紀</t>
  </si>
  <si>
    <t>A6364</t>
  </si>
  <si>
    <t>前田　泰史</t>
  </si>
  <si>
    <t>A6365</t>
  </si>
  <si>
    <t>増田　広美</t>
  </si>
  <si>
    <t>A6366</t>
  </si>
  <si>
    <t>佐藤　定信</t>
  </si>
  <si>
    <t>A6368</t>
  </si>
  <si>
    <t>鈴木　康予</t>
  </si>
  <si>
    <t>A6371</t>
  </si>
  <si>
    <t>塩尻　幸雄</t>
  </si>
  <si>
    <t>A6372</t>
  </si>
  <si>
    <t>辻村　壮史</t>
  </si>
  <si>
    <t>A6373</t>
  </si>
  <si>
    <t>島田　朗</t>
  </si>
  <si>
    <t>A6374</t>
  </si>
  <si>
    <t>望月　正治</t>
  </si>
  <si>
    <t>A6384</t>
  </si>
  <si>
    <t>大山　哲也</t>
  </si>
  <si>
    <t>A6386</t>
  </si>
  <si>
    <t>飯山　一男</t>
  </si>
  <si>
    <t>A6390</t>
  </si>
  <si>
    <t>石井　康文</t>
  </si>
  <si>
    <t>A6392</t>
  </si>
  <si>
    <t>西原　史和</t>
  </si>
  <si>
    <t>A6401</t>
  </si>
  <si>
    <t>片島　直子</t>
  </si>
  <si>
    <t>A6402</t>
  </si>
  <si>
    <t>蒔田　勇作</t>
  </si>
  <si>
    <t>A6403</t>
  </si>
  <si>
    <t>内桶　祐美</t>
  </si>
  <si>
    <t>A6407</t>
  </si>
  <si>
    <t>スレン　ソッキアン</t>
  </si>
  <si>
    <t>A6408</t>
  </si>
  <si>
    <t>森尾　悠一郎</t>
  </si>
  <si>
    <t>A6409</t>
  </si>
  <si>
    <t>吉田　孝志</t>
  </si>
  <si>
    <t>A6413</t>
  </si>
  <si>
    <t>佐々木　真隻</t>
  </si>
  <si>
    <t>A6414</t>
  </si>
  <si>
    <t>杉山　正</t>
  </si>
  <si>
    <t>A6416</t>
  </si>
  <si>
    <t>橋本　真弓</t>
  </si>
  <si>
    <t>A6420</t>
  </si>
  <si>
    <t>五十嵐　美穂</t>
  </si>
  <si>
    <t>A6424</t>
  </si>
  <si>
    <t>木村　真理</t>
  </si>
  <si>
    <t>A6427</t>
  </si>
  <si>
    <t>大木　俊亮</t>
  </si>
  <si>
    <t>A6430</t>
  </si>
  <si>
    <t>片山　喜美子</t>
  </si>
  <si>
    <t>A6431</t>
  </si>
  <si>
    <t>島田　菜穂</t>
  </si>
  <si>
    <t>A6432</t>
  </si>
  <si>
    <t>有吉　健二</t>
  </si>
  <si>
    <t>A6433</t>
  </si>
  <si>
    <t>杉本　泰亮</t>
  </si>
  <si>
    <t>A6434</t>
  </si>
  <si>
    <t>一言　正之</t>
  </si>
  <si>
    <t>A6436</t>
  </si>
  <si>
    <t>小川　遼</t>
  </si>
  <si>
    <t>A6437</t>
  </si>
  <si>
    <t>柏舘　信子</t>
  </si>
  <si>
    <t>A6438</t>
  </si>
  <si>
    <t>寺田　伸子</t>
  </si>
  <si>
    <t>A6439</t>
  </si>
  <si>
    <t>徳江　義宏</t>
  </si>
  <si>
    <t>A6440</t>
  </si>
  <si>
    <t>宮下　奈緒子</t>
  </si>
  <si>
    <t>A6441</t>
  </si>
  <si>
    <t>五十嶺　浩</t>
  </si>
  <si>
    <t>A6442</t>
  </si>
  <si>
    <t>大木　淳</t>
  </si>
  <si>
    <t>A6443</t>
  </si>
  <si>
    <t>神林　翠</t>
  </si>
  <si>
    <t>A6444</t>
  </si>
  <si>
    <t>松村　明子</t>
  </si>
  <si>
    <t>A6445</t>
  </si>
  <si>
    <t>村上　あすか</t>
  </si>
  <si>
    <t>A6446</t>
  </si>
  <si>
    <t>伊藤　賢</t>
  </si>
  <si>
    <t>A6448</t>
  </si>
  <si>
    <t>西口　亮太</t>
  </si>
  <si>
    <t>A6449</t>
  </si>
  <si>
    <t>与賀田　隆史</t>
  </si>
  <si>
    <t>A6451</t>
  </si>
  <si>
    <t>ダン　トゥアン　ハイ</t>
  </si>
  <si>
    <t>A6452</t>
  </si>
  <si>
    <t>中山　直智</t>
  </si>
  <si>
    <t>A6454</t>
  </si>
  <si>
    <t>西　陽太郎</t>
  </si>
  <si>
    <t>A6455</t>
  </si>
  <si>
    <t>永吉　洋之</t>
  </si>
  <si>
    <t>A6456</t>
  </si>
  <si>
    <t>森　篤史</t>
  </si>
  <si>
    <t>A6457</t>
  </si>
  <si>
    <t>小原　直樹</t>
  </si>
  <si>
    <t>A6459</t>
  </si>
  <si>
    <t>高橋　宏和</t>
  </si>
  <si>
    <t>A6460</t>
  </si>
  <si>
    <t>木佐　洋志</t>
  </si>
  <si>
    <t>A6462</t>
  </si>
  <si>
    <t>佐々木　哲弘</t>
  </si>
  <si>
    <t>A6463</t>
  </si>
  <si>
    <t>田中　俊光</t>
  </si>
  <si>
    <t>JWBD00</t>
  </si>
  <si>
    <t>ダッカ連絡事務所</t>
  </si>
  <si>
    <t>A6465</t>
  </si>
  <si>
    <t>遠藤　晴久</t>
  </si>
  <si>
    <t>A6466</t>
  </si>
  <si>
    <t>一ノ瀬　広志</t>
  </si>
  <si>
    <t>A6469</t>
  </si>
  <si>
    <t>遠藤　将司</t>
  </si>
  <si>
    <t>A6471</t>
  </si>
  <si>
    <t>高橋　潤</t>
  </si>
  <si>
    <t>A6473</t>
  </si>
  <si>
    <t>篠原　貴史</t>
  </si>
  <si>
    <t>A6474</t>
  </si>
  <si>
    <t>豊留　大樹</t>
  </si>
  <si>
    <t>G747</t>
  </si>
  <si>
    <t>副主事</t>
  </si>
  <si>
    <t>A6475</t>
  </si>
  <si>
    <t>野崎　大志</t>
  </si>
  <si>
    <t>A6476</t>
  </si>
  <si>
    <t>矢野　稔</t>
  </si>
  <si>
    <t>A6477</t>
  </si>
  <si>
    <t>望月　健一</t>
  </si>
  <si>
    <t>G540</t>
  </si>
  <si>
    <t>A6478</t>
  </si>
  <si>
    <t>犬尾　俊</t>
  </si>
  <si>
    <t>A6479</t>
  </si>
  <si>
    <t>長井　誠</t>
  </si>
  <si>
    <t>A6480</t>
  </si>
  <si>
    <t>菊池　有</t>
  </si>
  <si>
    <t>A6482</t>
  </si>
  <si>
    <t>小泉　進</t>
  </si>
  <si>
    <t>A6484</t>
  </si>
  <si>
    <t>石田　宗俊</t>
  </si>
  <si>
    <t>K600</t>
  </si>
  <si>
    <t>副参事扱</t>
  </si>
  <si>
    <t>A6485</t>
  </si>
  <si>
    <t>松村　知佐子</t>
  </si>
  <si>
    <t>A6488</t>
  </si>
  <si>
    <t>岩部　ひかり</t>
  </si>
  <si>
    <t>A6489</t>
  </si>
  <si>
    <t>合田　亜希子</t>
  </si>
  <si>
    <t>A6490</t>
  </si>
  <si>
    <t>今井　秀樹</t>
  </si>
  <si>
    <t>A6497</t>
  </si>
  <si>
    <t>佐藤　真理子</t>
  </si>
  <si>
    <t>A6498</t>
  </si>
  <si>
    <t>森本　美香</t>
  </si>
  <si>
    <t>A6501</t>
  </si>
  <si>
    <t>カレタス　チャド</t>
  </si>
  <si>
    <t>A6502</t>
  </si>
  <si>
    <t>蒲原　康之</t>
  </si>
  <si>
    <t>A6503</t>
  </si>
  <si>
    <t>大田　朋子</t>
  </si>
  <si>
    <t>A6504</t>
  </si>
  <si>
    <t>東　尚之</t>
  </si>
  <si>
    <t>A6505</t>
  </si>
  <si>
    <t>林　ゆり</t>
  </si>
  <si>
    <t>A6507</t>
  </si>
  <si>
    <t>殿村　敏行</t>
  </si>
  <si>
    <t>A6509</t>
  </si>
  <si>
    <t>池田　甫</t>
  </si>
  <si>
    <t>K050</t>
  </si>
  <si>
    <t>取締役待遇</t>
  </si>
  <si>
    <t>A6510</t>
  </si>
  <si>
    <t>藤島　理恵</t>
  </si>
  <si>
    <t>A6514</t>
  </si>
  <si>
    <t>山口　貴史</t>
  </si>
  <si>
    <t>A6515</t>
  </si>
  <si>
    <t>幾野　雄介</t>
  </si>
  <si>
    <t>A6516</t>
  </si>
  <si>
    <t>中川　浩</t>
  </si>
  <si>
    <t>A6517</t>
  </si>
  <si>
    <t>寺前　薫</t>
  </si>
  <si>
    <t>A6518</t>
  </si>
  <si>
    <t>瀧川　典夫</t>
  </si>
  <si>
    <t>A6519</t>
  </si>
  <si>
    <t>臼杵　宣春</t>
  </si>
  <si>
    <t>A6522</t>
  </si>
  <si>
    <t>小形　真寿美</t>
  </si>
  <si>
    <t>A6534</t>
  </si>
  <si>
    <t>細谷　直毅</t>
  </si>
  <si>
    <t>A6538</t>
  </si>
  <si>
    <t>佐野　伸浩</t>
  </si>
  <si>
    <t>A6539</t>
  </si>
  <si>
    <t>太田　佳秀</t>
  </si>
  <si>
    <t>A6542</t>
  </si>
  <si>
    <t>横山　由美子</t>
  </si>
  <si>
    <t>A6552</t>
  </si>
  <si>
    <t>岩城　安英</t>
  </si>
  <si>
    <t>A6556</t>
  </si>
  <si>
    <t>伊藤　隆郭</t>
  </si>
  <si>
    <t>A6557</t>
  </si>
  <si>
    <t>浜橋　克芳</t>
  </si>
  <si>
    <t>A6558</t>
  </si>
  <si>
    <t>中村　浩之</t>
  </si>
  <si>
    <t>A6559</t>
  </si>
  <si>
    <t>大形　いずみ</t>
  </si>
  <si>
    <t>A6563</t>
  </si>
  <si>
    <t>岸　剣</t>
  </si>
  <si>
    <t>A6566</t>
  </si>
  <si>
    <t>石田　富英</t>
  </si>
  <si>
    <t>A6568</t>
  </si>
  <si>
    <t>橋本　幸樹</t>
  </si>
  <si>
    <t>A6573</t>
  </si>
  <si>
    <t>浅野　剛史</t>
  </si>
  <si>
    <t>A6574</t>
  </si>
  <si>
    <t>大類　伸子</t>
  </si>
  <si>
    <t>A6576</t>
  </si>
  <si>
    <t>羽馬　芳壽</t>
  </si>
  <si>
    <t>A6579</t>
  </si>
  <si>
    <t>三好　文</t>
  </si>
  <si>
    <t>A6582</t>
  </si>
  <si>
    <t>兒玉　智久</t>
  </si>
  <si>
    <t>A6583</t>
  </si>
  <si>
    <t>野田　康二</t>
  </si>
  <si>
    <t>A6589</t>
  </si>
  <si>
    <t>三富　房江</t>
  </si>
  <si>
    <t>A6590</t>
  </si>
  <si>
    <t>中江　亮太</t>
  </si>
  <si>
    <t>A6591</t>
  </si>
  <si>
    <t>那須　常浩</t>
  </si>
  <si>
    <t>A6592</t>
  </si>
  <si>
    <t>峰松　睦</t>
  </si>
  <si>
    <t>A6593</t>
  </si>
  <si>
    <t>高橋　雅人</t>
  </si>
  <si>
    <t>A6594</t>
  </si>
  <si>
    <t>三上　俊次</t>
  </si>
  <si>
    <t>A6596</t>
  </si>
  <si>
    <t>大村　秀雄</t>
  </si>
  <si>
    <t>A6597</t>
  </si>
  <si>
    <t>須田　有一</t>
  </si>
  <si>
    <t>A6600</t>
  </si>
  <si>
    <t>木村　正人</t>
  </si>
  <si>
    <t>A6603</t>
  </si>
  <si>
    <t>船田　晋</t>
  </si>
  <si>
    <t>A6605</t>
  </si>
  <si>
    <t>武藤　吉昌</t>
  </si>
  <si>
    <t>A6616</t>
  </si>
  <si>
    <t>山本　寿典</t>
  </si>
  <si>
    <t>A6619</t>
  </si>
  <si>
    <t>武田　智恵</t>
  </si>
  <si>
    <t>A6620</t>
  </si>
  <si>
    <t>中村　ゆかり</t>
  </si>
  <si>
    <t>A6621</t>
  </si>
  <si>
    <t>福田　謙太郎</t>
  </si>
  <si>
    <t>A6623</t>
  </si>
  <si>
    <t>大堀　文彦</t>
  </si>
  <si>
    <t>A6624</t>
  </si>
  <si>
    <t>加嶋　武志</t>
  </si>
  <si>
    <t>A6625</t>
  </si>
  <si>
    <t>神足　洋輔</t>
  </si>
  <si>
    <t>A6627</t>
  </si>
  <si>
    <t>佐々木　司</t>
  </si>
  <si>
    <t>A6628</t>
  </si>
  <si>
    <t>高村　斎弘</t>
  </si>
  <si>
    <t>A6630</t>
  </si>
  <si>
    <t>大和　賢弘</t>
  </si>
  <si>
    <t>A6633</t>
  </si>
  <si>
    <t>小野　宗助</t>
  </si>
  <si>
    <t>A6635</t>
  </si>
  <si>
    <t>朝重　亜紀子</t>
  </si>
  <si>
    <t>A6636</t>
  </si>
  <si>
    <t>加藤　暁之</t>
  </si>
  <si>
    <t>A6637</t>
  </si>
  <si>
    <t>中島　美千代</t>
  </si>
  <si>
    <t>A6638</t>
  </si>
  <si>
    <t>秋田　寛己</t>
  </si>
  <si>
    <t>A6639</t>
  </si>
  <si>
    <t>松岡　真吾</t>
  </si>
  <si>
    <t>A6640</t>
  </si>
  <si>
    <t>齊藤　啓輔</t>
  </si>
  <si>
    <t>A6641</t>
  </si>
  <si>
    <t>佐藤　翔</t>
  </si>
  <si>
    <t>A6642</t>
  </si>
  <si>
    <t>森原　百合</t>
  </si>
  <si>
    <t>A6643</t>
  </si>
  <si>
    <t>寺本　雅子</t>
  </si>
  <si>
    <t>A6645</t>
  </si>
  <si>
    <t>西崎　聖史</t>
  </si>
  <si>
    <t>A6646</t>
  </si>
  <si>
    <t>菊山　幸輝</t>
  </si>
  <si>
    <t>A6647</t>
  </si>
  <si>
    <t>配島　俊一</t>
  </si>
  <si>
    <t>A6648</t>
  </si>
  <si>
    <t>伊藤　顕子</t>
  </si>
  <si>
    <t>A6650</t>
  </si>
  <si>
    <t>下薗　晋一郎</t>
  </si>
  <si>
    <t>A6652</t>
  </si>
  <si>
    <t>水谷　佑</t>
  </si>
  <si>
    <t>A6654</t>
  </si>
  <si>
    <t>窪寺　洋介</t>
  </si>
  <si>
    <t>A6656</t>
  </si>
  <si>
    <t>山下　美里</t>
  </si>
  <si>
    <t>A6658</t>
  </si>
  <si>
    <t>清水　敬祐</t>
  </si>
  <si>
    <t>A6659</t>
  </si>
  <si>
    <t>亀山　望</t>
  </si>
  <si>
    <t>A6661</t>
  </si>
  <si>
    <t>臼井　達朗</t>
  </si>
  <si>
    <t>A6662</t>
  </si>
  <si>
    <t>佐浦　勝彦</t>
  </si>
  <si>
    <t>A6663</t>
  </si>
  <si>
    <t>白川　健司</t>
  </si>
  <si>
    <t>A6664</t>
  </si>
  <si>
    <t>景山　直人</t>
  </si>
  <si>
    <t>A6665</t>
  </si>
  <si>
    <t>多田　三枝子</t>
  </si>
  <si>
    <t>A6666</t>
  </si>
  <si>
    <t>吾田　敬介</t>
  </si>
  <si>
    <t>A6667</t>
  </si>
  <si>
    <t>宮川　朋也</t>
  </si>
  <si>
    <t>A6668</t>
  </si>
  <si>
    <t>森　雄一</t>
  </si>
  <si>
    <t>A6669</t>
  </si>
  <si>
    <t>伊月　真人</t>
  </si>
  <si>
    <t>A6670</t>
  </si>
  <si>
    <t>稲田　千紘</t>
  </si>
  <si>
    <t>A6672</t>
  </si>
  <si>
    <t>溝口　智之</t>
  </si>
  <si>
    <t>A6677</t>
  </si>
  <si>
    <t>佐々木　真</t>
  </si>
  <si>
    <t>A6678</t>
  </si>
  <si>
    <t>堀　孝太朗</t>
  </si>
  <si>
    <t>A6679</t>
  </si>
  <si>
    <t>束野　伸也</t>
  </si>
  <si>
    <t>A6680</t>
  </si>
  <si>
    <t>田川　隆康</t>
  </si>
  <si>
    <t>A6684</t>
  </si>
  <si>
    <t>針谷　敏之</t>
  </si>
  <si>
    <t>ＬＮＧ受入ターミナル建設事業技術サポート業務開発事務所</t>
  </si>
  <si>
    <t>A6688</t>
  </si>
  <si>
    <t>平松　幹太</t>
  </si>
  <si>
    <t>A6689</t>
  </si>
  <si>
    <t>島崎　裕作</t>
  </si>
  <si>
    <t>A6690</t>
  </si>
  <si>
    <t>鈴木　サヤカ</t>
  </si>
  <si>
    <t>A6691</t>
  </si>
  <si>
    <t>長倉　健</t>
  </si>
  <si>
    <t>A6693</t>
  </si>
  <si>
    <t>神尾　美穂</t>
  </si>
  <si>
    <t>A6696</t>
  </si>
  <si>
    <t>越後谷　淳</t>
  </si>
  <si>
    <t>A6707</t>
  </si>
  <si>
    <t>吉池　茂昭</t>
  </si>
  <si>
    <t>A6708</t>
  </si>
  <si>
    <t>栗原　正美</t>
  </si>
  <si>
    <t>A6713</t>
  </si>
  <si>
    <t>松原　雅浩</t>
  </si>
  <si>
    <t>A6714</t>
  </si>
  <si>
    <t>杉山　智治</t>
  </si>
  <si>
    <t>A6718</t>
  </si>
  <si>
    <t>吉武　伸章</t>
  </si>
  <si>
    <t>A6719</t>
  </si>
  <si>
    <t>南　朋規</t>
  </si>
  <si>
    <t>A6720</t>
  </si>
  <si>
    <t>山本　幸広</t>
  </si>
  <si>
    <t>A6721</t>
  </si>
  <si>
    <t>遠藤　和男</t>
  </si>
  <si>
    <t>A6722</t>
  </si>
  <si>
    <t>奥川　浩士</t>
  </si>
  <si>
    <t>A6724</t>
  </si>
  <si>
    <t>蛭川　愛志</t>
  </si>
  <si>
    <t>A6726</t>
  </si>
  <si>
    <t>芦田　和久</t>
  </si>
  <si>
    <t>A6729</t>
  </si>
  <si>
    <t>遠藤　均</t>
  </si>
  <si>
    <t>A6730</t>
  </si>
  <si>
    <t>波多野　伸司</t>
  </si>
  <si>
    <t>A6731</t>
  </si>
  <si>
    <t>高見沢　滋</t>
  </si>
  <si>
    <t>A6732</t>
  </si>
  <si>
    <t>平吉　真一</t>
  </si>
  <si>
    <t>A6733</t>
  </si>
  <si>
    <t>円谷　健太郎</t>
  </si>
  <si>
    <t>A6734</t>
  </si>
  <si>
    <t>佐久間　俊光</t>
  </si>
  <si>
    <t>A6737</t>
  </si>
  <si>
    <t>小山　進</t>
  </si>
  <si>
    <t>A6738</t>
  </si>
  <si>
    <t>森永　昭彦</t>
  </si>
  <si>
    <t>A6739</t>
  </si>
  <si>
    <t>佐藤　英俊</t>
  </si>
  <si>
    <t>JYVN22</t>
  </si>
  <si>
    <t>ホーチミン市ＭＲＴ建設開発事務所</t>
  </si>
  <si>
    <t>A6744</t>
  </si>
  <si>
    <t>西田　治子</t>
  </si>
  <si>
    <t>健康管理室</t>
  </si>
  <si>
    <t>S10000</t>
  </si>
  <si>
    <t>A6745</t>
  </si>
  <si>
    <t>水野　高信</t>
  </si>
  <si>
    <t>A6746</t>
  </si>
  <si>
    <t>満井　綾子</t>
  </si>
  <si>
    <t>A6747</t>
  </si>
  <si>
    <t>森　林太郎</t>
  </si>
  <si>
    <t>A6751</t>
  </si>
  <si>
    <t>川原　秀樹</t>
  </si>
  <si>
    <t>A6753</t>
  </si>
  <si>
    <t>福本　恭子</t>
  </si>
  <si>
    <t>A6761</t>
  </si>
  <si>
    <t>辻　英夫</t>
  </si>
  <si>
    <t>G270</t>
  </si>
  <si>
    <t>理事(執行役員待遇）</t>
  </si>
  <si>
    <t>A6762</t>
  </si>
  <si>
    <t>石原　義之</t>
  </si>
  <si>
    <t>A6764</t>
  </si>
  <si>
    <t>藤川　直正</t>
  </si>
  <si>
    <t>A6765</t>
  </si>
  <si>
    <t>末松　謙治</t>
  </si>
  <si>
    <t>A6770</t>
  </si>
  <si>
    <t>領家　麻美</t>
  </si>
  <si>
    <t>A6771</t>
  </si>
  <si>
    <t>上原　功</t>
  </si>
  <si>
    <t>A6773</t>
  </si>
  <si>
    <t>佐藤　素子</t>
  </si>
  <si>
    <t>A6781</t>
  </si>
  <si>
    <t>舞田　克己</t>
  </si>
  <si>
    <t>A6784</t>
  </si>
  <si>
    <t>安永　浩子</t>
  </si>
  <si>
    <t>A6788</t>
  </si>
  <si>
    <t>吉成　正子</t>
  </si>
  <si>
    <t>A6789</t>
  </si>
  <si>
    <t>本城　正行</t>
  </si>
  <si>
    <t>A6790</t>
  </si>
  <si>
    <t>中山　宣洋</t>
  </si>
  <si>
    <t>A6791</t>
  </si>
  <si>
    <t>原　礼有</t>
  </si>
  <si>
    <t>K620</t>
  </si>
  <si>
    <t>副参事２級扱</t>
  </si>
  <si>
    <t>A6793</t>
  </si>
  <si>
    <t>磯野　昌代</t>
  </si>
  <si>
    <t>A6794</t>
  </si>
  <si>
    <t>野嵜　弘道</t>
  </si>
  <si>
    <t>A6797</t>
  </si>
  <si>
    <t>小林　恵子</t>
  </si>
  <si>
    <t>A6800</t>
  </si>
  <si>
    <t>邱　騁</t>
  </si>
  <si>
    <t>A6802</t>
  </si>
  <si>
    <t>木村　伊久夫</t>
  </si>
  <si>
    <t>A6803</t>
  </si>
  <si>
    <t>永田　洋子</t>
  </si>
  <si>
    <t>A6805</t>
  </si>
  <si>
    <t>米川　真美</t>
  </si>
  <si>
    <t>A6806</t>
  </si>
  <si>
    <t>加藤　涼</t>
  </si>
  <si>
    <t>A6807</t>
  </si>
  <si>
    <t>渡邊　遼也</t>
  </si>
  <si>
    <t>A6808</t>
  </si>
  <si>
    <t>碇屋　智之</t>
  </si>
  <si>
    <t>A6809</t>
  </si>
  <si>
    <t>渡部　春樹</t>
  </si>
  <si>
    <t>A6812</t>
  </si>
  <si>
    <t>桑原　真吾</t>
  </si>
  <si>
    <t>A6814</t>
  </si>
  <si>
    <t>山崎　祥吾</t>
  </si>
  <si>
    <t>A6815</t>
  </si>
  <si>
    <t>池田　有希</t>
  </si>
  <si>
    <t>A6816</t>
  </si>
  <si>
    <t>藤本　雄大</t>
  </si>
  <si>
    <t>A6817</t>
  </si>
  <si>
    <t>片山　健太郎</t>
  </si>
  <si>
    <t>A6818</t>
  </si>
  <si>
    <t>松田　光平</t>
  </si>
  <si>
    <t>A6820</t>
  </si>
  <si>
    <t>橋口　健一</t>
  </si>
  <si>
    <t>A6821</t>
  </si>
  <si>
    <t>林　宏和</t>
  </si>
  <si>
    <t>A6822</t>
  </si>
  <si>
    <t>村上　和康</t>
  </si>
  <si>
    <t>A6823</t>
  </si>
  <si>
    <t>許斐　信亮</t>
  </si>
  <si>
    <t>A6824</t>
  </si>
  <si>
    <t>長澤　知範</t>
  </si>
  <si>
    <t>A6825</t>
  </si>
  <si>
    <t>A6826</t>
  </si>
  <si>
    <t>工藤　朝日</t>
  </si>
  <si>
    <t>A6827</t>
  </si>
  <si>
    <t>小口　孝裕</t>
  </si>
  <si>
    <t>A6828</t>
  </si>
  <si>
    <t>芝原　知</t>
  </si>
  <si>
    <t>A6829</t>
  </si>
  <si>
    <t>瀬戸　文久</t>
  </si>
  <si>
    <t>A6832</t>
  </si>
  <si>
    <t>中野　博史</t>
  </si>
  <si>
    <t>A6834</t>
  </si>
  <si>
    <t>田中　寿枝</t>
  </si>
  <si>
    <t>A6835</t>
  </si>
  <si>
    <t>平野　智章</t>
  </si>
  <si>
    <t>A6836</t>
  </si>
  <si>
    <t>川崎　槙平</t>
  </si>
  <si>
    <t>A6837</t>
  </si>
  <si>
    <t>杉森　健作</t>
  </si>
  <si>
    <t>A6841</t>
  </si>
  <si>
    <t>河原崎　裕太</t>
  </si>
  <si>
    <t>A6842</t>
  </si>
  <si>
    <t>沢田　陽佑</t>
  </si>
  <si>
    <t>A6844</t>
  </si>
  <si>
    <t>上田　透</t>
  </si>
  <si>
    <t>A6845</t>
  </si>
  <si>
    <t>坂　啓惟</t>
  </si>
  <si>
    <t>A6846</t>
  </si>
  <si>
    <t>松本　佑介</t>
  </si>
  <si>
    <t>A6847</t>
  </si>
  <si>
    <t>鶴田　浩太</t>
  </si>
  <si>
    <t>A6848</t>
  </si>
  <si>
    <t>内藤　浩一</t>
  </si>
  <si>
    <t>A6850</t>
  </si>
  <si>
    <t>曽野　明洋</t>
  </si>
  <si>
    <t>A6851</t>
  </si>
  <si>
    <t>上條　孝徳</t>
  </si>
  <si>
    <t>A6852</t>
  </si>
  <si>
    <t>神谷　翔</t>
  </si>
  <si>
    <t>A6853</t>
  </si>
  <si>
    <t>常盤　俊輔</t>
  </si>
  <si>
    <t>A6854</t>
  </si>
  <si>
    <t>椎本　ゆかり</t>
  </si>
  <si>
    <t>A6855</t>
  </si>
  <si>
    <t>丸山　英樹</t>
  </si>
  <si>
    <t>A6858</t>
  </si>
  <si>
    <t>深谷　正史</t>
  </si>
  <si>
    <t>A6859</t>
  </si>
  <si>
    <t>柳澤　孝行</t>
  </si>
  <si>
    <t>A6860</t>
  </si>
  <si>
    <t>堀川　一希</t>
  </si>
  <si>
    <t>A6861</t>
  </si>
  <si>
    <t>矢澤　和正</t>
  </si>
  <si>
    <t>A6863</t>
  </si>
  <si>
    <t>矢吹　裕太</t>
  </si>
  <si>
    <t>A6864</t>
  </si>
  <si>
    <t>山内　誠也</t>
  </si>
  <si>
    <t>A6865</t>
  </si>
  <si>
    <t>吾妻　佑紀</t>
  </si>
  <si>
    <t>A6866</t>
  </si>
  <si>
    <t>須藤　祐希</t>
  </si>
  <si>
    <t>A6867</t>
  </si>
  <si>
    <t>安藤　聡</t>
  </si>
  <si>
    <t>A6868</t>
  </si>
  <si>
    <t>小野　翔平</t>
  </si>
  <si>
    <t>A6871</t>
  </si>
  <si>
    <t>山口　正直</t>
  </si>
  <si>
    <t>A6872</t>
  </si>
  <si>
    <t>中村　悦子</t>
  </si>
  <si>
    <t>A6873</t>
  </si>
  <si>
    <t>盛　京介</t>
  </si>
  <si>
    <t>A6875</t>
  </si>
  <si>
    <t>岡下　直人</t>
  </si>
  <si>
    <t>A6877</t>
  </si>
  <si>
    <t>安藤　一弘</t>
  </si>
  <si>
    <t>A6881</t>
  </si>
  <si>
    <t>牧野　緑</t>
  </si>
  <si>
    <t>A6882</t>
  </si>
  <si>
    <t>古田　勝</t>
  </si>
  <si>
    <t>A6887</t>
  </si>
  <si>
    <t>大橋　克</t>
  </si>
  <si>
    <t>A6888</t>
  </si>
  <si>
    <t>大原　ひろみ</t>
  </si>
  <si>
    <t>A6890</t>
  </si>
  <si>
    <t>清水　卓三</t>
  </si>
  <si>
    <t>A6891</t>
  </si>
  <si>
    <t>保里川　振一郎</t>
  </si>
  <si>
    <t>A6893</t>
  </si>
  <si>
    <t>田村　憲昭</t>
  </si>
  <si>
    <t>A6896</t>
  </si>
  <si>
    <t>森　裕香</t>
  </si>
  <si>
    <t>A6897</t>
  </si>
  <si>
    <t>武田　博昭</t>
  </si>
  <si>
    <t>A6898</t>
  </si>
  <si>
    <t>佐藤　理恵</t>
  </si>
  <si>
    <t>A6899</t>
  </si>
  <si>
    <t>鈴木　道人</t>
  </si>
  <si>
    <t>A6900</t>
  </si>
  <si>
    <t>設楽　拓也</t>
  </si>
  <si>
    <t>A6901</t>
  </si>
  <si>
    <t>山口　直紀</t>
  </si>
  <si>
    <t>A6907</t>
  </si>
  <si>
    <t>山田　千景</t>
  </si>
  <si>
    <t>A6908</t>
  </si>
  <si>
    <t>馬場　加奈</t>
  </si>
  <si>
    <t>A6909</t>
  </si>
  <si>
    <t>大庭　正洋</t>
  </si>
  <si>
    <t>A6910</t>
  </si>
  <si>
    <t>中島　隆雄</t>
  </si>
  <si>
    <t>A6911</t>
  </si>
  <si>
    <t>原　基樹</t>
  </si>
  <si>
    <t>A6912</t>
  </si>
  <si>
    <t>虫明　功臣</t>
  </si>
  <si>
    <t>A6914</t>
  </si>
  <si>
    <t>田　智子</t>
  </si>
  <si>
    <t>A6915</t>
  </si>
  <si>
    <t>白山　美加</t>
  </si>
  <si>
    <t>A6916</t>
  </si>
  <si>
    <t>小川　いづみ</t>
  </si>
  <si>
    <t>A6922</t>
  </si>
  <si>
    <t>今村　恵介</t>
  </si>
  <si>
    <t>A6923</t>
  </si>
  <si>
    <t>松尾　和俊</t>
  </si>
  <si>
    <t>A6924</t>
  </si>
  <si>
    <t>松ヶ平　賢一</t>
  </si>
  <si>
    <t>A6925</t>
  </si>
  <si>
    <t>水野　良介</t>
  </si>
  <si>
    <t>A6926</t>
  </si>
  <si>
    <t>上原　靜雄</t>
  </si>
  <si>
    <t>A6927</t>
  </si>
  <si>
    <t>塩崎　大介</t>
  </si>
  <si>
    <t>A6930</t>
  </si>
  <si>
    <t>向江　幸介</t>
  </si>
  <si>
    <t>A6931</t>
  </si>
  <si>
    <t>清水　隆博</t>
  </si>
  <si>
    <t>A6932</t>
  </si>
  <si>
    <t>上田　正明</t>
  </si>
  <si>
    <t>A6935</t>
  </si>
  <si>
    <t>峯尾　岳広</t>
  </si>
  <si>
    <t>A6938</t>
  </si>
  <si>
    <t>面川　広也</t>
  </si>
  <si>
    <t>A6939</t>
  </si>
  <si>
    <t>小野　正幸</t>
  </si>
  <si>
    <t>A6940</t>
  </si>
  <si>
    <t>山口　武</t>
  </si>
  <si>
    <t>A6941</t>
  </si>
  <si>
    <t>関口　保</t>
  </si>
  <si>
    <t>A6942</t>
  </si>
  <si>
    <t>橘　守栄</t>
  </si>
  <si>
    <t>A6943</t>
  </si>
  <si>
    <t>大崎　由香</t>
  </si>
  <si>
    <t>A6944</t>
  </si>
  <si>
    <t>山下　興一</t>
  </si>
  <si>
    <t>A6949</t>
  </si>
  <si>
    <t>長井　陽一郎</t>
  </si>
  <si>
    <t>A6950</t>
  </si>
  <si>
    <t>石原　鏡子</t>
  </si>
  <si>
    <t>A6953</t>
  </si>
  <si>
    <t>仲村　貢</t>
  </si>
  <si>
    <t>A6956</t>
  </si>
  <si>
    <t>王　剣宏</t>
  </si>
  <si>
    <t>A6957</t>
  </si>
  <si>
    <t>須藤　武夫</t>
  </si>
  <si>
    <t>A6958</t>
  </si>
  <si>
    <t>清水　達明</t>
  </si>
  <si>
    <t>A6960</t>
  </si>
  <si>
    <t>榊原　智之</t>
  </si>
  <si>
    <t>A6963</t>
  </si>
  <si>
    <t>岩崎　俊哉</t>
  </si>
  <si>
    <t>A6964</t>
  </si>
  <si>
    <t>野口　好弘</t>
  </si>
  <si>
    <t>A6965</t>
  </si>
  <si>
    <t>佐藤　哲也</t>
  </si>
  <si>
    <t>A6968</t>
  </si>
  <si>
    <t>楠木　勝也</t>
  </si>
  <si>
    <t>A6969</t>
  </si>
  <si>
    <t>村上　武士</t>
  </si>
  <si>
    <t>A6974</t>
  </si>
  <si>
    <t>白石　穂子</t>
  </si>
  <si>
    <t>A6976</t>
  </si>
  <si>
    <t>風間　隆由</t>
  </si>
  <si>
    <t>G740</t>
  </si>
  <si>
    <t>主事補</t>
  </si>
  <si>
    <t>A6978</t>
  </si>
  <si>
    <t>西村　久美子</t>
  </si>
  <si>
    <t>A6979</t>
  </si>
  <si>
    <t>飯村　文</t>
  </si>
  <si>
    <t>A6983</t>
  </si>
  <si>
    <t>篠崎　弘明</t>
  </si>
  <si>
    <t>A6984</t>
  </si>
  <si>
    <t>中村　愛</t>
  </si>
  <si>
    <t>A6985</t>
  </si>
  <si>
    <t>今井　悠貴</t>
  </si>
  <si>
    <t>A6986</t>
  </si>
  <si>
    <t>寺岡　瞳</t>
  </si>
  <si>
    <t>A6988</t>
  </si>
  <si>
    <t>堀江　陽介</t>
  </si>
  <si>
    <t>A6989</t>
  </si>
  <si>
    <t>岩本　演崇</t>
  </si>
  <si>
    <t>A6990</t>
  </si>
  <si>
    <t>松下　朋哉</t>
  </si>
  <si>
    <t>A6991</t>
  </si>
  <si>
    <t>小林　弘明</t>
  </si>
  <si>
    <t>A6993</t>
  </si>
  <si>
    <t>宮原　義人</t>
  </si>
  <si>
    <t>A6995</t>
  </si>
  <si>
    <t>天野　貴久</t>
  </si>
  <si>
    <t>A6996</t>
  </si>
  <si>
    <t>末崎　将司</t>
  </si>
  <si>
    <t>A6997</t>
  </si>
  <si>
    <t>松田　知子</t>
  </si>
  <si>
    <t>A6998</t>
  </si>
  <si>
    <t>藤生　孝典</t>
  </si>
  <si>
    <t>A6999</t>
  </si>
  <si>
    <t>村上　英明</t>
  </si>
  <si>
    <t>A7001</t>
  </si>
  <si>
    <t>井上　剛</t>
  </si>
  <si>
    <t>A7002</t>
  </si>
  <si>
    <t>草谷　恭行</t>
  </si>
  <si>
    <t>A7003</t>
  </si>
  <si>
    <t>山田　勇智</t>
  </si>
  <si>
    <t>A7004</t>
  </si>
  <si>
    <t>荒木　健</t>
  </si>
  <si>
    <t>A7005</t>
  </si>
  <si>
    <t>白川　雄一朗</t>
  </si>
  <si>
    <t>A7006</t>
  </si>
  <si>
    <t>丸橋　温美</t>
  </si>
  <si>
    <t>A7007</t>
  </si>
  <si>
    <t>日高　達也</t>
  </si>
  <si>
    <t>A7008</t>
  </si>
  <si>
    <t>塩見　真矢</t>
  </si>
  <si>
    <t>A7009</t>
  </si>
  <si>
    <t>田川　裕章</t>
  </si>
  <si>
    <t>A7010</t>
  </si>
  <si>
    <t>千住　緑</t>
  </si>
  <si>
    <t>A7011</t>
  </si>
  <si>
    <t>大皿　陽康</t>
  </si>
  <si>
    <t>A7012</t>
  </si>
  <si>
    <t>藤井　涼</t>
  </si>
  <si>
    <t>A7014</t>
  </si>
  <si>
    <t>栄久庵　太郎</t>
  </si>
  <si>
    <t>A7015</t>
  </si>
  <si>
    <t>小池　太郎</t>
  </si>
  <si>
    <t>A7016</t>
  </si>
  <si>
    <t>渡邊　泰介</t>
  </si>
  <si>
    <t>A7017</t>
  </si>
  <si>
    <t>青木　陽平</t>
  </si>
  <si>
    <t>A7019</t>
  </si>
  <si>
    <t>河野　正規</t>
  </si>
  <si>
    <t>A7021</t>
  </si>
  <si>
    <t>植原　祐弥</t>
  </si>
  <si>
    <t>A7024</t>
  </si>
  <si>
    <t>宮澤　和晃</t>
  </si>
  <si>
    <t>A7025</t>
  </si>
  <si>
    <t>景山　辰徳</t>
  </si>
  <si>
    <t>A7026</t>
  </si>
  <si>
    <t>小野寺　一仁</t>
  </si>
  <si>
    <t>A7027</t>
  </si>
  <si>
    <t>安藤　圭祐</t>
  </si>
  <si>
    <t>A7028</t>
  </si>
  <si>
    <t>北畠　寛晃</t>
  </si>
  <si>
    <t>A7030</t>
  </si>
  <si>
    <t>冨吉　佳太</t>
  </si>
  <si>
    <t>A7031</t>
  </si>
  <si>
    <t>細川　貴弘</t>
  </si>
  <si>
    <t>A7034</t>
  </si>
  <si>
    <t>福村　如美</t>
  </si>
  <si>
    <t>A7035</t>
  </si>
  <si>
    <t>佐賀　友美</t>
  </si>
  <si>
    <t>A7036</t>
  </si>
  <si>
    <t>京谷　史郎</t>
  </si>
  <si>
    <t>A7038</t>
  </si>
  <si>
    <t>山内　丈志</t>
  </si>
  <si>
    <t>A7039</t>
  </si>
  <si>
    <t>星野　洋</t>
  </si>
  <si>
    <t>A7040</t>
  </si>
  <si>
    <t>小笠原　基</t>
  </si>
  <si>
    <t>A7043</t>
  </si>
  <si>
    <t>脇田　陽子</t>
  </si>
  <si>
    <t>A7044</t>
  </si>
  <si>
    <t>横山　洋子</t>
  </si>
  <si>
    <t>A7048</t>
  </si>
  <si>
    <t>瀧澤　英二</t>
  </si>
  <si>
    <t>A7049</t>
  </si>
  <si>
    <t>今福　守</t>
  </si>
  <si>
    <t>A7050</t>
  </si>
  <si>
    <t>夏目　幸次</t>
  </si>
  <si>
    <t>A7051</t>
  </si>
  <si>
    <t>水田　恒四郎</t>
  </si>
  <si>
    <t>A7052</t>
  </si>
  <si>
    <t>國塚　康平</t>
  </si>
  <si>
    <t>A7055</t>
  </si>
  <si>
    <t>谷脇　政子</t>
  </si>
  <si>
    <t>A7056</t>
  </si>
  <si>
    <t>岡崎　由美</t>
  </si>
  <si>
    <t>A7057</t>
  </si>
  <si>
    <t>清水　幸雄</t>
  </si>
  <si>
    <t>A7058</t>
  </si>
  <si>
    <t>星加　嗣</t>
  </si>
  <si>
    <t>A7059</t>
  </si>
  <si>
    <t>富岡　佐和子</t>
  </si>
  <si>
    <t>A7060</t>
  </si>
  <si>
    <t>粕川　博敏</t>
  </si>
  <si>
    <t>A7061</t>
  </si>
  <si>
    <t>原田　義春</t>
  </si>
  <si>
    <t>A7065</t>
  </si>
  <si>
    <t>関口　洋介</t>
  </si>
  <si>
    <t>A7066</t>
  </si>
  <si>
    <t>大竹　靖子</t>
  </si>
  <si>
    <t>A7068</t>
  </si>
  <si>
    <t>上原　翔子</t>
  </si>
  <si>
    <t>A7069</t>
  </si>
  <si>
    <t>井上　邦夫</t>
  </si>
  <si>
    <t>A7070</t>
  </si>
  <si>
    <t>富田　早季</t>
  </si>
  <si>
    <t>A7071</t>
  </si>
  <si>
    <t>嶋脇　聡子</t>
  </si>
  <si>
    <t>A7072</t>
  </si>
  <si>
    <t>北郷　新平</t>
  </si>
  <si>
    <t>A7074</t>
  </si>
  <si>
    <t>坂本　忠彦</t>
  </si>
  <si>
    <t>A7077</t>
  </si>
  <si>
    <t>和田　泰司</t>
  </si>
  <si>
    <t>A7078</t>
  </si>
  <si>
    <t>川越　典子</t>
  </si>
  <si>
    <t>A7081</t>
  </si>
  <si>
    <t>大塚　美和子</t>
  </si>
  <si>
    <t>A7086</t>
  </si>
  <si>
    <t>伊藤　繁美</t>
  </si>
  <si>
    <t>A7087</t>
  </si>
  <si>
    <t>西村　陽介</t>
  </si>
  <si>
    <t>A7089</t>
  </si>
  <si>
    <t>岸　篤</t>
  </si>
  <si>
    <t>A7090</t>
  </si>
  <si>
    <t>堀田　隆</t>
  </si>
  <si>
    <t>A7091</t>
  </si>
  <si>
    <t>東辻　潔</t>
  </si>
  <si>
    <t>A7092</t>
  </si>
  <si>
    <t>清水　吾妻介</t>
  </si>
  <si>
    <t>A7093</t>
  </si>
  <si>
    <t>大羽　やよい</t>
  </si>
  <si>
    <t>A7094</t>
  </si>
  <si>
    <t>赤松　幸吉</t>
  </si>
  <si>
    <t>A7095</t>
  </si>
  <si>
    <t>高峯　高</t>
  </si>
  <si>
    <t>A7096</t>
  </si>
  <si>
    <t>菊池　里沙</t>
  </si>
  <si>
    <t>A7097</t>
  </si>
  <si>
    <t>小窪　隆</t>
  </si>
  <si>
    <t>A7100</t>
  </si>
  <si>
    <t>三木　智恵子</t>
  </si>
  <si>
    <t>A7101</t>
  </si>
  <si>
    <t>中辻　安夕美</t>
  </si>
  <si>
    <t>A7103</t>
  </si>
  <si>
    <t>上野　太郎</t>
  </si>
  <si>
    <t>A7104</t>
  </si>
  <si>
    <t>大澤　陽介</t>
  </si>
  <si>
    <t>A7106</t>
  </si>
  <si>
    <t>山下　みよ子</t>
  </si>
  <si>
    <t>A7109</t>
  </si>
  <si>
    <t>山田　順子</t>
  </si>
  <si>
    <t>A7111</t>
  </si>
  <si>
    <t>藤岡　理香</t>
  </si>
  <si>
    <t>A7112</t>
  </si>
  <si>
    <t>関　智章</t>
  </si>
  <si>
    <t>A7121</t>
  </si>
  <si>
    <t>新明　英一</t>
  </si>
  <si>
    <t>A7122</t>
  </si>
  <si>
    <t>吉田　大輔</t>
  </si>
  <si>
    <t>A7124</t>
  </si>
  <si>
    <t>村上　邦彦</t>
  </si>
  <si>
    <t>A7127</t>
  </si>
  <si>
    <t>佐々木　正二</t>
  </si>
  <si>
    <t>A7130</t>
  </si>
  <si>
    <t>丸中　綾子</t>
  </si>
  <si>
    <t>A7131</t>
  </si>
  <si>
    <t>高地　透</t>
  </si>
  <si>
    <t>A7132</t>
  </si>
  <si>
    <t>小園　裕司</t>
  </si>
  <si>
    <t>A7133</t>
  </si>
  <si>
    <t>中川原　宏昭</t>
  </si>
  <si>
    <t>A7134</t>
  </si>
  <si>
    <t>長岐　和幸</t>
  </si>
  <si>
    <t>A7136</t>
  </si>
  <si>
    <t>原　達章</t>
  </si>
  <si>
    <t>A7137</t>
  </si>
  <si>
    <t>林　弘明</t>
  </si>
  <si>
    <t>A7138</t>
  </si>
  <si>
    <t>麦田　藍</t>
  </si>
  <si>
    <t>A7139</t>
  </si>
  <si>
    <t>有馬　孝彦</t>
  </si>
  <si>
    <t>A7140</t>
  </si>
  <si>
    <t>下田　聡</t>
  </si>
  <si>
    <t>A7141</t>
  </si>
  <si>
    <t>永島　達也</t>
  </si>
  <si>
    <t>A7142</t>
  </si>
  <si>
    <t>南雲　祐一郎</t>
  </si>
  <si>
    <t>A7143</t>
  </si>
  <si>
    <t>亀井　陽平</t>
  </si>
  <si>
    <t>A7145</t>
  </si>
  <si>
    <t>川合　紀寿</t>
  </si>
  <si>
    <t>A7146</t>
  </si>
  <si>
    <t>牧野　公亮</t>
  </si>
  <si>
    <t>A7148</t>
  </si>
  <si>
    <t>松田　悟</t>
  </si>
  <si>
    <t>A7149</t>
  </si>
  <si>
    <t>矢下　誠人</t>
  </si>
  <si>
    <t>A7150</t>
  </si>
  <si>
    <t>高橋　拓也</t>
  </si>
  <si>
    <t>A7151</t>
  </si>
  <si>
    <t>福田　悠太</t>
  </si>
  <si>
    <t>A7152</t>
  </si>
  <si>
    <t>達川　大志</t>
  </si>
  <si>
    <t>A7153</t>
  </si>
  <si>
    <t>浅見　晃菜</t>
  </si>
  <si>
    <t>A7154</t>
  </si>
  <si>
    <t>津田　圭介</t>
  </si>
  <si>
    <t>A7155</t>
  </si>
  <si>
    <t>舟越　善隆</t>
  </si>
  <si>
    <t>A7157</t>
  </si>
  <si>
    <t>五十嵐　徹</t>
  </si>
  <si>
    <t>A7158</t>
  </si>
  <si>
    <t>古谷　隆之</t>
  </si>
  <si>
    <t>A7159</t>
  </si>
  <si>
    <t>深澤　貴光</t>
  </si>
  <si>
    <t>A7160</t>
  </si>
  <si>
    <t>槇野　良介</t>
  </si>
  <si>
    <t>A7161</t>
  </si>
  <si>
    <t>谷本　修一</t>
  </si>
  <si>
    <t>A7163</t>
  </si>
  <si>
    <t>鈴木　芳和</t>
  </si>
  <si>
    <t>A7164</t>
  </si>
  <si>
    <t>伊藤　孝浩</t>
  </si>
  <si>
    <t>A7165</t>
  </si>
  <si>
    <t>太田　稔</t>
  </si>
  <si>
    <t>A7166</t>
  </si>
  <si>
    <t>尾崎　望</t>
  </si>
  <si>
    <t>A7167</t>
  </si>
  <si>
    <t>高橋　幸広</t>
  </si>
  <si>
    <t>A7168</t>
  </si>
  <si>
    <t>折笠　翔</t>
  </si>
  <si>
    <t>A7169</t>
  </si>
  <si>
    <t>佐藤　諒</t>
  </si>
  <si>
    <t>A7170</t>
  </si>
  <si>
    <t>飯塚　雄介</t>
  </si>
  <si>
    <t>A7171</t>
  </si>
  <si>
    <t>大津　一馬</t>
  </si>
  <si>
    <t>A7172</t>
  </si>
  <si>
    <t>安沢　孝太</t>
  </si>
  <si>
    <t>A7173</t>
  </si>
  <si>
    <t>安藤　清彦</t>
  </si>
  <si>
    <t>A7174</t>
  </si>
  <si>
    <t>高橋　邦弘</t>
  </si>
  <si>
    <t>A7175</t>
  </si>
  <si>
    <t>坂田　道志</t>
  </si>
  <si>
    <t>A7176</t>
  </si>
  <si>
    <t>石川　遼</t>
  </si>
  <si>
    <t>A7177</t>
  </si>
  <si>
    <t>岩山　惠</t>
  </si>
  <si>
    <t>A7178</t>
  </si>
  <si>
    <t>上野　晶平</t>
  </si>
  <si>
    <t>A7180</t>
  </si>
  <si>
    <t>森　梅子</t>
  </si>
  <si>
    <t>A7181</t>
  </si>
  <si>
    <t>梶原　禎子</t>
  </si>
  <si>
    <t>A7185</t>
  </si>
  <si>
    <t>細川　美由紀</t>
  </si>
  <si>
    <t>SB01</t>
  </si>
  <si>
    <t>（株）ニッキ・コーポレーション</t>
  </si>
  <si>
    <t>SB0500</t>
  </si>
  <si>
    <t>（株）ニッキ・コーポレーション保険部</t>
  </si>
  <si>
    <t>A7186</t>
  </si>
  <si>
    <t>有我　修二</t>
  </si>
  <si>
    <t>A7188</t>
  </si>
  <si>
    <t>城寶　由紀子</t>
  </si>
  <si>
    <t>A7189</t>
  </si>
  <si>
    <t>赤石　賢意</t>
  </si>
  <si>
    <t>A7190</t>
  </si>
  <si>
    <t>岡本　直人</t>
  </si>
  <si>
    <t>A7191</t>
  </si>
  <si>
    <t>工藤　徹宏</t>
  </si>
  <si>
    <t>A7196</t>
  </si>
  <si>
    <t>川口　義博</t>
  </si>
  <si>
    <t>A7197</t>
  </si>
  <si>
    <t>佐藤　幸男</t>
  </si>
  <si>
    <t>A7201</t>
  </si>
  <si>
    <t>久保　敦弘</t>
  </si>
  <si>
    <t>A7203</t>
  </si>
  <si>
    <t>山川　達弘</t>
  </si>
  <si>
    <t>A7205</t>
  </si>
  <si>
    <t>Ｈ．Ｐ．　バンダラ</t>
  </si>
  <si>
    <t>A7206</t>
  </si>
  <si>
    <t>栗山　卓也</t>
  </si>
  <si>
    <t>A7208</t>
  </si>
  <si>
    <t>野口　博之</t>
  </si>
  <si>
    <t>A7209</t>
  </si>
  <si>
    <t>菅原　春</t>
  </si>
  <si>
    <t>A7210</t>
  </si>
  <si>
    <t>江口　聡</t>
  </si>
  <si>
    <t>A7211</t>
  </si>
  <si>
    <t>金澤　友徳</t>
  </si>
  <si>
    <t>A7212</t>
  </si>
  <si>
    <t>加藤　久美子</t>
  </si>
  <si>
    <t>A7213</t>
  </si>
  <si>
    <t>菊地　謙一</t>
  </si>
  <si>
    <t>A7215</t>
  </si>
  <si>
    <t>中川　貴博</t>
  </si>
  <si>
    <t>A7216</t>
  </si>
  <si>
    <t>白井　貴久美</t>
  </si>
  <si>
    <t>A7217</t>
  </si>
  <si>
    <t>會本　明日香</t>
  </si>
  <si>
    <t>A7218</t>
  </si>
  <si>
    <t>ハニ　マルヅカ</t>
  </si>
  <si>
    <t>A7219</t>
  </si>
  <si>
    <t>武藤　文彦</t>
  </si>
  <si>
    <t>A7220</t>
  </si>
  <si>
    <t>小林　一成</t>
  </si>
  <si>
    <t>A7221</t>
  </si>
  <si>
    <t>森山　誠一</t>
  </si>
  <si>
    <t>A7223</t>
  </si>
  <si>
    <t>野島　きみ子</t>
  </si>
  <si>
    <t>A7224</t>
  </si>
  <si>
    <t>知花　薫</t>
  </si>
  <si>
    <t>A7225</t>
  </si>
  <si>
    <t>平井　敏雄</t>
  </si>
  <si>
    <t>A7227</t>
  </si>
  <si>
    <t>村岡　洋文</t>
  </si>
  <si>
    <t>A7229</t>
  </si>
  <si>
    <t>山川　朝生</t>
  </si>
  <si>
    <t>A7231</t>
  </si>
  <si>
    <t>永山　イサオ</t>
  </si>
  <si>
    <t>A7232</t>
  </si>
  <si>
    <t>柳澤　得寿</t>
  </si>
  <si>
    <t>A7233</t>
  </si>
  <si>
    <t>森　芳夫</t>
  </si>
  <si>
    <t>A7234</t>
  </si>
  <si>
    <t>A7236</t>
  </si>
  <si>
    <t>山本　富佐雄</t>
  </si>
  <si>
    <t>A7237</t>
  </si>
  <si>
    <t>高柳　彰博</t>
  </si>
  <si>
    <t>A7239</t>
  </si>
  <si>
    <t>山崎　達夫</t>
  </si>
  <si>
    <t>A7240</t>
  </si>
  <si>
    <t>菊地　智</t>
  </si>
  <si>
    <t>A7241</t>
  </si>
  <si>
    <t>笠木　匠</t>
  </si>
  <si>
    <t>A7242</t>
  </si>
  <si>
    <t>西村　香保里</t>
  </si>
  <si>
    <t>A7244</t>
  </si>
  <si>
    <t>中倉　香代子</t>
  </si>
  <si>
    <t>A7245</t>
  </si>
  <si>
    <t>奥田　英治</t>
  </si>
  <si>
    <t>A7246</t>
  </si>
  <si>
    <t>服部　一成</t>
  </si>
  <si>
    <t>A7247</t>
  </si>
  <si>
    <t>中　孝仁</t>
  </si>
  <si>
    <t>A7248</t>
  </si>
  <si>
    <t>竹下　秀敏</t>
  </si>
  <si>
    <t>A7249</t>
  </si>
  <si>
    <t>宮村　滋</t>
  </si>
  <si>
    <t>A7250</t>
  </si>
  <si>
    <t>岸　司</t>
  </si>
  <si>
    <t>A7251</t>
  </si>
  <si>
    <t>片岡　一喜</t>
  </si>
  <si>
    <t>A7252</t>
  </si>
  <si>
    <t>寺田　貴俊</t>
  </si>
  <si>
    <t>A7254</t>
  </si>
  <si>
    <t>高橋　泰信</t>
  </si>
  <si>
    <t>A7255</t>
  </si>
  <si>
    <t>田谷　ひとみ</t>
  </si>
  <si>
    <t>A7256</t>
  </si>
  <si>
    <t>荻巣　やよい</t>
  </si>
  <si>
    <t>A7257</t>
  </si>
  <si>
    <t>片岡　恵子</t>
  </si>
  <si>
    <t>A7258</t>
  </si>
  <si>
    <t>糸賀　栄</t>
  </si>
  <si>
    <t>G715</t>
  </si>
  <si>
    <t>工師１級</t>
  </si>
  <si>
    <t>A7261</t>
  </si>
  <si>
    <t>寺井　秀</t>
  </si>
  <si>
    <t>A7265</t>
  </si>
  <si>
    <t>植田　智子</t>
  </si>
  <si>
    <t>A7268</t>
  </si>
  <si>
    <t>濱　周吾</t>
  </si>
  <si>
    <t>K723</t>
  </si>
  <si>
    <t>技師２級扱</t>
  </si>
  <si>
    <t>A7271</t>
  </si>
  <si>
    <t>小林　隼人</t>
  </si>
  <si>
    <t>A7272</t>
  </si>
  <si>
    <t>有山　由紀</t>
  </si>
  <si>
    <t>SB0200</t>
  </si>
  <si>
    <t>（株）ニッキ・コーポレーション総務部</t>
  </si>
  <si>
    <t>A7273</t>
  </si>
  <si>
    <t>岡野　史郎</t>
  </si>
  <si>
    <t>A7278</t>
  </si>
  <si>
    <t>板井　香奈枝</t>
  </si>
  <si>
    <t>A7281</t>
  </si>
  <si>
    <t>関口　隆</t>
  </si>
  <si>
    <t>A7284</t>
  </si>
  <si>
    <t>諏訪　正之</t>
  </si>
  <si>
    <t>A7286</t>
  </si>
  <si>
    <t>鈴木　雅弘</t>
  </si>
  <si>
    <t>A7291</t>
  </si>
  <si>
    <t>五十嵐　堅治</t>
  </si>
  <si>
    <t>A7292</t>
  </si>
  <si>
    <t>若田部　元子</t>
  </si>
  <si>
    <t>K710</t>
  </si>
  <si>
    <t>主事１級扱</t>
  </si>
  <si>
    <t>A7293</t>
  </si>
  <si>
    <t>橋本　宣幸</t>
  </si>
  <si>
    <t>A7294</t>
  </si>
  <si>
    <t>園田　孝幸</t>
  </si>
  <si>
    <t>A7297</t>
  </si>
  <si>
    <t>前田　信夫</t>
  </si>
  <si>
    <t>A7309</t>
  </si>
  <si>
    <t>宮城　裕也</t>
  </si>
  <si>
    <t>A7310</t>
  </si>
  <si>
    <t>坂本　俊二</t>
  </si>
  <si>
    <t>A7311</t>
  </si>
  <si>
    <t>加藤　壽孝</t>
  </si>
  <si>
    <t>A7312</t>
  </si>
  <si>
    <t>竹信　康子</t>
  </si>
  <si>
    <t>A7313</t>
  </si>
  <si>
    <t>小泉　謙</t>
  </si>
  <si>
    <t>A7314</t>
  </si>
  <si>
    <t>塩崎　弘</t>
  </si>
  <si>
    <t>A7316</t>
  </si>
  <si>
    <t>西山　良秋</t>
  </si>
  <si>
    <t>A7317</t>
  </si>
  <si>
    <t>久保　顕吾</t>
  </si>
  <si>
    <t>A7319</t>
  </si>
  <si>
    <t>リ　ウェイ</t>
  </si>
  <si>
    <t>A7320</t>
  </si>
  <si>
    <t>古庄　亮太</t>
  </si>
  <si>
    <t>A7321</t>
  </si>
  <si>
    <t>熊井　彩乃</t>
  </si>
  <si>
    <t>A7322</t>
  </si>
  <si>
    <t>日下　拓也</t>
  </si>
  <si>
    <t>A7323</t>
  </si>
  <si>
    <t>吉田　怜史</t>
  </si>
  <si>
    <t>A7324</t>
  </si>
  <si>
    <t>早川　雄基</t>
  </si>
  <si>
    <t>A7325</t>
  </si>
  <si>
    <t>金子　真</t>
  </si>
  <si>
    <t>A7326</t>
  </si>
  <si>
    <t>中山　裕太</t>
  </si>
  <si>
    <t>A7327</t>
  </si>
  <si>
    <t>渡邊　晋也</t>
  </si>
  <si>
    <t>A7328</t>
  </si>
  <si>
    <t>田方　俊輔</t>
  </si>
  <si>
    <t>A7329</t>
  </si>
  <si>
    <t>宮本　歩</t>
  </si>
  <si>
    <t>A7331</t>
  </si>
  <si>
    <t>秋山　昇平</t>
  </si>
  <si>
    <t>A7332</t>
  </si>
  <si>
    <t>吉川　宙希</t>
  </si>
  <si>
    <t>A7333</t>
  </si>
  <si>
    <t>小山　雄大</t>
  </si>
  <si>
    <t>A7334</t>
  </si>
  <si>
    <t>野口　渉</t>
  </si>
  <si>
    <t>A7335</t>
  </si>
  <si>
    <t>児玉　涼</t>
  </si>
  <si>
    <t>A7336</t>
  </si>
  <si>
    <t>高野　祐紀</t>
  </si>
  <si>
    <t>A7337</t>
  </si>
  <si>
    <t>二宮　建</t>
  </si>
  <si>
    <t>A7338</t>
  </si>
  <si>
    <t>斎藤　勇太</t>
  </si>
  <si>
    <t>A7339</t>
  </si>
  <si>
    <t>宮田　輝星</t>
  </si>
  <si>
    <t>A7340</t>
  </si>
  <si>
    <t>矢野　麻里子</t>
  </si>
  <si>
    <t>A7341</t>
  </si>
  <si>
    <t>吉田　政弘</t>
  </si>
  <si>
    <t>A7342</t>
  </si>
  <si>
    <t>須賀原　将太</t>
  </si>
  <si>
    <t>A7343</t>
  </si>
  <si>
    <t>金光　玄樹</t>
  </si>
  <si>
    <t>A7345</t>
  </si>
  <si>
    <t>野間口　芳希</t>
  </si>
  <si>
    <t>A7346</t>
  </si>
  <si>
    <t>津田　祐也</t>
  </si>
  <si>
    <t>A7347</t>
  </si>
  <si>
    <t>八巻　哲也</t>
  </si>
  <si>
    <t>A7348</t>
  </si>
  <si>
    <t>望月　嘉人</t>
  </si>
  <si>
    <t>A7349</t>
  </si>
  <si>
    <t>所　伸彦</t>
  </si>
  <si>
    <t>A7350</t>
  </si>
  <si>
    <t>石田　晃大</t>
  </si>
  <si>
    <t>A7351</t>
  </si>
  <si>
    <t>小出　瑠</t>
  </si>
  <si>
    <t>A7353</t>
  </si>
  <si>
    <t>山極　政行</t>
  </si>
  <si>
    <t>A7355</t>
  </si>
  <si>
    <t>山崎　寿史</t>
  </si>
  <si>
    <t>A7356</t>
  </si>
  <si>
    <t>筬島　隆司</t>
  </si>
  <si>
    <t>A7357</t>
  </si>
  <si>
    <t>駒崎　祐介</t>
  </si>
  <si>
    <t>A7358</t>
  </si>
  <si>
    <t>國定　拓央</t>
  </si>
  <si>
    <t>A7360</t>
  </si>
  <si>
    <t>鶴谷　昌洋</t>
  </si>
  <si>
    <t>A7361</t>
  </si>
  <si>
    <t>鈴木　孝史</t>
  </si>
  <si>
    <t>A7362</t>
  </si>
  <si>
    <t>福田　慧佑</t>
  </si>
  <si>
    <t>A7363</t>
  </si>
  <si>
    <t>國分　友貴</t>
  </si>
  <si>
    <t>A7364</t>
  </si>
  <si>
    <t>紺野　幸将</t>
  </si>
  <si>
    <t>A7365</t>
  </si>
  <si>
    <t>鈴木　隼人</t>
  </si>
  <si>
    <t>A7366</t>
  </si>
  <si>
    <t>横井　英明</t>
  </si>
  <si>
    <t>A7367</t>
  </si>
  <si>
    <t>星　克幸</t>
  </si>
  <si>
    <t>A7368</t>
  </si>
  <si>
    <t>坂本　貴寛</t>
  </si>
  <si>
    <t>A7369</t>
  </si>
  <si>
    <t>高橋　康平</t>
  </si>
  <si>
    <t>A7370</t>
  </si>
  <si>
    <t>会田　知樹</t>
  </si>
  <si>
    <t>A7372</t>
  </si>
  <si>
    <t>小山　敬太</t>
  </si>
  <si>
    <t>A7373</t>
  </si>
  <si>
    <t>後藤　哲成</t>
  </si>
  <si>
    <t>A7374</t>
  </si>
  <si>
    <t>葛葉　三郎</t>
  </si>
  <si>
    <t>A7376</t>
  </si>
  <si>
    <t>城崎　孝博</t>
  </si>
  <si>
    <t>A7377</t>
  </si>
  <si>
    <t>名取　知洋</t>
  </si>
  <si>
    <t>A7379</t>
  </si>
  <si>
    <t>山田　誠</t>
  </si>
  <si>
    <t>A7381</t>
  </si>
  <si>
    <t>神部　肇</t>
  </si>
  <si>
    <t>A7382</t>
  </si>
  <si>
    <t>菊池　淳子</t>
  </si>
  <si>
    <t>A7383</t>
  </si>
  <si>
    <t>横山　伸幸</t>
  </si>
  <si>
    <t>A7385</t>
  </si>
  <si>
    <t>野島　和也</t>
  </si>
  <si>
    <t>A7387</t>
  </si>
  <si>
    <t>仲谷　邦博</t>
  </si>
  <si>
    <t>A7388</t>
  </si>
  <si>
    <t>永田　恭一</t>
  </si>
  <si>
    <t>A7389</t>
  </si>
  <si>
    <t>加藤　一良</t>
  </si>
  <si>
    <t>A7390</t>
  </si>
  <si>
    <t>原田　健郎</t>
  </si>
  <si>
    <t>A7391</t>
  </si>
  <si>
    <t>大内　拓哉</t>
  </si>
  <si>
    <t>A7393</t>
  </si>
  <si>
    <t>石渡　裕美子</t>
  </si>
  <si>
    <t>A7394</t>
  </si>
  <si>
    <t>金　仁周</t>
  </si>
  <si>
    <t>A7396</t>
  </si>
  <si>
    <t>楠　千穂明</t>
  </si>
  <si>
    <t>A7402</t>
  </si>
  <si>
    <t>ノーマン　ストブス</t>
  </si>
  <si>
    <t>A7408</t>
  </si>
  <si>
    <t>工藤　伸一</t>
  </si>
  <si>
    <t>A7409</t>
  </si>
  <si>
    <t>山下　博</t>
  </si>
  <si>
    <t>A7410</t>
  </si>
  <si>
    <t>根岸　秀樹</t>
  </si>
  <si>
    <t>A7411</t>
  </si>
  <si>
    <t>田上　功</t>
  </si>
  <si>
    <t>A7412</t>
  </si>
  <si>
    <t>新井　泉</t>
  </si>
  <si>
    <t>A7413</t>
  </si>
  <si>
    <t>林崎　吉克</t>
  </si>
  <si>
    <t>A7414</t>
  </si>
  <si>
    <t>南　淳志</t>
  </si>
  <si>
    <t>A7415</t>
  </si>
  <si>
    <t>二階堂　和博</t>
  </si>
  <si>
    <t>A7416</t>
  </si>
  <si>
    <t>下越　志延</t>
  </si>
  <si>
    <t>A7417</t>
  </si>
  <si>
    <t>桐生　稔</t>
  </si>
  <si>
    <t>A7419</t>
  </si>
  <si>
    <t>桐澤　ひとみ</t>
  </si>
  <si>
    <t>A7422</t>
  </si>
  <si>
    <t>田村　幸男</t>
  </si>
  <si>
    <t>A7424</t>
  </si>
  <si>
    <t>関根　陣</t>
  </si>
  <si>
    <t>A7425</t>
  </si>
  <si>
    <t>林　よう子</t>
  </si>
  <si>
    <t>A7426</t>
  </si>
  <si>
    <t>唐崎　隆史</t>
  </si>
  <si>
    <t>A7427</t>
  </si>
  <si>
    <t>片山　剛巨</t>
  </si>
  <si>
    <t>A7428</t>
  </si>
  <si>
    <t>佐藤　聡</t>
  </si>
  <si>
    <t>A7429</t>
  </si>
  <si>
    <t>橋元　信裕</t>
  </si>
  <si>
    <t>A7431</t>
  </si>
  <si>
    <t>三津間　光</t>
  </si>
  <si>
    <t>A7436</t>
  </si>
  <si>
    <t>野口　尚紀</t>
  </si>
  <si>
    <t>A7437</t>
  </si>
  <si>
    <t>北村　和也</t>
  </si>
  <si>
    <t>A7443</t>
  </si>
  <si>
    <t>吉住　昌久</t>
  </si>
  <si>
    <t>A7445</t>
  </si>
  <si>
    <t>多田　竜也</t>
  </si>
  <si>
    <t>A7452</t>
  </si>
  <si>
    <t>小嶋　裕介</t>
  </si>
  <si>
    <t>A7453</t>
  </si>
  <si>
    <t>佐々木　奈都</t>
  </si>
  <si>
    <t>A7454</t>
  </si>
  <si>
    <t>吉田　美樹</t>
  </si>
  <si>
    <t>A7455</t>
  </si>
  <si>
    <t>加藤　明彦</t>
  </si>
  <si>
    <t>A7456</t>
  </si>
  <si>
    <t>山田　康人</t>
  </si>
  <si>
    <t>A7457</t>
  </si>
  <si>
    <t>田中　亮子</t>
  </si>
  <si>
    <t>A7458</t>
  </si>
  <si>
    <t>背戸　八重子</t>
  </si>
  <si>
    <t>A7459</t>
  </si>
  <si>
    <t>大野　史子</t>
  </si>
  <si>
    <t>A7460</t>
  </si>
  <si>
    <t>安室　江利子</t>
  </si>
  <si>
    <t>A7461</t>
  </si>
  <si>
    <t>與　瑞恵</t>
  </si>
  <si>
    <t>A7464</t>
  </si>
  <si>
    <t>對田　陽子</t>
  </si>
  <si>
    <t>A7465</t>
  </si>
  <si>
    <t>古城　美和</t>
  </si>
  <si>
    <t>A7466</t>
  </si>
  <si>
    <t>眞崎　美和</t>
  </si>
  <si>
    <t>A7467</t>
  </si>
  <si>
    <t>江口　敏雄</t>
  </si>
  <si>
    <t>A7468</t>
  </si>
  <si>
    <t>丸尾　健太郎</t>
  </si>
  <si>
    <t>A7469</t>
  </si>
  <si>
    <t>井上　香織</t>
  </si>
  <si>
    <t>A7470</t>
  </si>
  <si>
    <t>喜多　健二</t>
  </si>
  <si>
    <t>A7472</t>
  </si>
  <si>
    <t>卯月　久夫</t>
  </si>
  <si>
    <t>A7473</t>
  </si>
  <si>
    <t>高橋　安夫</t>
  </si>
  <si>
    <t>A7474</t>
  </si>
  <si>
    <t>水沼　朋子</t>
  </si>
  <si>
    <t>A7475</t>
  </si>
  <si>
    <t>川原　恵</t>
  </si>
  <si>
    <t>SB0400</t>
  </si>
  <si>
    <t>（株）ニッキ・コーポレーション営業部</t>
  </si>
  <si>
    <t>A7476</t>
  </si>
  <si>
    <t>辻　大樹</t>
  </si>
  <si>
    <t>A7478</t>
  </si>
  <si>
    <t>岩田　克彦</t>
  </si>
  <si>
    <t>A7479</t>
  </si>
  <si>
    <t>小峯　明夫</t>
  </si>
  <si>
    <t>A7481</t>
  </si>
  <si>
    <t>水野　玲奈</t>
  </si>
  <si>
    <t>A7484</t>
  </si>
  <si>
    <t>伊仲　史夫</t>
  </si>
  <si>
    <t>A7486</t>
  </si>
  <si>
    <t>小西　かおり</t>
  </si>
  <si>
    <t>A7487</t>
  </si>
  <si>
    <t>折竹　宜</t>
  </si>
  <si>
    <t>A7489</t>
  </si>
  <si>
    <t>山崎　剛</t>
  </si>
  <si>
    <t>A7492</t>
  </si>
  <si>
    <t>稲垣　寿子</t>
  </si>
  <si>
    <t>A7493</t>
  </si>
  <si>
    <t>田中　洋子</t>
  </si>
  <si>
    <t>A7494</t>
  </si>
  <si>
    <t>星田　康臣</t>
  </si>
  <si>
    <t>A7496</t>
  </si>
  <si>
    <t>ＡＷ　ジャヤワルダナ</t>
  </si>
  <si>
    <t>A7497</t>
  </si>
  <si>
    <t>川上　洋司</t>
  </si>
  <si>
    <t>A7498</t>
  </si>
  <si>
    <t>桑原　勲</t>
  </si>
  <si>
    <t>A7500</t>
  </si>
  <si>
    <t>秋葉　邦子</t>
  </si>
  <si>
    <t>A7501</t>
  </si>
  <si>
    <t>新屋　敏男</t>
  </si>
  <si>
    <t>A7503</t>
  </si>
  <si>
    <t>山下　大輔</t>
  </si>
  <si>
    <t>A7504</t>
  </si>
  <si>
    <t>風間　隼</t>
  </si>
  <si>
    <t>A7505</t>
  </si>
  <si>
    <t>上杉　健</t>
  </si>
  <si>
    <t>A7508</t>
  </si>
  <si>
    <t>関根　正人</t>
  </si>
  <si>
    <t>A7509</t>
  </si>
  <si>
    <t>Ｎ．フェリックス</t>
  </si>
  <si>
    <t>A7510</t>
  </si>
  <si>
    <t>兼坂　亙</t>
  </si>
  <si>
    <t>A7511</t>
  </si>
  <si>
    <t>若田　聡味</t>
  </si>
  <si>
    <t>A7512</t>
  </si>
  <si>
    <t>溝辺　慧斗</t>
  </si>
  <si>
    <t>A7513</t>
  </si>
  <si>
    <t>澤井　宣彦</t>
  </si>
  <si>
    <t>A7514</t>
  </si>
  <si>
    <t>米倉　瑠里子</t>
  </si>
  <si>
    <t>A7515</t>
  </si>
  <si>
    <t>河野　剛典</t>
  </si>
  <si>
    <t>A7516</t>
  </si>
  <si>
    <t>五十嵐　和秀</t>
  </si>
  <si>
    <t>A7517</t>
  </si>
  <si>
    <t>宅見　唯明</t>
  </si>
  <si>
    <t>A7518</t>
  </si>
  <si>
    <t>赤迫　春菜</t>
  </si>
  <si>
    <t>A7519</t>
  </si>
  <si>
    <t>酒本　真先</t>
  </si>
  <si>
    <t>A7520</t>
  </si>
  <si>
    <t>畑中　雄太</t>
  </si>
  <si>
    <t>A7521</t>
  </si>
  <si>
    <t>吉田　敏和</t>
  </si>
  <si>
    <t>A7522</t>
  </si>
  <si>
    <t>園田　崇博</t>
  </si>
  <si>
    <t>A7523</t>
  </si>
  <si>
    <t>渡邉　和樹</t>
  </si>
  <si>
    <t>A7524</t>
  </si>
  <si>
    <t>北村　健</t>
  </si>
  <si>
    <t>A7525</t>
  </si>
  <si>
    <t>児玉　吉洋</t>
  </si>
  <si>
    <t>A7526</t>
  </si>
  <si>
    <t>栗原　周平</t>
  </si>
  <si>
    <t>A7527</t>
  </si>
  <si>
    <t>福田　龍之介</t>
  </si>
  <si>
    <t>A7528</t>
  </si>
  <si>
    <t>伊藤　広</t>
  </si>
  <si>
    <t>A7529</t>
  </si>
  <si>
    <t>有馬　俊</t>
  </si>
  <si>
    <t>A7530</t>
  </si>
  <si>
    <t>阿部　大輝</t>
  </si>
  <si>
    <t>A7532</t>
  </si>
  <si>
    <t>宇土　祐一</t>
  </si>
  <si>
    <t>A7533</t>
  </si>
  <si>
    <t>出口　陽介</t>
  </si>
  <si>
    <t>A7534</t>
  </si>
  <si>
    <t>水野　綾</t>
  </si>
  <si>
    <t>A7535</t>
  </si>
  <si>
    <t>小浦　拓馬</t>
  </si>
  <si>
    <t>A7536</t>
  </si>
  <si>
    <t>野村　浩一</t>
  </si>
  <si>
    <t>カー峠トンネル施工監理開発事務所</t>
  </si>
  <si>
    <t>A7542</t>
  </si>
  <si>
    <t>田島　佳幸</t>
  </si>
  <si>
    <t>A7543</t>
  </si>
  <si>
    <t>張　洋</t>
  </si>
  <si>
    <t>A7544</t>
  </si>
  <si>
    <t>大塚　雄一郎</t>
  </si>
  <si>
    <t>A7545</t>
  </si>
  <si>
    <t>新田　雄大</t>
  </si>
  <si>
    <t>A7546</t>
  </si>
  <si>
    <t>安田　成信</t>
  </si>
  <si>
    <t>A7547</t>
  </si>
  <si>
    <t>吉田　直史</t>
  </si>
  <si>
    <t>A7548</t>
  </si>
  <si>
    <t>佐藤　亜舞</t>
  </si>
  <si>
    <t>A7549</t>
  </si>
  <si>
    <t>矢吹　璃菜</t>
  </si>
  <si>
    <t>A7550</t>
  </si>
  <si>
    <t>七海　涼</t>
  </si>
  <si>
    <t>A7551</t>
  </si>
  <si>
    <t>山田　拓弥</t>
  </si>
  <si>
    <t>A7552</t>
  </si>
  <si>
    <t>五十嵐　大起</t>
  </si>
  <si>
    <t>A7553</t>
  </si>
  <si>
    <t>寺田　雄紀</t>
  </si>
  <si>
    <t>A7554</t>
  </si>
  <si>
    <t>佐藤　健二</t>
  </si>
  <si>
    <t>A7555</t>
  </si>
  <si>
    <t>吉村　司</t>
  </si>
  <si>
    <t>A7557</t>
  </si>
  <si>
    <t>金指　權一</t>
  </si>
  <si>
    <t>A7558</t>
  </si>
  <si>
    <t>寒河江　武司</t>
  </si>
  <si>
    <t>A7560</t>
  </si>
  <si>
    <t>横尾　みな子</t>
  </si>
  <si>
    <t>A7564</t>
  </si>
  <si>
    <t>谷口　史一</t>
  </si>
  <si>
    <t>A7565</t>
  </si>
  <si>
    <t>阿部　隆司</t>
  </si>
  <si>
    <t>A7566</t>
  </si>
  <si>
    <t>西嶋　正</t>
  </si>
  <si>
    <t>A7567</t>
  </si>
  <si>
    <t>三浦　勉</t>
  </si>
  <si>
    <t>A7568</t>
  </si>
  <si>
    <t>野中　聡</t>
  </si>
  <si>
    <t>A7569</t>
  </si>
  <si>
    <t>大場　優</t>
  </si>
  <si>
    <t>A7570</t>
  </si>
  <si>
    <t>松井　孝太</t>
  </si>
  <si>
    <t>A7571</t>
  </si>
  <si>
    <t>坂口　哲夫</t>
  </si>
  <si>
    <t>A7572</t>
  </si>
  <si>
    <t>藤村　善安</t>
  </si>
  <si>
    <t>A7573</t>
  </si>
  <si>
    <t>中村　和彦</t>
  </si>
  <si>
    <t>A7575</t>
  </si>
  <si>
    <t>齋藤　高浩</t>
  </si>
  <si>
    <t>A7576</t>
  </si>
  <si>
    <t>高橋　義吉</t>
  </si>
  <si>
    <t>A7577</t>
  </si>
  <si>
    <t>吉房　あすか</t>
  </si>
  <si>
    <t>A7578</t>
  </si>
  <si>
    <t>野島　誉子</t>
  </si>
  <si>
    <t>A7579</t>
  </si>
  <si>
    <t>三浦　香織</t>
  </si>
  <si>
    <t>A7581</t>
  </si>
  <si>
    <t>成瀬　正憲</t>
  </si>
  <si>
    <t>A7582</t>
  </si>
  <si>
    <t>藤田　綾</t>
  </si>
  <si>
    <t>A7583</t>
  </si>
  <si>
    <t>竹田　美和</t>
  </si>
  <si>
    <t>A7584</t>
  </si>
  <si>
    <t>磯尾　けいこ</t>
  </si>
  <si>
    <t>A7586</t>
  </si>
  <si>
    <t>新井　達也</t>
  </si>
  <si>
    <t>A7587</t>
  </si>
  <si>
    <t>中山　一道</t>
  </si>
  <si>
    <t>G621</t>
  </si>
  <si>
    <t>副参事２級　時間管理</t>
  </si>
  <si>
    <t>A7588</t>
  </si>
  <si>
    <t>近藤　幸一</t>
  </si>
  <si>
    <t>A7590</t>
  </si>
  <si>
    <t>鈴木　孝雄</t>
  </si>
  <si>
    <t>A7592</t>
  </si>
  <si>
    <t>鶴賀　俊臣</t>
  </si>
  <si>
    <t>A7593</t>
  </si>
  <si>
    <t>本田　玲子</t>
  </si>
  <si>
    <t>A7594</t>
  </si>
  <si>
    <t>仲野　修滋</t>
  </si>
  <si>
    <t>A7595</t>
  </si>
  <si>
    <t>川又　美由紀</t>
  </si>
  <si>
    <t>A7597</t>
  </si>
  <si>
    <t>堀　明夫</t>
  </si>
  <si>
    <t>A7598</t>
  </si>
  <si>
    <t>井上　太樹</t>
  </si>
  <si>
    <t>A7600</t>
  </si>
  <si>
    <t>合田　さやか</t>
  </si>
  <si>
    <t>A7601</t>
  </si>
  <si>
    <t>神田　信宏</t>
  </si>
  <si>
    <t>A7604</t>
  </si>
  <si>
    <t>塩塚　直行</t>
  </si>
  <si>
    <t>A7606</t>
  </si>
  <si>
    <t>小牧　航</t>
  </si>
  <si>
    <t>A7607</t>
  </si>
  <si>
    <t>猪口　正幸</t>
  </si>
  <si>
    <t>A7610</t>
  </si>
  <si>
    <t>上島　奈美</t>
  </si>
  <si>
    <t>A7612</t>
  </si>
  <si>
    <t>是澤　毅</t>
  </si>
  <si>
    <t>A7614</t>
  </si>
  <si>
    <t>劉　翠平</t>
  </si>
  <si>
    <t>A7615</t>
  </si>
  <si>
    <t>岩崎　正義</t>
  </si>
  <si>
    <t>A7616</t>
  </si>
  <si>
    <t>石田　誠</t>
  </si>
  <si>
    <t>A7617</t>
  </si>
  <si>
    <t>村山　彰啓</t>
  </si>
  <si>
    <t>A7618</t>
  </si>
  <si>
    <t>井料　達生</t>
  </si>
  <si>
    <t>A7620</t>
  </si>
  <si>
    <t>高梨　淳秀</t>
  </si>
  <si>
    <t>A7621</t>
  </si>
  <si>
    <t>武田　道長</t>
  </si>
  <si>
    <t>A7622</t>
  </si>
  <si>
    <t>平　浩輔</t>
  </si>
  <si>
    <t>A7624</t>
  </si>
  <si>
    <t>高橋　利弘</t>
  </si>
  <si>
    <t>A7625</t>
  </si>
  <si>
    <t>安河内　達彦</t>
  </si>
  <si>
    <t>G120</t>
  </si>
  <si>
    <t>A7626</t>
  </si>
  <si>
    <t>勝俣　雅美</t>
  </si>
  <si>
    <t>A7628</t>
  </si>
  <si>
    <t>井上　宏</t>
  </si>
  <si>
    <t>A7629</t>
  </si>
  <si>
    <t>田中　秀幸</t>
  </si>
  <si>
    <t>A7630</t>
  </si>
  <si>
    <t>古林　謙一</t>
  </si>
  <si>
    <t>A7631</t>
  </si>
  <si>
    <t>伊藤　勝文</t>
  </si>
  <si>
    <t>A7632</t>
  </si>
  <si>
    <t>影山　丈倫</t>
  </si>
  <si>
    <t>A7633</t>
  </si>
  <si>
    <t>村上　怜奈</t>
  </si>
  <si>
    <t>A7634</t>
  </si>
  <si>
    <t>藤原　禎士</t>
  </si>
  <si>
    <t>A7636</t>
  </si>
  <si>
    <t>中村　太樹</t>
  </si>
  <si>
    <t>A7637</t>
  </si>
  <si>
    <t>菊池　学</t>
  </si>
  <si>
    <t>A7638</t>
  </si>
  <si>
    <t>山本　尚宏</t>
  </si>
  <si>
    <t>A7640</t>
  </si>
  <si>
    <t>太田　政俊</t>
  </si>
  <si>
    <t>A7641</t>
  </si>
  <si>
    <t>鈴江　優</t>
  </si>
  <si>
    <t>A7643</t>
  </si>
  <si>
    <t>山田　浩美</t>
  </si>
  <si>
    <t>A7645</t>
  </si>
  <si>
    <t>長堀　みゆき</t>
  </si>
  <si>
    <t>A7646</t>
  </si>
  <si>
    <t>関　直人</t>
  </si>
  <si>
    <t>A7650</t>
  </si>
  <si>
    <t>二川　亮輔</t>
  </si>
  <si>
    <t>K720</t>
  </si>
  <si>
    <t>主事２級扱</t>
  </si>
  <si>
    <t>A7652</t>
  </si>
  <si>
    <t>貝原　光恭</t>
  </si>
  <si>
    <t>A7655</t>
  </si>
  <si>
    <t>橋口　徹雄</t>
  </si>
  <si>
    <t>A7656</t>
  </si>
  <si>
    <t>橋本　純</t>
  </si>
  <si>
    <t>A7658</t>
  </si>
  <si>
    <t>亀ヶ谷　孝一</t>
  </si>
  <si>
    <t>A7660</t>
  </si>
  <si>
    <t>沼田　宏一</t>
  </si>
  <si>
    <t>A7661</t>
  </si>
  <si>
    <t>倉橋　哲弘</t>
  </si>
  <si>
    <t>A7662</t>
  </si>
  <si>
    <t>伊藤　実</t>
  </si>
  <si>
    <t>A7663</t>
  </si>
  <si>
    <t>山口　達也</t>
  </si>
  <si>
    <t>A7666</t>
  </si>
  <si>
    <t>本村　嘉邦</t>
  </si>
  <si>
    <t>A7668</t>
  </si>
  <si>
    <t>米田　勇太</t>
  </si>
  <si>
    <t>A7669</t>
  </si>
  <si>
    <t>米澤　慶一</t>
  </si>
  <si>
    <t>A7671</t>
  </si>
  <si>
    <t>茂木　武</t>
  </si>
  <si>
    <t>A7673</t>
  </si>
  <si>
    <t>長野　祐年</t>
  </si>
  <si>
    <t>A7675</t>
  </si>
  <si>
    <t>楠島　美紀</t>
  </si>
  <si>
    <t>A7677</t>
  </si>
  <si>
    <t>井手　昭吾</t>
  </si>
  <si>
    <t>A7679</t>
  </si>
  <si>
    <t>目黒　千尋</t>
  </si>
  <si>
    <t>A7681</t>
  </si>
  <si>
    <t>中尾　誠</t>
  </si>
  <si>
    <t>A7683</t>
  </si>
  <si>
    <t>佐藤　友梨</t>
  </si>
  <si>
    <t>A7684</t>
  </si>
  <si>
    <t>石尾　将大</t>
  </si>
  <si>
    <t>A7685</t>
  </si>
  <si>
    <t>張　杰</t>
  </si>
  <si>
    <t>A7686</t>
  </si>
  <si>
    <t>竹本　靖矢</t>
  </si>
  <si>
    <t>A7687</t>
  </si>
  <si>
    <t>多田　篤史</t>
  </si>
  <si>
    <t>A7688</t>
  </si>
  <si>
    <t>吉岡　佐</t>
  </si>
  <si>
    <t>A7689</t>
  </si>
  <si>
    <t>渡邊　彩花</t>
  </si>
  <si>
    <t>A7690</t>
  </si>
  <si>
    <t>古賀　貴之</t>
  </si>
  <si>
    <t>A7692</t>
  </si>
  <si>
    <t>佐々木　拓也</t>
  </si>
  <si>
    <t>A7693</t>
  </si>
  <si>
    <t>宮城　輝一</t>
  </si>
  <si>
    <t>A7694</t>
  </si>
  <si>
    <t>流川　遥平</t>
  </si>
  <si>
    <t>A7695</t>
  </si>
  <si>
    <t>増澤　徳親</t>
  </si>
  <si>
    <t>A7696</t>
  </si>
  <si>
    <t>秋永　裕貴</t>
  </si>
  <si>
    <t>A7697</t>
  </si>
  <si>
    <t>廣川　真理子</t>
  </si>
  <si>
    <t>A7698</t>
  </si>
  <si>
    <t>北堀　建太</t>
  </si>
  <si>
    <t>A7699</t>
  </si>
  <si>
    <t>鈴木　優輔</t>
  </si>
  <si>
    <t>A7700</t>
  </si>
  <si>
    <t>古川　裕也</t>
  </si>
  <si>
    <t>A7701</t>
  </si>
  <si>
    <t>小林　史弥</t>
  </si>
  <si>
    <t>A7702</t>
  </si>
  <si>
    <t>江野　翔紀</t>
  </si>
  <si>
    <t>A7703</t>
  </si>
  <si>
    <t>高波　竜一</t>
  </si>
  <si>
    <t>A7704</t>
  </si>
  <si>
    <t>横山　隼佑</t>
  </si>
  <si>
    <t>A7705</t>
  </si>
  <si>
    <t>森田　淳史</t>
  </si>
  <si>
    <t>A7706</t>
  </si>
  <si>
    <t>琴賀岡　朋絵</t>
  </si>
  <si>
    <t>A7707</t>
  </si>
  <si>
    <t>金田　成元</t>
  </si>
  <si>
    <t>A7708</t>
  </si>
  <si>
    <t>宮田　彩永</t>
  </si>
  <si>
    <t>A7709</t>
  </si>
  <si>
    <t>河野　晃寛</t>
  </si>
  <si>
    <t>A7710</t>
  </si>
  <si>
    <t>姫野　慎太郎</t>
  </si>
  <si>
    <t>A7711</t>
  </si>
  <si>
    <t>幾瀬　真希</t>
  </si>
  <si>
    <t>A7712</t>
  </si>
  <si>
    <t>野村　卓矢</t>
  </si>
  <si>
    <t>A7713</t>
  </si>
  <si>
    <t>生沼　晶子</t>
  </si>
  <si>
    <t>A7717</t>
  </si>
  <si>
    <t>藤田　将人</t>
  </si>
  <si>
    <t>A7718</t>
  </si>
  <si>
    <t>松下　英稔</t>
  </si>
  <si>
    <t>A7719</t>
  </si>
  <si>
    <t>小幡　昇平</t>
  </si>
  <si>
    <t>A7720</t>
  </si>
  <si>
    <t>野口　直希</t>
  </si>
  <si>
    <t>A7721</t>
  </si>
  <si>
    <t>粥川　弘英</t>
  </si>
  <si>
    <t>A7722</t>
  </si>
  <si>
    <t>坪井　美樹</t>
  </si>
  <si>
    <t>A7723</t>
  </si>
  <si>
    <t>堀川　祥平</t>
  </si>
  <si>
    <t>A7724</t>
  </si>
  <si>
    <t>藤澤　昭仁</t>
  </si>
  <si>
    <t>A7725</t>
  </si>
  <si>
    <t>古川　貴大</t>
  </si>
  <si>
    <t>A7726</t>
  </si>
  <si>
    <t>渡辺　憲</t>
  </si>
  <si>
    <t>A7727</t>
  </si>
  <si>
    <t>岩谷　拓磨</t>
  </si>
  <si>
    <t>A7728</t>
  </si>
  <si>
    <t>菅野　優真</t>
  </si>
  <si>
    <t>A7729</t>
  </si>
  <si>
    <t>坂本　将史</t>
  </si>
  <si>
    <t>A7730</t>
  </si>
  <si>
    <t>高坂　祐輝</t>
  </si>
  <si>
    <t>A7731</t>
  </si>
  <si>
    <t>佐々木　聡之</t>
  </si>
  <si>
    <t>A7732</t>
  </si>
  <si>
    <t>鵜沼　祐至</t>
  </si>
  <si>
    <t>A7733</t>
  </si>
  <si>
    <t>石川　竜太郎</t>
  </si>
  <si>
    <t>A7734</t>
  </si>
  <si>
    <t>野村　文恵</t>
  </si>
  <si>
    <t>A7736</t>
  </si>
  <si>
    <t>水野　伸一</t>
  </si>
  <si>
    <t>A7737</t>
  </si>
  <si>
    <t>石川　裕規</t>
  </si>
  <si>
    <t>A7738</t>
  </si>
  <si>
    <t>森　治子</t>
  </si>
  <si>
    <t>A7740</t>
  </si>
  <si>
    <t>古賀　省三</t>
  </si>
  <si>
    <t>A7741</t>
  </si>
  <si>
    <t>寺岡　亮輔</t>
  </si>
  <si>
    <t>A7742</t>
  </si>
  <si>
    <t>亀山　卓二</t>
  </si>
  <si>
    <t>A7743</t>
  </si>
  <si>
    <t>萩原　卓哉</t>
  </si>
  <si>
    <t>A7745</t>
  </si>
  <si>
    <t>徳田　さつき</t>
  </si>
  <si>
    <t>A7746</t>
  </si>
  <si>
    <t>小松　敬明</t>
  </si>
  <si>
    <t>A7747</t>
  </si>
  <si>
    <t>櫻井　良壯</t>
  </si>
  <si>
    <t>A7748</t>
  </si>
  <si>
    <t>小松　正次郎</t>
  </si>
  <si>
    <t>A7749</t>
  </si>
  <si>
    <t>渡辺　千尋</t>
  </si>
  <si>
    <t>A7750</t>
  </si>
  <si>
    <t>笹川　翔平</t>
  </si>
  <si>
    <t>A7751</t>
  </si>
  <si>
    <t>福井　英幸</t>
  </si>
  <si>
    <t>A7752</t>
  </si>
  <si>
    <t>水口　大輔</t>
  </si>
  <si>
    <t>A7753</t>
  </si>
  <si>
    <t>冨久尾　歩</t>
  </si>
  <si>
    <t>A7754</t>
  </si>
  <si>
    <t>杉山　知里</t>
  </si>
  <si>
    <t>A7755</t>
  </si>
  <si>
    <t>南　亜希子</t>
  </si>
  <si>
    <t>A7756</t>
  </si>
  <si>
    <t>塚本　丈博</t>
  </si>
  <si>
    <t>A7757</t>
  </si>
  <si>
    <t>佐藤　尊司</t>
  </si>
  <si>
    <t>A7758</t>
  </si>
  <si>
    <t>伊藤　房男</t>
  </si>
  <si>
    <t>A7759</t>
  </si>
  <si>
    <t>松田　望</t>
  </si>
  <si>
    <t>A7760</t>
  </si>
  <si>
    <t>吉田　昭宏</t>
  </si>
  <si>
    <t>A7761</t>
  </si>
  <si>
    <t>小野　邦弘</t>
  </si>
  <si>
    <t>A7763</t>
  </si>
  <si>
    <t>平石　元</t>
  </si>
  <si>
    <t>A7765</t>
  </si>
  <si>
    <t>近藤　正</t>
  </si>
  <si>
    <t>A7766</t>
  </si>
  <si>
    <t>寺本　貴弘</t>
  </si>
  <si>
    <t>A7767</t>
  </si>
  <si>
    <t>熊崎　孝夫</t>
  </si>
  <si>
    <t>A7768</t>
  </si>
  <si>
    <t>古本　徹</t>
  </si>
  <si>
    <t>A7769</t>
  </si>
  <si>
    <t>加藤　禎洋</t>
  </si>
  <si>
    <t>A7770</t>
  </si>
  <si>
    <t>山田　良子</t>
  </si>
  <si>
    <t>A7772</t>
  </si>
  <si>
    <t>藤本　麗麻</t>
  </si>
  <si>
    <t>A7773</t>
  </si>
  <si>
    <t>中市　翔也</t>
  </si>
  <si>
    <t>A7774</t>
  </si>
  <si>
    <t>河野　亜衣</t>
  </si>
  <si>
    <t>A7776</t>
  </si>
  <si>
    <t>阿部　高房</t>
  </si>
  <si>
    <t>A7777</t>
  </si>
  <si>
    <t>田上　鉄太</t>
  </si>
  <si>
    <t>A7778</t>
  </si>
  <si>
    <t>吉川　浩三郎</t>
  </si>
  <si>
    <t>A7779</t>
  </si>
  <si>
    <t>丸岡　梨紗</t>
  </si>
  <si>
    <t>A7780</t>
  </si>
  <si>
    <t>高橋　尚也</t>
  </si>
  <si>
    <t>A7781</t>
  </si>
  <si>
    <t>大手　彰</t>
  </si>
  <si>
    <t>A7782</t>
  </si>
  <si>
    <t>湊谷　拓也</t>
  </si>
  <si>
    <t>A7784</t>
  </si>
  <si>
    <t>齋藤　利則</t>
  </si>
  <si>
    <t>A7785</t>
  </si>
  <si>
    <t>芦野　康史</t>
  </si>
  <si>
    <t>A7786</t>
  </si>
  <si>
    <t>川上　愼二</t>
  </si>
  <si>
    <t>A7787</t>
  </si>
  <si>
    <t>瀧浪　慎一</t>
  </si>
  <si>
    <t>A7789</t>
  </si>
  <si>
    <t>渡辺　幸代子</t>
  </si>
  <si>
    <t>A7791</t>
  </si>
  <si>
    <t>松山　洋平</t>
  </si>
  <si>
    <t>A7792</t>
  </si>
  <si>
    <t>奥川　良介</t>
  </si>
  <si>
    <t>A7793</t>
  </si>
  <si>
    <t>喜友名　保</t>
  </si>
  <si>
    <t>A7794</t>
  </si>
  <si>
    <t>石川　昌宏</t>
  </si>
  <si>
    <t>A7796</t>
  </si>
  <si>
    <t>柴田　一弘</t>
  </si>
  <si>
    <t>A7800</t>
  </si>
  <si>
    <t>中野　秀直</t>
  </si>
  <si>
    <t>A7801</t>
  </si>
  <si>
    <t>岡田　章宏</t>
  </si>
  <si>
    <t>A7802</t>
  </si>
  <si>
    <t>高橋　俊</t>
  </si>
  <si>
    <t>A7803</t>
  </si>
  <si>
    <t>唐戸　久美子</t>
  </si>
  <si>
    <t>A7805</t>
  </si>
  <si>
    <t>高田　直幸</t>
  </si>
  <si>
    <t>A7807</t>
  </si>
  <si>
    <t>高橋　和樹</t>
  </si>
  <si>
    <t>A7808</t>
  </si>
  <si>
    <t>山口　智</t>
  </si>
  <si>
    <t>A7810</t>
  </si>
  <si>
    <t>出井　孝広</t>
  </si>
  <si>
    <t>A7812</t>
  </si>
  <si>
    <t>川原　慎一郎</t>
  </si>
  <si>
    <t>A7813</t>
  </si>
  <si>
    <t>岡本　武敏</t>
  </si>
  <si>
    <t>A7814</t>
  </si>
  <si>
    <t>鈴木　崇裕</t>
  </si>
  <si>
    <t>A7815</t>
  </si>
  <si>
    <t>西間木　紫乃</t>
  </si>
  <si>
    <t>A7816</t>
  </si>
  <si>
    <t>田中　英正</t>
  </si>
  <si>
    <t>A7818</t>
  </si>
  <si>
    <t>樽谷　誠</t>
  </si>
  <si>
    <t>A7819</t>
  </si>
  <si>
    <t>藤原　敏</t>
  </si>
  <si>
    <t>A7820</t>
  </si>
  <si>
    <t>市川　秀</t>
  </si>
  <si>
    <t>A7821</t>
  </si>
  <si>
    <t>ケビン　タインズ</t>
  </si>
  <si>
    <t>A7822</t>
  </si>
  <si>
    <t>丸山　一幸</t>
  </si>
  <si>
    <t>A7823</t>
  </si>
  <si>
    <t>岡田　亮爾</t>
  </si>
  <si>
    <t>A7824</t>
  </si>
  <si>
    <t>村上　忠昭</t>
  </si>
  <si>
    <t>A7825</t>
  </si>
  <si>
    <t>清水　純生</t>
  </si>
  <si>
    <t>A7826</t>
  </si>
  <si>
    <t>吉沢　麻衣子</t>
  </si>
  <si>
    <t>A7828</t>
  </si>
  <si>
    <t>屋嘉部　雅美</t>
  </si>
  <si>
    <t>A7829</t>
  </si>
  <si>
    <t>茨木　裕太</t>
  </si>
  <si>
    <t>A7830</t>
  </si>
  <si>
    <t>山戸　雅貴</t>
  </si>
  <si>
    <t>A7831</t>
  </si>
  <si>
    <t>常磐　尚子</t>
  </si>
  <si>
    <t>A7834</t>
  </si>
  <si>
    <t>村上　亜紀</t>
  </si>
  <si>
    <t>A7835</t>
  </si>
  <si>
    <t>佐藤　健治</t>
  </si>
  <si>
    <t>A7836</t>
  </si>
  <si>
    <t>相澤　亜紀</t>
  </si>
  <si>
    <t>A7837</t>
  </si>
  <si>
    <t>森安　亮之</t>
  </si>
  <si>
    <t>A7838</t>
  </si>
  <si>
    <t>相川　信幸</t>
  </si>
  <si>
    <t>A7839</t>
  </si>
  <si>
    <t>土信田　竜太</t>
  </si>
  <si>
    <t>A7840</t>
  </si>
  <si>
    <t>石岡　公佳</t>
  </si>
  <si>
    <t>A7841</t>
  </si>
  <si>
    <t>雄谷　圭介</t>
  </si>
  <si>
    <t>A7842</t>
  </si>
  <si>
    <t>竹之下　修身</t>
  </si>
  <si>
    <t>A7844</t>
  </si>
  <si>
    <t>神島　一也</t>
  </si>
  <si>
    <t>A7847</t>
  </si>
  <si>
    <t>平野　信幸</t>
  </si>
  <si>
    <t>A7848</t>
  </si>
  <si>
    <t>松本　慶司</t>
  </si>
  <si>
    <t>A7850</t>
  </si>
  <si>
    <t>高山　弘樹</t>
  </si>
  <si>
    <t>A7852</t>
  </si>
  <si>
    <t>佐々木　知行</t>
  </si>
  <si>
    <t>A7855</t>
  </si>
  <si>
    <t>近藤　悦郎</t>
  </si>
  <si>
    <t>A7856</t>
  </si>
  <si>
    <t>仲村　賢一</t>
  </si>
  <si>
    <t>A7857</t>
  </si>
  <si>
    <t>坂本　俊也</t>
  </si>
  <si>
    <t>A7859</t>
  </si>
  <si>
    <t>永松　阿沙美</t>
  </si>
  <si>
    <t>A7861</t>
  </si>
  <si>
    <t>加藤　文則</t>
  </si>
  <si>
    <t>A7862</t>
  </si>
  <si>
    <t>青樹　弘美</t>
  </si>
  <si>
    <t>A7863</t>
  </si>
  <si>
    <t>西矢　義人</t>
  </si>
  <si>
    <t>A7864</t>
  </si>
  <si>
    <t>上山　裕子</t>
  </si>
  <si>
    <t>A7865</t>
  </si>
  <si>
    <t>佐藤　壮</t>
  </si>
  <si>
    <t>A7866</t>
  </si>
  <si>
    <t>山口　純子</t>
  </si>
  <si>
    <t>A7867</t>
  </si>
  <si>
    <t>若松　佐知子</t>
  </si>
  <si>
    <t>A7868</t>
  </si>
  <si>
    <t>菅田　和子</t>
  </si>
  <si>
    <t>A7869</t>
  </si>
  <si>
    <t>兼平　麻子</t>
  </si>
  <si>
    <t>A7870</t>
  </si>
  <si>
    <t>松尾　健太</t>
  </si>
  <si>
    <t>A7871</t>
  </si>
  <si>
    <t>菅井　麻里子</t>
  </si>
  <si>
    <t>A7872</t>
  </si>
  <si>
    <t>大沼　靖</t>
  </si>
  <si>
    <t>SX01</t>
  </si>
  <si>
    <t>（株）黒川紀章建築都市設計事務所</t>
  </si>
  <si>
    <t>SX0400</t>
  </si>
  <si>
    <t>（株）黒川紀章建築都市設計事務所設計部</t>
  </si>
  <si>
    <t>A7873</t>
  </si>
  <si>
    <t>高橋　守男</t>
  </si>
  <si>
    <t>A7874</t>
  </si>
  <si>
    <t>斎藤　織江</t>
  </si>
  <si>
    <t>A7875</t>
  </si>
  <si>
    <t>横山　治</t>
  </si>
  <si>
    <t>A7877</t>
  </si>
  <si>
    <t>A7878</t>
  </si>
  <si>
    <t>青山　和寛</t>
  </si>
  <si>
    <t>A7880</t>
  </si>
  <si>
    <t>藤澤　友博</t>
  </si>
  <si>
    <t>A7881</t>
  </si>
  <si>
    <t>及川　滋</t>
  </si>
  <si>
    <t>A7882</t>
  </si>
  <si>
    <t>亀井　正弘</t>
  </si>
  <si>
    <t>A7883</t>
  </si>
  <si>
    <t>吉田　奈未子</t>
  </si>
  <si>
    <t>SX0300</t>
  </si>
  <si>
    <t>（株）黒川紀章建築都市設計事務所経理部</t>
  </si>
  <si>
    <t>A7884</t>
  </si>
  <si>
    <t>佐野　麻弥子</t>
  </si>
  <si>
    <t>SX0200</t>
  </si>
  <si>
    <t>（株）黒川紀章建築都市設計事務所総務部</t>
  </si>
  <si>
    <t>A7885</t>
  </si>
  <si>
    <t>中村　さやか</t>
  </si>
  <si>
    <t>A7886</t>
  </si>
  <si>
    <t>小谷　和彦</t>
  </si>
  <si>
    <t>A7887</t>
  </si>
  <si>
    <t>市本　哲也</t>
  </si>
  <si>
    <t>A7889</t>
  </si>
  <si>
    <t>熊澤　彰</t>
  </si>
  <si>
    <t>SX0100</t>
  </si>
  <si>
    <t>（株）黒川紀章建築都市設計事務所役員室</t>
  </si>
  <si>
    <t>A7890</t>
  </si>
  <si>
    <t>丸山　芳史</t>
  </si>
  <si>
    <t>A7891</t>
  </si>
  <si>
    <t>松永　裕介</t>
  </si>
  <si>
    <t>A7893</t>
  </si>
  <si>
    <t>山品　誠治</t>
  </si>
  <si>
    <t>A7894</t>
  </si>
  <si>
    <t>増子　貴士</t>
  </si>
  <si>
    <t>A7896</t>
  </si>
  <si>
    <t>佐藤　純子</t>
  </si>
  <si>
    <t>A7897</t>
  </si>
  <si>
    <t>田中　淳一</t>
  </si>
  <si>
    <t>A7899</t>
  </si>
  <si>
    <t>佐井　亮太</t>
  </si>
  <si>
    <t>A7900</t>
  </si>
  <si>
    <t>磯部　寿里</t>
  </si>
  <si>
    <t>A7901</t>
  </si>
  <si>
    <t>内野　祐弥</t>
  </si>
  <si>
    <t>A7902</t>
  </si>
  <si>
    <t>北村　萌</t>
  </si>
  <si>
    <t>A7903</t>
  </si>
  <si>
    <t>佐々木　麻衣</t>
  </si>
  <si>
    <t>A7904</t>
  </si>
  <si>
    <t>入澤　伸悟</t>
  </si>
  <si>
    <t>A7905</t>
  </si>
  <si>
    <t>清水　俊明</t>
  </si>
  <si>
    <t>A7906</t>
  </si>
  <si>
    <t>藤岡　健祐</t>
  </si>
  <si>
    <t>A7907</t>
  </si>
  <si>
    <t>田畑　聡美</t>
  </si>
  <si>
    <t>A7908</t>
  </si>
  <si>
    <t>鄭　呂尚</t>
  </si>
  <si>
    <t>A7909</t>
  </si>
  <si>
    <t>名倉　理紗</t>
  </si>
  <si>
    <t>A7910</t>
  </si>
  <si>
    <t>王　沢昊</t>
  </si>
  <si>
    <t>A7911</t>
  </si>
  <si>
    <t>齊藤　啓</t>
  </si>
  <si>
    <t>A7912</t>
  </si>
  <si>
    <t>西村　圭右</t>
  </si>
  <si>
    <t>A7913</t>
  </si>
  <si>
    <t>橋田　創</t>
  </si>
  <si>
    <t>A7914</t>
  </si>
  <si>
    <t>高下　裕章</t>
  </si>
  <si>
    <t>A7915</t>
  </si>
  <si>
    <t>中村　詩穂</t>
  </si>
  <si>
    <t>A7916</t>
  </si>
  <si>
    <t>出田　一史</t>
  </si>
  <si>
    <t>A7917</t>
  </si>
  <si>
    <t>新間　友祐</t>
  </si>
  <si>
    <t>A7918</t>
  </si>
  <si>
    <t>梅田　駿</t>
  </si>
  <si>
    <t>A7920</t>
  </si>
  <si>
    <t>鷹島　充寿</t>
  </si>
  <si>
    <t>A7921</t>
  </si>
  <si>
    <t>酒井　俊男</t>
  </si>
  <si>
    <t>A7922</t>
  </si>
  <si>
    <t>萩原　翔太郎</t>
  </si>
  <si>
    <t>A7923</t>
  </si>
  <si>
    <t>藤野　友彰</t>
  </si>
  <si>
    <t>A7924</t>
  </si>
  <si>
    <t>寺口　慧介</t>
  </si>
  <si>
    <t>A7925</t>
  </si>
  <si>
    <t>細野　貴裕</t>
  </si>
  <si>
    <t>A7926</t>
  </si>
  <si>
    <t>村上　博紀</t>
  </si>
  <si>
    <t>A7927</t>
  </si>
  <si>
    <t>清水　龍来</t>
  </si>
  <si>
    <t>A7928</t>
  </si>
  <si>
    <t>山田　理沙</t>
  </si>
  <si>
    <t>A7929</t>
  </si>
  <si>
    <t>田淵　陽介</t>
  </si>
  <si>
    <t>A7930</t>
  </si>
  <si>
    <t>柴田　沙羅</t>
  </si>
  <si>
    <t>A7931</t>
  </si>
  <si>
    <t>多田　玉青</t>
  </si>
  <si>
    <t>A7932</t>
  </si>
  <si>
    <t>前田　慶一</t>
  </si>
  <si>
    <t>A7933</t>
  </si>
  <si>
    <t>山本　健太郎</t>
  </si>
  <si>
    <t>A7934</t>
  </si>
  <si>
    <t>井上　裕登</t>
  </si>
  <si>
    <t>A7935</t>
  </si>
  <si>
    <t>小澤　耕平</t>
  </si>
  <si>
    <t>A7936</t>
  </si>
  <si>
    <t>戸川　由子</t>
  </si>
  <si>
    <t>A7942</t>
  </si>
  <si>
    <t>安藤　匠平</t>
  </si>
  <si>
    <t>A7943</t>
  </si>
  <si>
    <t>播磨　武信</t>
  </si>
  <si>
    <t>A7944</t>
  </si>
  <si>
    <t>新保　敏也</t>
  </si>
  <si>
    <t>A7945</t>
  </si>
  <si>
    <t>青木　敬郎</t>
  </si>
  <si>
    <t>A7946</t>
  </si>
  <si>
    <t>尾城　旺子</t>
  </si>
  <si>
    <t>A7947</t>
  </si>
  <si>
    <t>加藤　雄志</t>
  </si>
  <si>
    <t>A7948</t>
  </si>
  <si>
    <t>五十嵐　靖貴</t>
  </si>
  <si>
    <t>A7949</t>
  </si>
  <si>
    <t>有我　祐樹</t>
  </si>
  <si>
    <t>A7950</t>
  </si>
  <si>
    <t>鈴木　秀樹</t>
  </si>
  <si>
    <t>A7951</t>
  </si>
  <si>
    <t>根本　樹</t>
  </si>
  <si>
    <t>A7952</t>
  </si>
  <si>
    <t>渡辺　成貴</t>
  </si>
  <si>
    <t>A7953</t>
  </si>
  <si>
    <t>小林　史典</t>
  </si>
  <si>
    <t>A7954</t>
  </si>
  <si>
    <t>粟野　祐介</t>
  </si>
  <si>
    <t>A7955</t>
  </si>
  <si>
    <t>太田　真幸</t>
  </si>
  <si>
    <t>A7956</t>
  </si>
  <si>
    <t>森藤　一希</t>
  </si>
  <si>
    <t>A7957</t>
  </si>
  <si>
    <t>飛田　雄太</t>
  </si>
  <si>
    <t>A7958</t>
  </si>
  <si>
    <t>阿部　未来</t>
  </si>
  <si>
    <t>A7959</t>
  </si>
  <si>
    <t>近藤　勇太</t>
  </si>
  <si>
    <t>A7961</t>
  </si>
  <si>
    <t>藤本　めぐみ</t>
  </si>
  <si>
    <t>A7962</t>
  </si>
  <si>
    <t>高田　嶺太</t>
  </si>
  <si>
    <t>A7963</t>
  </si>
  <si>
    <t>弘崎　聡</t>
  </si>
  <si>
    <t>A7964</t>
  </si>
  <si>
    <t>赤見　一治</t>
  </si>
  <si>
    <t>A7965</t>
  </si>
  <si>
    <t>田中　秀和</t>
  </si>
  <si>
    <t>A7966</t>
  </si>
  <si>
    <t>Ｔ．Ａ．　チョドリ</t>
  </si>
  <si>
    <t>A7967</t>
  </si>
  <si>
    <t>門間　浩子</t>
  </si>
  <si>
    <t>A7968</t>
  </si>
  <si>
    <t>鈴木　正典</t>
  </si>
  <si>
    <t>A7969</t>
  </si>
  <si>
    <t>高橋　雄治</t>
  </si>
  <si>
    <t>A7970</t>
  </si>
  <si>
    <t>上村　聖美</t>
  </si>
  <si>
    <t>K740</t>
  </si>
  <si>
    <t>主事補扱</t>
  </si>
  <si>
    <t>A7971</t>
  </si>
  <si>
    <t>小嶋　雅智</t>
  </si>
  <si>
    <t>A7972</t>
  </si>
  <si>
    <t>中島　郁子</t>
  </si>
  <si>
    <t>A7973</t>
  </si>
  <si>
    <t>石川　裕俊</t>
  </si>
  <si>
    <t>A7974</t>
  </si>
  <si>
    <t>前川　哲也</t>
  </si>
  <si>
    <t>A7975</t>
  </si>
  <si>
    <t>上地　利奈</t>
  </si>
  <si>
    <t>A7976</t>
  </si>
  <si>
    <t>丸田　孝人</t>
  </si>
  <si>
    <t>A7978</t>
  </si>
  <si>
    <t>松尾　隆太朗</t>
  </si>
  <si>
    <t>A7979</t>
  </si>
  <si>
    <t>佐々木　淳</t>
  </si>
  <si>
    <t>A7980</t>
  </si>
  <si>
    <t>三橋　真紀</t>
  </si>
  <si>
    <t>A7981</t>
  </si>
  <si>
    <t>西　祐里佳</t>
  </si>
  <si>
    <t>A7982</t>
  </si>
  <si>
    <t>村上　真実</t>
  </si>
  <si>
    <t>A7983</t>
  </si>
  <si>
    <t>梶原　秀史</t>
  </si>
  <si>
    <t>K730</t>
  </si>
  <si>
    <t>主事３級扱</t>
  </si>
  <si>
    <t>A7984</t>
  </si>
  <si>
    <t>北浦　登</t>
  </si>
  <si>
    <t>A7985</t>
  </si>
  <si>
    <t>甲田　涼佳</t>
  </si>
  <si>
    <t>A7986</t>
  </si>
  <si>
    <t>坪内　睦</t>
  </si>
  <si>
    <t>A7987</t>
  </si>
  <si>
    <t>廣田　清治</t>
  </si>
  <si>
    <t>A7988</t>
  </si>
  <si>
    <t>神田　輝夫</t>
  </si>
  <si>
    <t>A7989</t>
  </si>
  <si>
    <t>井上　美穂</t>
  </si>
  <si>
    <t>A7990</t>
  </si>
  <si>
    <t>篠宮　恵子</t>
  </si>
  <si>
    <t>A7991</t>
  </si>
  <si>
    <t>柿澤　裕子</t>
  </si>
  <si>
    <t>A7992</t>
  </si>
  <si>
    <t>正木　誠</t>
  </si>
  <si>
    <t>A7993</t>
  </si>
  <si>
    <t>横田　岳雪</t>
  </si>
  <si>
    <t>A7994</t>
  </si>
  <si>
    <t>豊山　健次</t>
  </si>
  <si>
    <t>A7995</t>
  </si>
  <si>
    <t>木村　俊治</t>
  </si>
  <si>
    <t>A7996</t>
  </si>
  <si>
    <t>田口　昌夫</t>
  </si>
  <si>
    <t>A7997</t>
  </si>
  <si>
    <t>寺田　重徳</t>
  </si>
  <si>
    <t>A7998</t>
  </si>
  <si>
    <t>比嘉　勇</t>
  </si>
  <si>
    <t>A7999</t>
  </si>
  <si>
    <t>神田　嘉孝</t>
  </si>
  <si>
    <t>A8000</t>
  </si>
  <si>
    <t>守屋　仁香</t>
  </si>
  <si>
    <t>A8001</t>
  </si>
  <si>
    <t>青木　哲実</t>
  </si>
  <si>
    <t>A8002</t>
  </si>
  <si>
    <t>高橋　昇</t>
  </si>
  <si>
    <t>A8003</t>
  </si>
  <si>
    <t>増田　智也</t>
  </si>
  <si>
    <t>A8004</t>
  </si>
  <si>
    <t>西垣　誠</t>
  </si>
  <si>
    <t>A8005</t>
  </si>
  <si>
    <t>名渡山　浩樹</t>
  </si>
  <si>
    <t>A8006</t>
  </si>
  <si>
    <t>原田　將</t>
  </si>
  <si>
    <t>A8007</t>
  </si>
  <si>
    <t>大西　洋也</t>
  </si>
  <si>
    <t>A8008</t>
  </si>
  <si>
    <t>福田　純一</t>
  </si>
  <si>
    <t>A8009</t>
  </si>
  <si>
    <t>水野　幸雄</t>
  </si>
  <si>
    <t>A8010</t>
  </si>
  <si>
    <t>篠原　幸菜</t>
  </si>
  <si>
    <t>A8011</t>
  </si>
  <si>
    <t>ス　ス　サン</t>
  </si>
  <si>
    <t>WG01</t>
  </si>
  <si>
    <t>Myanmar Koei International Ltd.</t>
  </si>
  <si>
    <t>WG0000</t>
  </si>
  <si>
    <t>A8012</t>
  </si>
  <si>
    <t>松本　幸二</t>
  </si>
  <si>
    <t>A8013</t>
  </si>
  <si>
    <t>小田　謙成</t>
  </si>
  <si>
    <t>A8014</t>
  </si>
  <si>
    <t>阿部　大志</t>
  </si>
  <si>
    <t>A8015</t>
  </si>
  <si>
    <t>加藤　仁志</t>
  </si>
  <si>
    <t>A8016</t>
  </si>
  <si>
    <t>高野　弘成</t>
  </si>
  <si>
    <t>A8017</t>
  </si>
  <si>
    <t>松崎　直樹</t>
  </si>
  <si>
    <t>A8018</t>
  </si>
  <si>
    <t>小松　玄明</t>
  </si>
  <si>
    <t>A8019</t>
  </si>
  <si>
    <t>小見　憲子</t>
  </si>
  <si>
    <t>A8020</t>
  </si>
  <si>
    <t>阿部　勉</t>
  </si>
  <si>
    <t>A8022</t>
  </si>
  <si>
    <t>當間　嗣也</t>
  </si>
  <si>
    <t>A8023</t>
  </si>
  <si>
    <t>大舛　勝彦</t>
  </si>
  <si>
    <t>A8024</t>
  </si>
  <si>
    <t>家子　浩光</t>
  </si>
  <si>
    <t>A8025</t>
  </si>
  <si>
    <t>萱島　洋子</t>
  </si>
  <si>
    <t>A8026</t>
  </si>
  <si>
    <t>関根　正行</t>
  </si>
  <si>
    <t>A8027</t>
  </si>
  <si>
    <t>望月　秋利</t>
  </si>
  <si>
    <t>A8028</t>
  </si>
  <si>
    <t>大島　由美</t>
  </si>
  <si>
    <t>A8038</t>
  </si>
  <si>
    <t>中川　大輔</t>
  </si>
  <si>
    <t>A8041</t>
  </si>
  <si>
    <t>野瀬　義博</t>
  </si>
  <si>
    <t>C1001</t>
  </si>
  <si>
    <t>島田　英雄</t>
  </si>
  <si>
    <t>SN01</t>
  </si>
  <si>
    <t>日本シビックコンサルタント（株）</t>
  </si>
  <si>
    <t>SNA200</t>
  </si>
  <si>
    <t>日本シビックコンサルタント（株）顧問</t>
  </si>
  <si>
    <t>G90N</t>
  </si>
  <si>
    <t>C1041</t>
  </si>
  <si>
    <t>及川　眞幸</t>
  </si>
  <si>
    <t>SNCD10</t>
  </si>
  <si>
    <t>地下空間技術事業部地下構造設計部</t>
  </si>
  <si>
    <t>G40N</t>
  </si>
  <si>
    <t>C1044</t>
  </si>
  <si>
    <t>滝本　孝哉</t>
  </si>
  <si>
    <t>SNC020</t>
  </si>
  <si>
    <t>事業統括本部海外プロジェクト部</t>
  </si>
  <si>
    <t>G20N</t>
  </si>
  <si>
    <t>C1045</t>
  </si>
  <si>
    <t>水間　利光</t>
  </si>
  <si>
    <t>C1055</t>
  </si>
  <si>
    <t>平野　昌治</t>
  </si>
  <si>
    <t>SNCD40</t>
  </si>
  <si>
    <t>地下空間技術事業部地盤構造解析部</t>
  </si>
  <si>
    <t>C1058</t>
  </si>
  <si>
    <t>勝尾　伸一</t>
  </si>
  <si>
    <t>SNCE30</t>
  </si>
  <si>
    <t>維持管理技術事業部維持管理技術部</t>
  </si>
  <si>
    <t>C1059</t>
  </si>
  <si>
    <t>小川　浩</t>
  </si>
  <si>
    <t>SNCC0B</t>
  </si>
  <si>
    <t>本社営業部東北事務所</t>
  </si>
  <si>
    <t>G50N</t>
  </si>
  <si>
    <t>参事</t>
  </si>
  <si>
    <t>C1065</t>
  </si>
  <si>
    <t>大塚　孝義</t>
  </si>
  <si>
    <t>SNA100</t>
  </si>
  <si>
    <t>日本シビックコンサルタント（株）役員</t>
  </si>
  <si>
    <t>A20N</t>
  </si>
  <si>
    <t>C1070</t>
  </si>
  <si>
    <t>小林　亨</t>
  </si>
  <si>
    <t>SNC000</t>
  </si>
  <si>
    <t>日本シビックコンサルタント（株）事業統括本部</t>
  </si>
  <si>
    <t>A51N</t>
  </si>
  <si>
    <t>C1074</t>
  </si>
  <si>
    <t>高木　省三</t>
  </si>
  <si>
    <t>SNCC00</t>
  </si>
  <si>
    <t>日本シビックコンサルタント（株）営業本部</t>
  </si>
  <si>
    <t>C1082</t>
  </si>
  <si>
    <t>樋口　昌宏</t>
  </si>
  <si>
    <t>C1083</t>
  </si>
  <si>
    <t>三坂　賢一</t>
  </si>
  <si>
    <t>SNC030</t>
  </si>
  <si>
    <t>事業統括本部プロポーザル推進室</t>
  </si>
  <si>
    <t>C1085</t>
  </si>
  <si>
    <t>木戸　義和</t>
  </si>
  <si>
    <t>G10N</t>
  </si>
  <si>
    <t>参与</t>
  </si>
  <si>
    <t>C1086</t>
  </si>
  <si>
    <t>金井　誠一郎</t>
  </si>
  <si>
    <t>C1087</t>
  </si>
  <si>
    <t>長尾　進</t>
  </si>
  <si>
    <t>C1089</t>
  </si>
  <si>
    <t>岡田　一郎</t>
  </si>
  <si>
    <t>SNE000</t>
  </si>
  <si>
    <t>日本シビックコンサルタント（株）業務監査室</t>
  </si>
  <si>
    <t>C1100</t>
  </si>
  <si>
    <t>加藤　教吉</t>
  </si>
  <si>
    <t>SND000</t>
  </si>
  <si>
    <t>日本シビックコンサルタント（株）コンプライアンス室</t>
  </si>
  <si>
    <t>C1110</t>
  </si>
  <si>
    <t>田村　雅一</t>
  </si>
  <si>
    <t>C1114</t>
  </si>
  <si>
    <t>粕谷　真一</t>
  </si>
  <si>
    <t>SNCD20</t>
  </si>
  <si>
    <t>地下空間技術事業部道路計画設計部</t>
  </si>
  <si>
    <t>C1116</t>
  </si>
  <si>
    <t>谷　秀樹</t>
  </si>
  <si>
    <t>SNC050</t>
  </si>
  <si>
    <t>事業統括本部震災復興事業対策室</t>
  </si>
  <si>
    <t>C1123</t>
  </si>
  <si>
    <t>田家　学</t>
  </si>
  <si>
    <t>C1124</t>
  </si>
  <si>
    <t>大泉　英俊</t>
  </si>
  <si>
    <t>G330</t>
  </si>
  <si>
    <t>C1126</t>
  </si>
  <si>
    <t>斉藤　正幸</t>
  </si>
  <si>
    <t>SNCD00</t>
  </si>
  <si>
    <t>事業統括本部地下空間技術事業部</t>
  </si>
  <si>
    <t>C1128</t>
  </si>
  <si>
    <t>白井　孝典</t>
  </si>
  <si>
    <t>C1129</t>
  </si>
  <si>
    <t>山本　和広</t>
  </si>
  <si>
    <t>C1132</t>
  </si>
  <si>
    <t>小汀　史泰</t>
  </si>
  <si>
    <t>C1133</t>
  </si>
  <si>
    <t>村谷　豪寛</t>
  </si>
  <si>
    <t>SNCK20</t>
  </si>
  <si>
    <t>大阪支店広島事務所</t>
  </si>
  <si>
    <t>C1134</t>
  </si>
  <si>
    <t>久保田　真</t>
  </si>
  <si>
    <t>C1138</t>
  </si>
  <si>
    <t>荒木　繁雄</t>
  </si>
  <si>
    <t>C1140</t>
  </si>
  <si>
    <t>岩崎　隆泰</t>
  </si>
  <si>
    <t>C1142</t>
  </si>
  <si>
    <t>立石　二郎</t>
  </si>
  <si>
    <t>SNCE40</t>
  </si>
  <si>
    <t>維持管理技術事業部コンストラクションマネジメント室</t>
  </si>
  <si>
    <t>C1147</t>
  </si>
  <si>
    <t>蘭　康則</t>
  </si>
  <si>
    <t>C1148</t>
  </si>
  <si>
    <t>飯田　博光</t>
  </si>
  <si>
    <t>C1153</t>
  </si>
  <si>
    <t>能登　和幸</t>
  </si>
  <si>
    <t>C1158</t>
  </si>
  <si>
    <t>河田　耕作</t>
  </si>
  <si>
    <t>SNCC10</t>
  </si>
  <si>
    <t>営業本部本社営業部</t>
  </si>
  <si>
    <t>C1164</t>
  </si>
  <si>
    <t>新井　孝弘</t>
  </si>
  <si>
    <t>C1170</t>
  </si>
  <si>
    <t>楢舘　学</t>
  </si>
  <si>
    <t>C1173</t>
  </si>
  <si>
    <t>藤井　和人</t>
  </si>
  <si>
    <t>C1176</t>
  </si>
  <si>
    <t>山口　裕弘</t>
  </si>
  <si>
    <t>SNCC14</t>
  </si>
  <si>
    <t>本社営業部名古屋事務所　営業</t>
  </si>
  <si>
    <t>C1178</t>
  </si>
  <si>
    <t>阿部　道広</t>
  </si>
  <si>
    <t>C1180</t>
  </si>
  <si>
    <t>飯島　勝</t>
  </si>
  <si>
    <t>C1186</t>
  </si>
  <si>
    <t>深井　直光</t>
  </si>
  <si>
    <t>C1196</t>
  </si>
  <si>
    <t>山根　勝悟</t>
  </si>
  <si>
    <t>C1216</t>
  </si>
  <si>
    <t>小泉　卓也</t>
  </si>
  <si>
    <t>C1222</t>
  </si>
  <si>
    <t>平本　壮一</t>
  </si>
  <si>
    <t>C1233</t>
  </si>
  <si>
    <t>土屋　直樹</t>
  </si>
  <si>
    <t>C1234</t>
  </si>
  <si>
    <t>正岡　和繁</t>
  </si>
  <si>
    <t>C1240</t>
  </si>
  <si>
    <t>神田　亨</t>
  </si>
  <si>
    <t>C1245</t>
  </si>
  <si>
    <t>後藤　辰夫</t>
  </si>
  <si>
    <t>C1247</t>
  </si>
  <si>
    <t>徳山　英二</t>
  </si>
  <si>
    <t>C1252</t>
  </si>
  <si>
    <t>有本　安利</t>
  </si>
  <si>
    <t>SNCC0D</t>
  </si>
  <si>
    <t>本社営業部茨城事務所</t>
  </si>
  <si>
    <t>C1261</t>
  </si>
  <si>
    <t>佐藤　富男</t>
  </si>
  <si>
    <t>C1264</t>
  </si>
  <si>
    <t>水江　功一</t>
  </si>
  <si>
    <t>C1265</t>
  </si>
  <si>
    <t>小藥　訓也</t>
  </si>
  <si>
    <t>SNCC12</t>
  </si>
  <si>
    <t>本社営業部千葉事務所</t>
  </si>
  <si>
    <t>C1268</t>
  </si>
  <si>
    <t>渡邊　浩之</t>
  </si>
  <si>
    <t>C1272</t>
  </si>
  <si>
    <t>石川　真澄</t>
  </si>
  <si>
    <t>C1274</t>
  </si>
  <si>
    <t>姜　健</t>
  </si>
  <si>
    <t>G71N</t>
  </si>
  <si>
    <t>１級</t>
  </si>
  <si>
    <t>C1279</t>
  </si>
  <si>
    <t>中村　献二</t>
  </si>
  <si>
    <t>SNCC13</t>
  </si>
  <si>
    <t>本社営業部大阪支店　営業部</t>
  </si>
  <si>
    <t>C1280</t>
  </si>
  <si>
    <t>近藤　紀夫</t>
  </si>
  <si>
    <t>C1281</t>
  </si>
  <si>
    <t>松本　貴士</t>
  </si>
  <si>
    <t>C1282</t>
  </si>
  <si>
    <t>久住　忠士</t>
  </si>
  <si>
    <t>G72N</t>
  </si>
  <si>
    <t>２級</t>
  </si>
  <si>
    <t>C1283</t>
  </si>
  <si>
    <t>久保田　勝守</t>
  </si>
  <si>
    <t>C1285</t>
  </si>
  <si>
    <t>保田　晴二</t>
  </si>
  <si>
    <t>SNCC15</t>
  </si>
  <si>
    <t>本社営業部広島事務所　営業</t>
  </si>
  <si>
    <t>C1287</t>
  </si>
  <si>
    <t>坂元　将史</t>
  </si>
  <si>
    <t>G60N</t>
  </si>
  <si>
    <t>副参事</t>
  </si>
  <si>
    <t>C1288</t>
  </si>
  <si>
    <t>前田　恵子</t>
  </si>
  <si>
    <t>C1289</t>
  </si>
  <si>
    <t>横山　顕</t>
  </si>
  <si>
    <t>C1291</t>
  </si>
  <si>
    <t>エルサムニ　ターヘル</t>
  </si>
  <si>
    <t>C1293</t>
  </si>
  <si>
    <t>関　直子</t>
  </si>
  <si>
    <t>C1295</t>
  </si>
  <si>
    <t>助乗　あゆみ</t>
  </si>
  <si>
    <t>C1297</t>
  </si>
  <si>
    <t>竹原　隆</t>
  </si>
  <si>
    <t>SNCK00</t>
  </si>
  <si>
    <t>営業本部大阪支店</t>
  </si>
  <si>
    <t>C1298</t>
  </si>
  <si>
    <t>元木　義隆</t>
  </si>
  <si>
    <t>SNC040</t>
  </si>
  <si>
    <t>事業統括本部技術開発室</t>
  </si>
  <si>
    <t>C1299</t>
  </si>
  <si>
    <t>加島　豊</t>
  </si>
  <si>
    <t>C1301</t>
  </si>
  <si>
    <t>大沼　正浩</t>
  </si>
  <si>
    <t>C1303</t>
  </si>
  <si>
    <t>佐藤　由梨</t>
  </si>
  <si>
    <t>C1304</t>
  </si>
  <si>
    <t>阪井　真一郎</t>
  </si>
  <si>
    <t>G73N</t>
  </si>
  <si>
    <t>３級</t>
  </si>
  <si>
    <t>C1306</t>
  </si>
  <si>
    <t>中島　喜貴</t>
  </si>
  <si>
    <t>C1307</t>
  </si>
  <si>
    <t>天野　裕之</t>
  </si>
  <si>
    <t>C1308</t>
  </si>
  <si>
    <t>小森　幸雄</t>
  </si>
  <si>
    <t>C1309</t>
  </si>
  <si>
    <t>蔵本　譲</t>
  </si>
  <si>
    <t>C1310</t>
  </si>
  <si>
    <t>吉若　潤造</t>
  </si>
  <si>
    <t>C1311</t>
  </si>
  <si>
    <t>伊東　徹</t>
  </si>
  <si>
    <t>C1313</t>
  </si>
  <si>
    <t>広田　健一</t>
  </si>
  <si>
    <t>C1314</t>
  </si>
  <si>
    <t>田島　恵</t>
  </si>
  <si>
    <t>C1315</t>
  </si>
  <si>
    <t>横尾　拓</t>
  </si>
  <si>
    <t>C1316</t>
  </si>
  <si>
    <t>高橋　洋平</t>
  </si>
  <si>
    <t>C1317</t>
  </si>
  <si>
    <t>吉田　満</t>
  </si>
  <si>
    <t>C1318</t>
  </si>
  <si>
    <t>田崎　和之</t>
  </si>
  <si>
    <t>C1319</t>
  </si>
  <si>
    <t>小山　幸則</t>
  </si>
  <si>
    <t>C1320</t>
  </si>
  <si>
    <t>清水　竜二</t>
  </si>
  <si>
    <t>C1321</t>
  </si>
  <si>
    <t>佐藤　謙</t>
  </si>
  <si>
    <t>C1323</t>
  </si>
  <si>
    <t>本田　龍雄</t>
  </si>
  <si>
    <t>C1324</t>
  </si>
  <si>
    <t>河本　幸子</t>
  </si>
  <si>
    <t>C1325</t>
  </si>
  <si>
    <t>吉澤　雅人</t>
  </si>
  <si>
    <t>C1326</t>
  </si>
  <si>
    <t>C1333</t>
  </si>
  <si>
    <t>白石　哲夫</t>
  </si>
  <si>
    <t>C1334</t>
  </si>
  <si>
    <t>南部　佑輝</t>
  </si>
  <si>
    <t>C1335</t>
  </si>
  <si>
    <t>原田　綾子</t>
  </si>
  <si>
    <t>SNCC20</t>
  </si>
  <si>
    <t>営業本部海外営業準備室</t>
  </si>
  <si>
    <t>C1352</t>
  </si>
  <si>
    <t>中嶋　直美</t>
  </si>
  <si>
    <t>C1358</t>
  </si>
  <si>
    <t>藍沢　早苗</t>
  </si>
  <si>
    <t>SNB000</t>
  </si>
  <si>
    <t>日本シビックコンサルタント（株）企画管理部</t>
  </si>
  <si>
    <t>C1361</t>
  </si>
  <si>
    <t>浅見　晴子</t>
  </si>
  <si>
    <t>C1375</t>
  </si>
  <si>
    <t>藤原　美代子</t>
  </si>
  <si>
    <t>C1396</t>
  </si>
  <si>
    <t>秋山　容子</t>
  </si>
  <si>
    <t>C1408</t>
  </si>
  <si>
    <t>阿部　憲義</t>
  </si>
  <si>
    <t>C1453</t>
  </si>
  <si>
    <t>中村　成児</t>
  </si>
  <si>
    <t>C1456</t>
  </si>
  <si>
    <t>斉藤　学</t>
  </si>
  <si>
    <t>C1459</t>
  </si>
  <si>
    <t>小森　潤一</t>
  </si>
  <si>
    <t>C1460</t>
  </si>
  <si>
    <t>佐々木　祐司</t>
  </si>
  <si>
    <t>C1464</t>
  </si>
  <si>
    <t>堤　直樹</t>
  </si>
  <si>
    <t>C1467</t>
  </si>
  <si>
    <t>C1474</t>
  </si>
  <si>
    <t>胡桃沢　伸一</t>
  </si>
  <si>
    <t>C1479</t>
  </si>
  <si>
    <t>中村　孝三</t>
  </si>
  <si>
    <t>D0628</t>
  </si>
  <si>
    <t>松本　奈々子</t>
  </si>
  <si>
    <t>R100</t>
  </si>
  <si>
    <t>アルバイト</t>
  </si>
  <si>
    <t>D0725</t>
  </si>
  <si>
    <t>森下　勲</t>
  </si>
  <si>
    <t>D0748</t>
  </si>
  <si>
    <t>今村　清美</t>
  </si>
  <si>
    <t>D0825</t>
  </si>
  <si>
    <t>布施　照子</t>
  </si>
  <si>
    <t>D0855</t>
  </si>
  <si>
    <t>成瀬　述夫</t>
  </si>
  <si>
    <t>D1010</t>
  </si>
  <si>
    <t>熊倉　由希子　　　　</t>
  </si>
  <si>
    <t>D1330</t>
  </si>
  <si>
    <t>坂井　利枝</t>
  </si>
  <si>
    <t>D1559</t>
  </si>
  <si>
    <t>宇都山　智子</t>
  </si>
  <si>
    <t>D2007</t>
  </si>
  <si>
    <t>明林　里緒</t>
  </si>
  <si>
    <t>D2009</t>
  </si>
  <si>
    <t>大谷　千恵子</t>
  </si>
  <si>
    <t>D2236</t>
  </si>
  <si>
    <t>遠藤　忠男</t>
  </si>
  <si>
    <t>D2284</t>
  </si>
  <si>
    <t>佐々木　守</t>
  </si>
  <si>
    <t>D2488</t>
  </si>
  <si>
    <t>持増　隼人</t>
  </si>
  <si>
    <t>DH8700</t>
  </si>
  <si>
    <t>福岡支店鹿児島営業所</t>
  </si>
  <si>
    <t>D2604</t>
  </si>
  <si>
    <t>福田　芳実</t>
  </si>
  <si>
    <t>D2649</t>
  </si>
  <si>
    <t>迫田　裕子</t>
  </si>
  <si>
    <t>D2699</t>
  </si>
  <si>
    <t>飯野　洋司</t>
  </si>
  <si>
    <t>D2726</t>
  </si>
  <si>
    <t>和田　彰一</t>
  </si>
  <si>
    <t>D2751</t>
  </si>
  <si>
    <t>鷺　重清</t>
  </si>
  <si>
    <t>D2788</t>
  </si>
  <si>
    <t>元松　康則</t>
  </si>
  <si>
    <t>D2878</t>
  </si>
  <si>
    <t>大島　理恵</t>
  </si>
  <si>
    <t>D2914</t>
  </si>
  <si>
    <t>河股　勲</t>
  </si>
  <si>
    <t>D2955</t>
  </si>
  <si>
    <t>梅田　稔男</t>
  </si>
  <si>
    <t>D2986</t>
  </si>
  <si>
    <t>稲垣　ハツエ</t>
  </si>
  <si>
    <t>D3003</t>
  </si>
  <si>
    <t>藤田　弘子</t>
  </si>
  <si>
    <t>D3068</t>
  </si>
  <si>
    <t>鳥羽　吉男</t>
  </si>
  <si>
    <t>D3076</t>
  </si>
  <si>
    <t>渡邊　さやか</t>
  </si>
  <si>
    <t>D3086</t>
  </si>
  <si>
    <t>深野　一男</t>
  </si>
  <si>
    <t>D3091</t>
  </si>
  <si>
    <t>西野　孝枝</t>
  </si>
  <si>
    <t>D3115</t>
  </si>
  <si>
    <t>木下　夕菜</t>
  </si>
  <si>
    <t>D3116</t>
  </si>
  <si>
    <t>石川　隆</t>
  </si>
  <si>
    <t>D3117</t>
  </si>
  <si>
    <t>アンドラデ　惠蓮</t>
  </si>
  <si>
    <t>D3122</t>
  </si>
  <si>
    <t>染川　玉汽</t>
  </si>
  <si>
    <t>D3154</t>
  </si>
  <si>
    <t>川手　雄二</t>
  </si>
  <si>
    <t>D3160</t>
  </si>
  <si>
    <t>洪　銅基</t>
  </si>
  <si>
    <t>D3163</t>
  </si>
  <si>
    <t>柴田　智基</t>
  </si>
  <si>
    <t>D3172</t>
  </si>
  <si>
    <t>守重　真理恵</t>
  </si>
  <si>
    <t>D3174</t>
  </si>
  <si>
    <t>森　外喜雄</t>
  </si>
  <si>
    <t>D3182</t>
  </si>
  <si>
    <t>林　秀一</t>
  </si>
  <si>
    <t>D3203</t>
  </si>
  <si>
    <t>知名　孝明</t>
  </si>
  <si>
    <t>D3213</t>
  </si>
  <si>
    <t>内田　正江</t>
  </si>
  <si>
    <t>D3219</t>
  </si>
  <si>
    <t>富永　和夫</t>
  </si>
  <si>
    <t>D3222</t>
  </si>
  <si>
    <t>鈴木　正</t>
  </si>
  <si>
    <t>D3227</t>
  </si>
  <si>
    <t>荒井　浩司</t>
  </si>
  <si>
    <t>D3231</t>
  </si>
  <si>
    <t>西尾　太良</t>
  </si>
  <si>
    <t>D3266</t>
  </si>
  <si>
    <t>山科　知子</t>
  </si>
  <si>
    <t>D3267</t>
  </si>
  <si>
    <t>松嶋　秀幸</t>
  </si>
  <si>
    <t>D3282</t>
  </si>
  <si>
    <t>早坂　正義</t>
  </si>
  <si>
    <t>D3283</t>
  </si>
  <si>
    <t>祁　秋夢</t>
  </si>
  <si>
    <t>D3284</t>
  </si>
  <si>
    <t>西田　健人</t>
  </si>
  <si>
    <t>D3307</t>
  </si>
  <si>
    <t>西村　栄吉</t>
  </si>
  <si>
    <t>D3335</t>
  </si>
  <si>
    <t>大嶺　愛加</t>
  </si>
  <si>
    <t>D3336</t>
  </si>
  <si>
    <t>江　上宇</t>
  </si>
  <si>
    <t>D3341</t>
  </si>
  <si>
    <t>高橋　真由美</t>
  </si>
  <si>
    <t>D3356</t>
  </si>
  <si>
    <t>宮本　佳直</t>
  </si>
  <si>
    <t>D3359</t>
  </si>
  <si>
    <t>土橋　望</t>
  </si>
  <si>
    <t>D3360</t>
  </si>
  <si>
    <t>坂本　康二</t>
  </si>
  <si>
    <t>D3363</t>
  </si>
  <si>
    <t>牧嶋　栄二</t>
  </si>
  <si>
    <t>D3365</t>
  </si>
  <si>
    <t>松本　孝雄</t>
  </si>
  <si>
    <t>D3366</t>
  </si>
  <si>
    <t>藤井　英克</t>
  </si>
  <si>
    <t>D3369</t>
  </si>
  <si>
    <t>黒岩　由理</t>
  </si>
  <si>
    <t>D3370</t>
  </si>
  <si>
    <t>山中　美緒</t>
  </si>
  <si>
    <t>D3372</t>
  </si>
  <si>
    <t>清水　衿花</t>
  </si>
  <si>
    <t>D3375</t>
  </si>
  <si>
    <t>渡邊　義裕</t>
  </si>
  <si>
    <t>D3376</t>
  </si>
  <si>
    <t>柳沼　福美</t>
  </si>
  <si>
    <t>D3377</t>
  </si>
  <si>
    <t>目黒　由紀</t>
  </si>
  <si>
    <t>D3386</t>
  </si>
  <si>
    <t>スニル　クマール</t>
  </si>
  <si>
    <t>D3390</t>
  </si>
  <si>
    <t>小野　良臣</t>
  </si>
  <si>
    <t>F0003</t>
  </si>
  <si>
    <t>松木　布美子</t>
  </si>
  <si>
    <t>F0400</t>
  </si>
  <si>
    <t>植田　千恵子</t>
  </si>
  <si>
    <t>F1057</t>
  </si>
  <si>
    <t>江田　吉郎</t>
  </si>
  <si>
    <t>F1103</t>
  </si>
  <si>
    <t>久野　恵理子</t>
  </si>
  <si>
    <t>F1119</t>
  </si>
  <si>
    <t>神田　亜紀</t>
  </si>
  <si>
    <t>F3109</t>
  </si>
  <si>
    <t>服部　千代恵</t>
  </si>
  <si>
    <t>F3412</t>
  </si>
  <si>
    <t>芳賀　千恵子</t>
  </si>
  <si>
    <t>F3623</t>
  </si>
  <si>
    <t>藤丸　靖</t>
  </si>
  <si>
    <t>F3624</t>
  </si>
  <si>
    <t>藤井　登</t>
  </si>
  <si>
    <t>F3626</t>
  </si>
  <si>
    <t>宮脇　繁</t>
  </si>
  <si>
    <t>F9001</t>
  </si>
  <si>
    <t>ヘラ</t>
  </si>
  <si>
    <t>F9005</t>
  </si>
  <si>
    <t>デウィ</t>
  </si>
  <si>
    <t>F9006</t>
  </si>
  <si>
    <t>ウィウィ</t>
  </si>
  <si>
    <t>F9009</t>
  </si>
  <si>
    <t>プジ</t>
  </si>
  <si>
    <t>F9011</t>
  </si>
  <si>
    <t>ヌル</t>
  </si>
  <si>
    <t>F9013</t>
  </si>
  <si>
    <t>リス</t>
  </si>
  <si>
    <t>F9014</t>
  </si>
  <si>
    <t>アティ</t>
  </si>
  <si>
    <t>G0113</t>
  </si>
  <si>
    <t>柳田　千代子</t>
  </si>
  <si>
    <t>G0238</t>
  </si>
  <si>
    <t>鷲沢　春恵</t>
  </si>
  <si>
    <t>G0257</t>
  </si>
  <si>
    <t>渕田　健治</t>
  </si>
  <si>
    <t>G0358</t>
  </si>
  <si>
    <t>石橋　健亮</t>
  </si>
  <si>
    <t>G0359</t>
  </si>
  <si>
    <t>藤木　雅也</t>
  </si>
  <si>
    <t>G0398</t>
  </si>
  <si>
    <t>渡辺　祐紀子</t>
  </si>
  <si>
    <t>G0406</t>
  </si>
  <si>
    <t>田中　景子</t>
  </si>
  <si>
    <t>G0448</t>
  </si>
  <si>
    <t>阿部　滋</t>
  </si>
  <si>
    <t>G0636</t>
  </si>
  <si>
    <t>尾柏　友春</t>
  </si>
  <si>
    <t>G0983</t>
  </si>
  <si>
    <t>トガール　</t>
  </si>
  <si>
    <t>G1273</t>
  </si>
  <si>
    <t>小石　忠臣</t>
  </si>
  <si>
    <t>G1412</t>
  </si>
  <si>
    <t>小林　綾子</t>
  </si>
  <si>
    <t>G1505</t>
  </si>
  <si>
    <t>戸川　久子</t>
  </si>
  <si>
    <t>G1564</t>
  </si>
  <si>
    <t>田中　みのり</t>
  </si>
  <si>
    <t>G1712</t>
  </si>
  <si>
    <t>渡辺　進</t>
  </si>
  <si>
    <t>G1714</t>
  </si>
  <si>
    <t>野口　幸久</t>
  </si>
  <si>
    <t>G1802</t>
  </si>
  <si>
    <t>黒田　信子</t>
  </si>
  <si>
    <t>G1931</t>
  </si>
  <si>
    <t>細川　和紀</t>
  </si>
  <si>
    <t>G1944</t>
  </si>
  <si>
    <t>高橋　圭子</t>
  </si>
  <si>
    <t>G1945</t>
  </si>
  <si>
    <t>小泉　克己</t>
  </si>
  <si>
    <t>G2091</t>
  </si>
  <si>
    <t>佐藤　好一</t>
  </si>
  <si>
    <t>G2118</t>
  </si>
  <si>
    <t>G2266</t>
  </si>
  <si>
    <t>広野　公子</t>
  </si>
  <si>
    <t>G2267</t>
  </si>
  <si>
    <t>伊澤　奈穂美</t>
  </si>
  <si>
    <t>G2293</t>
  </si>
  <si>
    <t>佐藤　美雪</t>
  </si>
  <si>
    <t>G2473</t>
  </si>
  <si>
    <t>金谷　茂</t>
  </si>
  <si>
    <t>G2505</t>
  </si>
  <si>
    <t>谷村　恵</t>
  </si>
  <si>
    <t>G2532</t>
  </si>
  <si>
    <t>G2554</t>
  </si>
  <si>
    <t>蛭田　啓久</t>
  </si>
  <si>
    <t>G2587</t>
  </si>
  <si>
    <t>八木　悦央</t>
  </si>
  <si>
    <t>G2655</t>
  </si>
  <si>
    <t>チン・ホアン・アィン</t>
  </si>
  <si>
    <t>G2754</t>
  </si>
  <si>
    <t>小石　文治</t>
  </si>
  <si>
    <t>G2755</t>
  </si>
  <si>
    <t>張替　弘毅</t>
  </si>
  <si>
    <t>G2768</t>
  </si>
  <si>
    <t>永井　新一</t>
  </si>
  <si>
    <t>G2786</t>
  </si>
  <si>
    <t>小倉　裕</t>
  </si>
  <si>
    <t>G2924</t>
  </si>
  <si>
    <t>居森　町枝</t>
  </si>
  <si>
    <t>G3015</t>
  </si>
  <si>
    <t>小森　正俊</t>
  </si>
  <si>
    <t>G3189</t>
  </si>
  <si>
    <t>小林　進</t>
  </si>
  <si>
    <t>G3318</t>
  </si>
  <si>
    <t>ヤニ</t>
  </si>
  <si>
    <t>G3368</t>
  </si>
  <si>
    <t>津島　智恵</t>
  </si>
  <si>
    <t>G3398</t>
  </si>
  <si>
    <t>中西　規雄</t>
  </si>
  <si>
    <t>G3447</t>
  </si>
  <si>
    <t>長瀬　勝</t>
  </si>
  <si>
    <t>G3454</t>
  </si>
  <si>
    <t>渡邉　大輔</t>
  </si>
  <si>
    <t>G3473</t>
  </si>
  <si>
    <t>村岡　みゆき</t>
  </si>
  <si>
    <t>G3512</t>
  </si>
  <si>
    <t>高橋　潔司</t>
  </si>
  <si>
    <t>G3530</t>
  </si>
  <si>
    <t>鈴木　智子</t>
  </si>
  <si>
    <t>G3617</t>
  </si>
  <si>
    <t>服部　雅也</t>
  </si>
  <si>
    <t>G3676</t>
  </si>
  <si>
    <t>Liu　Qing　Hua</t>
  </si>
  <si>
    <t>G3838</t>
  </si>
  <si>
    <t>清水　康秀</t>
  </si>
  <si>
    <t>G3866</t>
  </si>
  <si>
    <t>鍋島　元子</t>
  </si>
  <si>
    <t>G3947</t>
  </si>
  <si>
    <t>青木　舞</t>
  </si>
  <si>
    <t>G3979</t>
  </si>
  <si>
    <t>辛島　浩文</t>
  </si>
  <si>
    <t>G3986</t>
  </si>
  <si>
    <t>冨永　淳子</t>
  </si>
  <si>
    <t>G4057</t>
  </si>
  <si>
    <t>角谷　昌江</t>
  </si>
  <si>
    <t>G4061</t>
  </si>
  <si>
    <t>米岡　貢祐</t>
  </si>
  <si>
    <t>G4064</t>
  </si>
  <si>
    <t>武藤　浩明</t>
  </si>
  <si>
    <t>G4069</t>
  </si>
  <si>
    <t>大橋　智行</t>
  </si>
  <si>
    <t>G4095</t>
  </si>
  <si>
    <t>前田　めぐみ</t>
  </si>
  <si>
    <t>G4175</t>
  </si>
  <si>
    <t>斉藤　真弓</t>
  </si>
  <si>
    <t>G4234</t>
  </si>
  <si>
    <t>立石　博美</t>
  </si>
  <si>
    <t>G4310</t>
  </si>
  <si>
    <t>三浦　健</t>
  </si>
  <si>
    <t>G4328</t>
  </si>
  <si>
    <t>中山　史子</t>
  </si>
  <si>
    <t>G4362</t>
  </si>
  <si>
    <t>平川　陽子</t>
  </si>
  <si>
    <t>G4433</t>
  </si>
  <si>
    <t>白川　愛子</t>
  </si>
  <si>
    <t>QW02B0</t>
  </si>
  <si>
    <t>福岡支店　営業部熊本事務所</t>
  </si>
  <si>
    <t>G4514</t>
  </si>
  <si>
    <t>辻澤　歓子</t>
  </si>
  <si>
    <t>G4538</t>
  </si>
  <si>
    <t>高崎　徳隆</t>
  </si>
  <si>
    <t>G4763</t>
  </si>
  <si>
    <t>大塚　茂</t>
  </si>
  <si>
    <t>G4782</t>
  </si>
  <si>
    <t>後藤　裕子</t>
  </si>
  <si>
    <t>G4785</t>
  </si>
  <si>
    <t>鈴木　牧子</t>
  </si>
  <si>
    <t>G4814</t>
  </si>
  <si>
    <t>谷川　信</t>
  </si>
  <si>
    <t>G4924</t>
  </si>
  <si>
    <t>関口　友夫</t>
  </si>
  <si>
    <t>G4956</t>
  </si>
  <si>
    <t>西口　慶子</t>
  </si>
  <si>
    <t>G4957</t>
  </si>
  <si>
    <t>西村　良孝</t>
  </si>
  <si>
    <t>QW0100</t>
  </si>
  <si>
    <t>G4965</t>
  </si>
  <si>
    <t>田中　絵里子</t>
  </si>
  <si>
    <t>G4968</t>
  </si>
  <si>
    <t>Rivki　Maryona</t>
  </si>
  <si>
    <t>G4982</t>
  </si>
  <si>
    <t>浅田　絵里子</t>
  </si>
  <si>
    <t>G4986</t>
  </si>
  <si>
    <t>中谷　友香</t>
  </si>
  <si>
    <t>G5051</t>
  </si>
  <si>
    <t>石原　紀子</t>
  </si>
  <si>
    <t>G5097</t>
  </si>
  <si>
    <t>Yustina　Natalia</t>
  </si>
  <si>
    <t>G5110</t>
  </si>
  <si>
    <t>川又　香奈子</t>
  </si>
  <si>
    <t>G5173</t>
  </si>
  <si>
    <t>高谷　秋宏</t>
  </si>
  <si>
    <t>G5242</t>
  </si>
  <si>
    <t>星野　まどか</t>
  </si>
  <si>
    <t>G5263</t>
  </si>
  <si>
    <t>二宮　孝夫</t>
  </si>
  <si>
    <t>G5339</t>
  </si>
  <si>
    <t>井波　麻希子</t>
  </si>
  <si>
    <t>G5357</t>
  </si>
  <si>
    <t>広川　光司</t>
  </si>
  <si>
    <t>G5391</t>
  </si>
  <si>
    <t>増田　実</t>
  </si>
  <si>
    <t>G5392</t>
  </si>
  <si>
    <t>中谷　真由紀</t>
  </si>
  <si>
    <t>G5409</t>
  </si>
  <si>
    <t>井出野　明子</t>
  </si>
  <si>
    <t>G5418</t>
  </si>
  <si>
    <t>坂野　千奈美</t>
  </si>
  <si>
    <t>G5492</t>
  </si>
  <si>
    <t>野上　琢也</t>
  </si>
  <si>
    <t>G5494</t>
  </si>
  <si>
    <t>都地　美由希</t>
  </si>
  <si>
    <t>G5495</t>
  </si>
  <si>
    <t>木原　賢</t>
  </si>
  <si>
    <t>G5547</t>
  </si>
  <si>
    <t>渡邉　和紀</t>
  </si>
  <si>
    <t>G5590</t>
  </si>
  <si>
    <t>西川　玲子</t>
  </si>
  <si>
    <t>G5594</t>
  </si>
  <si>
    <t>藤高　めぐみ</t>
  </si>
  <si>
    <t>G5663</t>
  </si>
  <si>
    <t>堀田　麻美</t>
  </si>
  <si>
    <t>QW0200</t>
  </si>
  <si>
    <t>福岡支店営業部</t>
  </si>
  <si>
    <t>G5734</t>
  </si>
  <si>
    <t>伊藤　浩志</t>
  </si>
  <si>
    <t>G5739</t>
  </si>
  <si>
    <t>星野　千恵美</t>
  </si>
  <si>
    <t>G5760</t>
  </si>
  <si>
    <t>佐藤　康一</t>
  </si>
  <si>
    <t>G5807</t>
  </si>
  <si>
    <t>遠藤　彰平</t>
  </si>
  <si>
    <t>G5856</t>
  </si>
  <si>
    <t>志村　直人</t>
  </si>
  <si>
    <t>G5864</t>
  </si>
  <si>
    <t>曽我部　勝仁</t>
  </si>
  <si>
    <t>G5867</t>
  </si>
  <si>
    <t>飯塚　佳子</t>
  </si>
  <si>
    <t>G5878</t>
  </si>
  <si>
    <t>菊地　麻里子</t>
  </si>
  <si>
    <t>G5881</t>
  </si>
  <si>
    <t>Le　Van　Cuong</t>
  </si>
  <si>
    <t>G5886</t>
  </si>
  <si>
    <t>G5918</t>
  </si>
  <si>
    <t>本田　修一</t>
  </si>
  <si>
    <t>G5919</t>
  </si>
  <si>
    <t>渡邉　真帆</t>
  </si>
  <si>
    <t>G5920</t>
  </si>
  <si>
    <t>高橋　梨奈</t>
  </si>
  <si>
    <t>G5930</t>
  </si>
  <si>
    <t>宮嶋　繭</t>
  </si>
  <si>
    <t>G5947</t>
  </si>
  <si>
    <t>佐野　涼介</t>
  </si>
  <si>
    <t>G5979</t>
  </si>
  <si>
    <t>大原　明日香</t>
  </si>
  <si>
    <t>G6044</t>
  </si>
  <si>
    <t>酒井　順子</t>
  </si>
  <si>
    <t>G6061</t>
  </si>
  <si>
    <t>上海道　恵</t>
  </si>
  <si>
    <t>G6119</t>
  </si>
  <si>
    <t>小村　恭子</t>
  </si>
  <si>
    <t>G6137</t>
  </si>
  <si>
    <t>大屋　幸子</t>
  </si>
  <si>
    <t>G6197</t>
  </si>
  <si>
    <t>清元　美加</t>
  </si>
  <si>
    <t>G6225</t>
  </si>
  <si>
    <t>Douglas　Lindsay　Dunbar</t>
  </si>
  <si>
    <t>G6243</t>
  </si>
  <si>
    <t>瀬戸　万紀子</t>
  </si>
  <si>
    <t>G6257</t>
  </si>
  <si>
    <t>山口　優美</t>
  </si>
  <si>
    <t>G6272</t>
  </si>
  <si>
    <t>後藤　猛</t>
  </si>
  <si>
    <t>QG15D0</t>
  </si>
  <si>
    <t>統括事業部　都市調査部法務調査課</t>
  </si>
  <si>
    <t>G6277</t>
  </si>
  <si>
    <t>丹波　とも</t>
  </si>
  <si>
    <t>G6286</t>
  </si>
  <si>
    <t>佐々木　春枝</t>
  </si>
  <si>
    <t>G6304</t>
  </si>
  <si>
    <t>益田　勝</t>
  </si>
  <si>
    <t>G6319</t>
  </si>
  <si>
    <t>松浦　志穂</t>
  </si>
  <si>
    <t>G6325</t>
  </si>
  <si>
    <t>照屋　裕太</t>
  </si>
  <si>
    <t>G6332</t>
  </si>
  <si>
    <t>横瀬　宏美</t>
  </si>
  <si>
    <t>G6356</t>
  </si>
  <si>
    <t>赤間　良子</t>
  </si>
  <si>
    <t>G6374</t>
  </si>
  <si>
    <t>森澤　國浩</t>
  </si>
  <si>
    <t>G6378</t>
  </si>
  <si>
    <t>島　悦子</t>
  </si>
  <si>
    <t>G6380</t>
  </si>
  <si>
    <t>東田　美穂</t>
  </si>
  <si>
    <t>G6386</t>
  </si>
  <si>
    <t>鈴木　紀夫</t>
  </si>
  <si>
    <t>G6398</t>
  </si>
  <si>
    <t>森田　理恵</t>
  </si>
  <si>
    <t>G6403</t>
  </si>
  <si>
    <t>庭瀬　孝一</t>
  </si>
  <si>
    <t>G6406</t>
  </si>
  <si>
    <t>米沢　雄輝</t>
  </si>
  <si>
    <t>G6423</t>
  </si>
  <si>
    <t>芝野　桂一郎</t>
  </si>
  <si>
    <t>G6424</t>
  </si>
  <si>
    <t>久佐木　美子</t>
  </si>
  <si>
    <t>G6447</t>
  </si>
  <si>
    <t>田邉　真由美</t>
  </si>
  <si>
    <t>G6449</t>
  </si>
  <si>
    <t>竹本　慎二</t>
  </si>
  <si>
    <t>G6452</t>
  </si>
  <si>
    <t>佐々木　英代</t>
  </si>
  <si>
    <t>G6456</t>
  </si>
  <si>
    <t>高橋　玲奈</t>
  </si>
  <si>
    <t>G6490</t>
  </si>
  <si>
    <t>宮内　みゆき</t>
  </si>
  <si>
    <t>G6512</t>
  </si>
  <si>
    <t>下村　幸男</t>
  </si>
  <si>
    <t>G6541</t>
  </si>
  <si>
    <t>仁田　美賀</t>
  </si>
  <si>
    <t>G6543</t>
  </si>
  <si>
    <t>三木　玲</t>
  </si>
  <si>
    <t>G6547</t>
  </si>
  <si>
    <t>下山　美也</t>
  </si>
  <si>
    <t>G6550</t>
  </si>
  <si>
    <t>Russell　Marcus</t>
  </si>
  <si>
    <t>G6552</t>
  </si>
  <si>
    <t>松尾　陽</t>
  </si>
  <si>
    <t>G6570</t>
  </si>
  <si>
    <t>孫　瑜</t>
  </si>
  <si>
    <t>G6623</t>
  </si>
  <si>
    <t>小林　正臣</t>
  </si>
  <si>
    <t>G6625</t>
  </si>
  <si>
    <t>溝尾　美和</t>
  </si>
  <si>
    <t>G6631</t>
  </si>
  <si>
    <t>浅野　寿子</t>
  </si>
  <si>
    <t>G6639</t>
  </si>
  <si>
    <t>佐藤　真寿美</t>
  </si>
  <si>
    <t>G6654</t>
  </si>
  <si>
    <t>久保田　清美</t>
  </si>
  <si>
    <t>G6679</t>
  </si>
  <si>
    <t>長谷川　栄志</t>
  </si>
  <si>
    <t>G6680</t>
  </si>
  <si>
    <t>磐瀬　茜</t>
  </si>
  <si>
    <t>G6816</t>
  </si>
  <si>
    <t>佐伯　哲朗</t>
  </si>
  <si>
    <t>G6827</t>
  </si>
  <si>
    <t>千葉　英治</t>
  </si>
  <si>
    <t>G6831</t>
  </si>
  <si>
    <t>小林　新一</t>
  </si>
  <si>
    <t>G6835</t>
  </si>
  <si>
    <t>熊坂　紀子</t>
  </si>
  <si>
    <t>G6875</t>
  </si>
  <si>
    <t>野村　真実</t>
  </si>
  <si>
    <t>G6885</t>
  </si>
  <si>
    <t>北口　香織</t>
  </si>
  <si>
    <t>G6913</t>
  </si>
  <si>
    <t>高橋　綾乃</t>
  </si>
  <si>
    <t>G6918</t>
  </si>
  <si>
    <t>佐々木　庸子</t>
  </si>
  <si>
    <t>G6919</t>
  </si>
  <si>
    <t>瀬川　有生子</t>
  </si>
  <si>
    <t>G6925</t>
  </si>
  <si>
    <t>田澤　重久</t>
  </si>
  <si>
    <t>G6928</t>
  </si>
  <si>
    <t>木村　充男</t>
  </si>
  <si>
    <t>G6929</t>
  </si>
  <si>
    <t>中村　誠人</t>
  </si>
  <si>
    <t>G6930</t>
  </si>
  <si>
    <t>山本　美貴</t>
  </si>
  <si>
    <t>G6931</t>
  </si>
  <si>
    <t>佐敷　綾野</t>
  </si>
  <si>
    <t>G6933</t>
  </si>
  <si>
    <t>松木　美代子</t>
  </si>
  <si>
    <t>G6944</t>
  </si>
  <si>
    <t>川村　礼佳</t>
  </si>
  <si>
    <t>G6980</t>
  </si>
  <si>
    <t>宮野　由香里</t>
  </si>
  <si>
    <t>G7012</t>
  </si>
  <si>
    <t>内山　可菜枝</t>
  </si>
  <si>
    <t>G7022</t>
  </si>
  <si>
    <t>北村　かおる</t>
  </si>
  <si>
    <t>G7024</t>
  </si>
  <si>
    <t>長田　良子</t>
  </si>
  <si>
    <t>G7028</t>
  </si>
  <si>
    <t>宮崎　智子</t>
  </si>
  <si>
    <t>G7031</t>
  </si>
  <si>
    <t>渡邊　亜弥子</t>
  </si>
  <si>
    <t>G7047</t>
  </si>
  <si>
    <t>樋口　実里</t>
  </si>
  <si>
    <t>G7063</t>
  </si>
  <si>
    <t>橋本　真希</t>
  </si>
  <si>
    <t>G7069</t>
  </si>
  <si>
    <t>駒山　祥子</t>
  </si>
  <si>
    <t>G7078</t>
  </si>
  <si>
    <t>梁　有希</t>
  </si>
  <si>
    <t>G7098</t>
  </si>
  <si>
    <t>中込　ゆかり</t>
  </si>
  <si>
    <t>G7105</t>
  </si>
  <si>
    <t>和田　瞳</t>
  </si>
  <si>
    <t>G7106</t>
  </si>
  <si>
    <t>池田　礼子</t>
  </si>
  <si>
    <t>G7115</t>
  </si>
  <si>
    <t>森　俊昭</t>
  </si>
  <si>
    <t>G7137</t>
  </si>
  <si>
    <t>Manoj Srilal Lokuwithana</t>
  </si>
  <si>
    <t>G7143</t>
  </si>
  <si>
    <t>伊勢田　歩巳</t>
  </si>
  <si>
    <t>G7144</t>
  </si>
  <si>
    <t>藤本　真理子</t>
  </si>
  <si>
    <t>G7152</t>
  </si>
  <si>
    <t>宮田　雅章</t>
  </si>
  <si>
    <t>G7166</t>
  </si>
  <si>
    <t>白石　直子</t>
  </si>
  <si>
    <t>G7170</t>
  </si>
  <si>
    <t>小田　顕子</t>
  </si>
  <si>
    <t>G7171</t>
  </si>
  <si>
    <t>大町　枝実</t>
  </si>
  <si>
    <t>G7180</t>
  </si>
  <si>
    <t>上吉川　速男</t>
  </si>
  <si>
    <t>G7212</t>
  </si>
  <si>
    <t>寺田　はる香</t>
  </si>
  <si>
    <t>G7215</t>
  </si>
  <si>
    <t>宝示戸　美和</t>
  </si>
  <si>
    <t>G7228</t>
  </si>
  <si>
    <t>G7236</t>
  </si>
  <si>
    <t>勝野　麻弓</t>
  </si>
  <si>
    <t>G7330</t>
  </si>
  <si>
    <t>千葉　友絵</t>
  </si>
  <si>
    <t>G7336</t>
  </si>
  <si>
    <t>佐藤　智美</t>
  </si>
  <si>
    <t>G7349</t>
  </si>
  <si>
    <t>種市　愛</t>
  </si>
  <si>
    <t>G7378</t>
  </si>
  <si>
    <t>原田　あゆみ</t>
  </si>
  <si>
    <t>G7389</t>
  </si>
  <si>
    <t>小杉　恵子</t>
  </si>
  <si>
    <t>G7394</t>
  </si>
  <si>
    <t>菊地　信代</t>
  </si>
  <si>
    <t>G7409</t>
  </si>
  <si>
    <t>山田　薫</t>
  </si>
  <si>
    <t>QR04D0</t>
  </si>
  <si>
    <t>大阪支店 技術部建設技術課</t>
  </si>
  <si>
    <t>G7432</t>
  </si>
  <si>
    <t>間島　朋子</t>
  </si>
  <si>
    <t>G7434</t>
  </si>
  <si>
    <t>若林　宏美</t>
  </si>
  <si>
    <t>G7438</t>
  </si>
  <si>
    <t>伊東　拓己</t>
  </si>
  <si>
    <t>G7464</t>
  </si>
  <si>
    <t>川村　美都子</t>
  </si>
  <si>
    <t>G7477</t>
  </si>
  <si>
    <t>吉村　有加</t>
  </si>
  <si>
    <t>QG04A0</t>
  </si>
  <si>
    <t>統括事業部　都市整備部事業運営課</t>
  </si>
  <si>
    <t>G7478</t>
  </si>
  <si>
    <t>倉持　咲子</t>
  </si>
  <si>
    <t>G7481</t>
  </si>
  <si>
    <t>宮崎　あゆみ</t>
  </si>
  <si>
    <t>G7483</t>
  </si>
  <si>
    <t>櫻井　美紀</t>
  </si>
  <si>
    <t>QK04B0</t>
  </si>
  <si>
    <t>東京支店　震災復興部宮城復興課</t>
  </si>
  <si>
    <t>G7505</t>
  </si>
  <si>
    <t>渡邉　麻紀子</t>
  </si>
  <si>
    <t>G7524</t>
  </si>
  <si>
    <t>高橋　菜里</t>
  </si>
  <si>
    <t>G7526</t>
  </si>
  <si>
    <t>木村　匡男</t>
  </si>
  <si>
    <t>QK04A0</t>
  </si>
  <si>
    <t>東京支店　震災復興部岩手復興課</t>
  </si>
  <si>
    <t>G7531</t>
  </si>
  <si>
    <t>石渡　満美子</t>
  </si>
  <si>
    <t>G7537</t>
  </si>
  <si>
    <t>藤岡　美沙</t>
  </si>
  <si>
    <t>G7540</t>
  </si>
  <si>
    <t>山岡　瑞穂</t>
  </si>
  <si>
    <t>G7545</t>
  </si>
  <si>
    <t>雨宮　円</t>
  </si>
  <si>
    <t>G7549</t>
  </si>
  <si>
    <t>鈴木　郁</t>
  </si>
  <si>
    <t>G7556</t>
  </si>
  <si>
    <t>杉浦　健一郎</t>
  </si>
  <si>
    <t>G7557</t>
  </si>
  <si>
    <t>木村　知里</t>
  </si>
  <si>
    <t>G7572</t>
  </si>
  <si>
    <t>笹本　朝子</t>
  </si>
  <si>
    <t>G7581</t>
  </si>
  <si>
    <t>安達　真之</t>
  </si>
  <si>
    <t>G7582</t>
  </si>
  <si>
    <t>武野　紘子</t>
  </si>
  <si>
    <t>G7588</t>
  </si>
  <si>
    <t>草間　俊樹</t>
  </si>
  <si>
    <t>G7589</t>
  </si>
  <si>
    <t>樋口　真由美</t>
  </si>
  <si>
    <t>G7590</t>
  </si>
  <si>
    <t>右田　由紀</t>
  </si>
  <si>
    <t>G7598</t>
  </si>
  <si>
    <t>三好　駿</t>
  </si>
  <si>
    <t>G7599</t>
  </si>
  <si>
    <t>今野　真実子</t>
  </si>
  <si>
    <t>G7600</t>
  </si>
  <si>
    <t>武田　しずえ</t>
  </si>
  <si>
    <t>G7603</t>
  </si>
  <si>
    <t>谷口　友孝</t>
  </si>
  <si>
    <t>G7616</t>
  </si>
  <si>
    <t>栗木　光好</t>
  </si>
  <si>
    <t>G7628</t>
  </si>
  <si>
    <t>手島　聡司</t>
  </si>
  <si>
    <t>G7634</t>
  </si>
  <si>
    <t>田淵　忠宏</t>
  </si>
  <si>
    <t>G7636</t>
  </si>
  <si>
    <t>石黒　政枝</t>
  </si>
  <si>
    <t>G7646</t>
  </si>
  <si>
    <t>江口　祥子</t>
  </si>
  <si>
    <t>G7648</t>
  </si>
  <si>
    <t>豊留　一郎</t>
  </si>
  <si>
    <t>G7650</t>
  </si>
  <si>
    <t>徳永　美賀子</t>
  </si>
  <si>
    <t>G7656</t>
  </si>
  <si>
    <t>角　勝仁</t>
  </si>
  <si>
    <t>G7663</t>
  </si>
  <si>
    <t>細江　祐子</t>
  </si>
  <si>
    <t>G7671</t>
  </si>
  <si>
    <t>三堀　哲</t>
  </si>
  <si>
    <t>G7673</t>
  </si>
  <si>
    <t>柴田　真由美</t>
  </si>
  <si>
    <t>G7677</t>
  </si>
  <si>
    <t>鈴木　淑子</t>
  </si>
  <si>
    <t>G7680</t>
  </si>
  <si>
    <t>土田　真紀</t>
  </si>
  <si>
    <t>G7695</t>
  </si>
  <si>
    <t>岡田　知恵</t>
  </si>
  <si>
    <t>QG07A0</t>
  </si>
  <si>
    <t>統括事業部　建設技術部道路交通課</t>
  </si>
  <si>
    <t>G7696</t>
  </si>
  <si>
    <t>伊勢　瑞生</t>
  </si>
  <si>
    <t>G7705</t>
  </si>
  <si>
    <t>春山　真貴子</t>
  </si>
  <si>
    <t>G7715</t>
  </si>
  <si>
    <t>島田　千秋</t>
  </si>
  <si>
    <t>G7748</t>
  </si>
  <si>
    <t>津田　直会</t>
  </si>
  <si>
    <t>G7749</t>
  </si>
  <si>
    <t>長崎　靖夫</t>
  </si>
  <si>
    <t>G7750</t>
  </si>
  <si>
    <t>Dr.　Kifah　A.S　Qassim</t>
  </si>
  <si>
    <t>G7751</t>
  </si>
  <si>
    <t>Dr.　Bashar　A.　Abdulrahman</t>
  </si>
  <si>
    <t>G7752</t>
  </si>
  <si>
    <t>菊池　清</t>
  </si>
  <si>
    <t>G7753</t>
  </si>
  <si>
    <t>池脇　一幸</t>
  </si>
  <si>
    <t>G7757</t>
  </si>
  <si>
    <t>尾崎　ひとみ</t>
  </si>
  <si>
    <t>QG07H0</t>
  </si>
  <si>
    <t>統括事業部　建設技術部構造メンテナンス課</t>
  </si>
  <si>
    <t>G7759</t>
  </si>
  <si>
    <t>本田　真晴</t>
  </si>
  <si>
    <t>G7760</t>
  </si>
  <si>
    <t>田村　益男</t>
  </si>
  <si>
    <t>G7782</t>
  </si>
  <si>
    <t>成塚　多恵子</t>
  </si>
  <si>
    <t>G7783</t>
  </si>
  <si>
    <t>及川　美保</t>
  </si>
  <si>
    <t>G7795</t>
  </si>
  <si>
    <t>藤原　大樹</t>
  </si>
  <si>
    <t>G7796</t>
  </si>
  <si>
    <t>萩原　京子</t>
  </si>
  <si>
    <t>G7818</t>
  </si>
  <si>
    <t>矢部　純子</t>
  </si>
  <si>
    <t>G7824</t>
  </si>
  <si>
    <t>工藤　俊伸</t>
  </si>
  <si>
    <t>QK0400</t>
  </si>
  <si>
    <t>東京支店震災復興部</t>
  </si>
  <si>
    <t>G7826</t>
  </si>
  <si>
    <t>小林　由美子</t>
  </si>
  <si>
    <t>G7834</t>
  </si>
  <si>
    <t>酒井　博</t>
  </si>
  <si>
    <t>G7856</t>
  </si>
  <si>
    <t>渡邊　一裕</t>
  </si>
  <si>
    <t>G7863</t>
  </si>
  <si>
    <t>服部　修子</t>
  </si>
  <si>
    <t>G7868</t>
  </si>
  <si>
    <t>尾野　歩</t>
  </si>
  <si>
    <t>G7882</t>
  </si>
  <si>
    <t>筧　利明</t>
  </si>
  <si>
    <t>QG14D0</t>
  </si>
  <si>
    <t>統括事業部　流域技術部河川砂防課</t>
  </si>
  <si>
    <t>G7886</t>
  </si>
  <si>
    <t>上田　勝美</t>
  </si>
  <si>
    <t>G7893</t>
  </si>
  <si>
    <t>本間　遊</t>
  </si>
  <si>
    <t>QK0200</t>
  </si>
  <si>
    <t>東京支店営業部</t>
  </si>
  <si>
    <t>G7907</t>
  </si>
  <si>
    <t>榮薗　正志</t>
  </si>
  <si>
    <t>G7912</t>
  </si>
  <si>
    <t>鈴木　俊祐</t>
  </si>
  <si>
    <t>G7914</t>
  </si>
  <si>
    <t>八木下　遥</t>
  </si>
  <si>
    <t>G7921</t>
  </si>
  <si>
    <t>瀬戸　迪頌</t>
  </si>
  <si>
    <t>G7922</t>
  </si>
  <si>
    <t>関塚　敦子</t>
  </si>
  <si>
    <t>G7928</t>
  </si>
  <si>
    <t>川上　周二</t>
  </si>
  <si>
    <t>G7931</t>
  </si>
  <si>
    <t>宮嵜　優子</t>
  </si>
  <si>
    <t>G7936</t>
  </si>
  <si>
    <t>川東　みゆき</t>
  </si>
  <si>
    <t>G7938</t>
  </si>
  <si>
    <t>新妻　美智恵</t>
  </si>
  <si>
    <t>G7952</t>
  </si>
  <si>
    <t>吉﨑　裕美子</t>
  </si>
  <si>
    <t>G7959</t>
  </si>
  <si>
    <t>楠本　康二</t>
  </si>
  <si>
    <t>G7964</t>
  </si>
  <si>
    <t>小寺　なおみ</t>
  </si>
  <si>
    <t>G7965</t>
  </si>
  <si>
    <t>黒木　あすか</t>
  </si>
  <si>
    <t>G7974</t>
  </si>
  <si>
    <t>中村　智</t>
  </si>
  <si>
    <t>G7982</t>
  </si>
  <si>
    <t>白倉　秀樹</t>
  </si>
  <si>
    <t>G7983</t>
  </si>
  <si>
    <t>薮内　香代</t>
  </si>
  <si>
    <t>G7987</t>
  </si>
  <si>
    <t>田原　博枝</t>
  </si>
  <si>
    <t>G7989</t>
  </si>
  <si>
    <t>加藤　良子</t>
  </si>
  <si>
    <t>G7990</t>
  </si>
  <si>
    <t>金武　智恵子</t>
  </si>
  <si>
    <t>G7996</t>
  </si>
  <si>
    <t>林　裕子</t>
  </si>
  <si>
    <t>QG04E0</t>
  </si>
  <si>
    <t>統括事業部　都市整備部工務課</t>
  </si>
  <si>
    <t>G7998</t>
  </si>
  <si>
    <t>関澤　康子</t>
  </si>
  <si>
    <t>G8001</t>
  </si>
  <si>
    <t>河上　智紀</t>
  </si>
  <si>
    <t>G8003</t>
  </si>
  <si>
    <t>飯塚　俊幸</t>
  </si>
  <si>
    <t>G8004</t>
  </si>
  <si>
    <t>渡邊　優</t>
  </si>
  <si>
    <t>G8005</t>
  </si>
  <si>
    <t>遠藤　麻衣子</t>
  </si>
  <si>
    <t>G8006</t>
  </si>
  <si>
    <t>鈴木　将平</t>
  </si>
  <si>
    <t>G8008</t>
  </si>
  <si>
    <t>長谷川　勝子</t>
  </si>
  <si>
    <t>G8015</t>
  </si>
  <si>
    <t>北島　桃子</t>
  </si>
  <si>
    <t>G8016</t>
  </si>
  <si>
    <t>夏井　麻衣子</t>
  </si>
  <si>
    <t>G8020</t>
  </si>
  <si>
    <t>岩舘　知沙子</t>
  </si>
  <si>
    <t>G8023</t>
  </si>
  <si>
    <t>牧岡　卓</t>
  </si>
  <si>
    <t>G8025</t>
  </si>
  <si>
    <t>榊　芽久美</t>
  </si>
  <si>
    <t>G8026</t>
  </si>
  <si>
    <t>Narendra　Prabhakar　Bhagwat</t>
  </si>
  <si>
    <t>G8032</t>
  </si>
  <si>
    <t>西原　伸治</t>
  </si>
  <si>
    <t>G8037</t>
  </si>
  <si>
    <t>Tran　Van　Vuong</t>
  </si>
  <si>
    <t>G8040</t>
  </si>
  <si>
    <t>片山　朋子</t>
  </si>
  <si>
    <t>G8041</t>
  </si>
  <si>
    <t>福田　美奈子</t>
  </si>
  <si>
    <t>G8042</t>
  </si>
  <si>
    <t>浜野　順代</t>
  </si>
  <si>
    <t>G8045</t>
  </si>
  <si>
    <t>小西　昭郎</t>
  </si>
  <si>
    <t>G8046</t>
  </si>
  <si>
    <t>遠藤　雅代</t>
  </si>
  <si>
    <t>QG06A0</t>
  </si>
  <si>
    <t>統括事業部　まちづくり推進部都市計画課</t>
  </si>
  <si>
    <t>G8047</t>
  </si>
  <si>
    <t>長谷部　裕彦</t>
  </si>
  <si>
    <t>G8058</t>
  </si>
  <si>
    <t>村上　愛理</t>
  </si>
  <si>
    <t>G8062</t>
  </si>
  <si>
    <t>新開　直美</t>
  </si>
  <si>
    <t>G8065</t>
  </si>
  <si>
    <t>小谷　恵美</t>
  </si>
  <si>
    <t>G8073</t>
  </si>
  <si>
    <t>永井　昌代</t>
  </si>
  <si>
    <t>G8077</t>
  </si>
  <si>
    <t>瀧田　勤</t>
  </si>
  <si>
    <t>G8080</t>
  </si>
  <si>
    <t>吉原　利美</t>
  </si>
  <si>
    <t>G8086</t>
  </si>
  <si>
    <t>奥村　潔</t>
  </si>
  <si>
    <t>G8087</t>
  </si>
  <si>
    <t>四家　ちあき</t>
  </si>
  <si>
    <t>G8088</t>
  </si>
  <si>
    <t>加藤　愛</t>
  </si>
  <si>
    <t>G8092</t>
  </si>
  <si>
    <t>荒木　久美子</t>
  </si>
  <si>
    <t>G8093</t>
  </si>
  <si>
    <t>大久保　佑夏</t>
  </si>
  <si>
    <t>G8099</t>
  </si>
  <si>
    <t>宗　真樹子</t>
  </si>
  <si>
    <t>G8100</t>
  </si>
  <si>
    <t>小久保　緑</t>
  </si>
  <si>
    <t>G8101</t>
  </si>
  <si>
    <t>坂内　晃子</t>
  </si>
  <si>
    <t>G8108</t>
  </si>
  <si>
    <t>永井　朝祐</t>
  </si>
  <si>
    <t>G8109</t>
  </si>
  <si>
    <t>中村　透</t>
  </si>
  <si>
    <t>G8110</t>
  </si>
  <si>
    <t>三神　喜央</t>
  </si>
  <si>
    <t>G8112</t>
  </si>
  <si>
    <t>岡田　あゆみ</t>
  </si>
  <si>
    <t>G8113</t>
  </si>
  <si>
    <t>渕之上　明里</t>
  </si>
  <si>
    <t>G8115</t>
  </si>
  <si>
    <t>佐藤　史尚</t>
  </si>
  <si>
    <t>G8118</t>
  </si>
  <si>
    <t>前畑　咲奈</t>
  </si>
  <si>
    <t>G8119</t>
  </si>
  <si>
    <t>碓井　敏宏</t>
  </si>
  <si>
    <t>G8123</t>
  </si>
  <si>
    <t>米島　健二</t>
  </si>
  <si>
    <t>G8124</t>
  </si>
  <si>
    <t>益子　良輔</t>
  </si>
  <si>
    <t>G8126</t>
  </si>
  <si>
    <t>高野　裕海</t>
  </si>
  <si>
    <t>G8127</t>
  </si>
  <si>
    <t>貞包　博美</t>
  </si>
  <si>
    <t>G8128</t>
  </si>
  <si>
    <t>森　哲子</t>
  </si>
  <si>
    <t>G8129</t>
  </si>
  <si>
    <t>湊　志保</t>
  </si>
  <si>
    <t>G8132</t>
  </si>
  <si>
    <t>木内　俊政</t>
  </si>
  <si>
    <t>G8133</t>
  </si>
  <si>
    <t>及川　由香子</t>
  </si>
  <si>
    <t>G8134</t>
  </si>
  <si>
    <t>小沼　隆子</t>
  </si>
  <si>
    <t>G8135</t>
  </si>
  <si>
    <t>木川　堅司</t>
  </si>
  <si>
    <t>G8137</t>
  </si>
  <si>
    <t>村岸　美奈</t>
  </si>
  <si>
    <t>QD03B0</t>
  </si>
  <si>
    <t>本社機能　経営企画部人事・総務課</t>
  </si>
  <si>
    <t>G8142</t>
  </si>
  <si>
    <t>内田　瞬</t>
  </si>
  <si>
    <t>G8144</t>
  </si>
  <si>
    <t>小松　由起子</t>
  </si>
  <si>
    <t>G8149</t>
  </si>
  <si>
    <t>岡田　知子</t>
  </si>
  <si>
    <t>G8150</t>
  </si>
  <si>
    <t>横山　有紀代</t>
  </si>
  <si>
    <t>G8155</t>
  </si>
  <si>
    <t>大沼　麗</t>
  </si>
  <si>
    <t>G8156</t>
  </si>
  <si>
    <t>山口　永里子</t>
  </si>
  <si>
    <t>G8157</t>
  </si>
  <si>
    <t>原　由加理</t>
  </si>
  <si>
    <t>G8160</t>
  </si>
  <si>
    <t>石川　敬子</t>
  </si>
  <si>
    <t>G8167</t>
  </si>
  <si>
    <t>日下部　大樹</t>
  </si>
  <si>
    <t>G8168</t>
  </si>
  <si>
    <t>久嶋　衛</t>
  </si>
  <si>
    <t>G8170</t>
  </si>
  <si>
    <t>國次　純</t>
  </si>
  <si>
    <t>G8172</t>
  </si>
  <si>
    <t>大塚　美紀</t>
  </si>
  <si>
    <t>G8176</t>
  </si>
  <si>
    <t>後藤　寛実</t>
  </si>
  <si>
    <t>QG14A0</t>
  </si>
  <si>
    <t>統括事業部　流域技術部水工課</t>
  </si>
  <si>
    <t>G8178</t>
  </si>
  <si>
    <t>岡本　阿沙子</t>
  </si>
  <si>
    <t>G8180</t>
  </si>
  <si>
    <t>八木澤　美勇樹</t>
  </si>
  <si>
    <t>G8181</t>
  </si>
  <si>
    <t>山崎　千穂</t>
  </si>
  <si>
    <t>G8182</t>
  </si>
  <si>
    <t>淺井　麻希</t>
  </si>
  <si>
    <t>G8186</t>
  </si>
  <si>
    <t>小倉　弘子</t>
  </si>
  <si>
    <t>G8187</t>
  </si>
  <si>
    <t>鈴木　南</t>
  </si>
  <si>
    <t>G8190</t>
  </si>
  <si>
    <t>折田　裕利江</t>
  </si>
  <si>
    <t>G8191</t>
  </si>
  <si>
    <t>橋本　良哉</t>
  </si>
  <si>
    <t>G8194</t>
  </si>
  <si>
    <t>児島　佳苗</t>
  </si>
  <si>
    <t>G8196</t>
  </si>
  <si>
    <t>生井　涼子</t>
  </si>
  <si>
    <t>G8197</t>
  </si>
  <si>
    <t>秋山　美和子</t>
  </si>
  <si>
    <t>G8201</t>
  </si>
  <si>
    <t>小柳　麻衣子</t>
  </si>
  <si>
    <t>G8205</t>
  </si>
  <si>
    <t>木村　彩華</t>
  </si>
  <si>
    <t>QG14B0</t>
  </si>
  <si>
    <t>統括事業部　流域技術部上下水道課</t>
  </si>
  <si>
    <t>G8206</t>
  </si>
  <si>
    <t>小田切　浩美</t>
  </si>
  <si>
    <t>G8210</t>
  </si>
  <si>
    <t>細見　美奈子</t>
  </si>
  <si>
    <t>G8213</t>
  </si>
  <si>
    <t>石井　康子</t>
  </si>
  <si>
    <t>G8220</t>
  </si>
  <si>
    <t>福留　美奈子</t>
  </si>
  <si>
    <t>QW03C0</t>
  </si>
  <si>
    <t>福岡支店　技術部まちづくり推進課</t>
  </si>
  <si>
    <t>G8223</t>
  </si>
  <si>
    <t>池下　由香</t>
  </si>
  <si>
    <t>G8225</t>
  </si>
  <si>
    <t>和田　寿恵</t>
  </si>
  <si>
    <t>QR04B0</t>
  </si>
  <si>
    <t>大阪支店 技術部まちづくり推進課</t>
  </si>
  <si>
    <t>G8226</t>
  </si>
  <si>
    <t>野口　瑞恵</t>
  </si>
  <si>
    <t>G8229</t>
  </si>
  <si>
    <t>神脇　朝子</t>
  </si>
  <si>
    <t>G8231</t>
  </si>
  <si>
    <t>嶋崎　澄代</t>
  </si>
  <si>
    <t>G8235</t>
  </si>
  <si>
    <t>佐藤　有紀子</t>
  </si>
  <si>
    <t>G8238</t>
  </si>
  <si>
    <t>渡部　あけ美</t>
  </si>
  <si>
    <t>G8239</t>
  </si>
  <si>
    <t>富澤　隆志</t>
  </si>
  <si>
    <t>G8244</t>
  </si>
  <si>
    <t>今井　直美</t>
  </si>
  <si>
    <t>G8246</t>
  </si>
  <si>
    <t>山田　夕紀子</t>
  </si>
  <si>
    <t>G8252</t>
  </si>
  <si>
    <t>今堀　由貴江</t>
  </si>
  <si>
    <t>G8253</t>
  </si>
  <si>
    <t>猪野　美晴</t>
  </si>
  <si>
    <t>G8254</t>
  </si>
  <si>
    <t>宗像　友男</t>
  </si>
  <si>
    <t>G8256</t>
  </si>
  <si>
    <t>小塚　君栄</t>
  </si>
  <si>
    <t>G8261</t>
  </si>
  <si>
    <t>喜多　峰香</t>
  </si>
  <si>
    <t>G8263</t>
  </si>
  <si>
    <t>田中　遼</t>
  </si>
  <si>
    <t>G8270</t>
  </si>
  <si>
    <t>鎌田　暁</t>
  </si>
  <si>
    <t>G8271</t>
  </si>
  <si>
    <t>高見　友彦</t>
  </si>
  <si>
    <t>G8275</t>
  </si>
  <si>
    <t>中村　香</t>
  </si>
  <si>
    <t>G8279</t>
  </si>
  <si>
    <t>上野　公美子</t>
  </si>
  <si>
    <t>G8284</t>
  </si>
  <si>
    <t>大西　純子</t>
  </si>
  <si>
    <t>G8287</t>
  </si>
  <si>
    <t>中村　彩加</t>
  </si>
  <si>
    <t>G8293</t>
  </si>
  <si>
    <t>岡田　友希子</t>
  </si>
  <si>
    <t>G8294</t>
  </si>
  <si>
    <t>中川　靖久</t>
  </si>
  <si>
    <t>G8296</t>
  </si>
  <si>
    <t>伊藤　四郎</t>
  </si>
  <si>
    <t>G8302</t>
  </si>
  <si>
    <t>山田　康代</t>
  </si>
  <si>
    <t>G8306</t>
  </si>
  <si>
    <t>高野　真由美</t>
  </si>
  <si>
    <t>G8327</t>
  </si>
  <si>
    <t>大島　学</t>
  </si>
  <si>
    <t>G8345</t>
  </si>
  <si>
    <t>上島　千佳</t>
  </si>
  <si>
    <t>G8346</t>
  </si>
  <si>
    <t>渡邊　聖子</t>
  </si>
  <si>
    <t>G8349</t>
  </si>
  <si>
    <t>井上　紋子</t>
  </si>
  <si>
    <t>G8350</t>
  </si>
  <si>
    <t>田中　みゆき</t>
  </si>
  <si>
    <t>G8354</t>
  </si>
  <si>
    <t>弘永　晴子</t>
  </si>
  <si>
    <t>G8357</t>
  </si>
  <si>
    <t>池田　徹</t>
  </si>
  <si>
    <t>G8362</t>
  </si>
  <si>
    <t>上田　いづみ</t>
  </si>
  <si>
    <t>G8363</t>
  </si>
  <si>
    <t>西沢　光世</t>
  </si>
  <si>
    <t>G8373</t>
  </si>
  <si>
    <t>寺田　由紀子</t>
  </si>
  <si>
    <t>G8375</t>
  </si>
  <si>
    <t>樋口　昭洋</t>
  </si>
  <si>
    <t>G8381</t>
  </si>
  <si>
    <t>安田　絵美</t>
  </si>
  <si>
    <t>G8399</t>
  </si>
  <si>
    <t>丸山　由美子</t>
  </si>
  <si>
    <t>G8408</t>
  </si>
  <si>
    <t>中平　千絵</t>
  </si>
  <si>
    <t>G8410</t>
  </si>
  <si>
    <t>竹中　玲子</t>
  </si>
  <si>
    <t>G8428</t>
  </si>
  <si>
    <t>塚本　純子</t>
  </si>
  <si>
    <t>G8437</t>
  </si>
  <si>
    <t>酒井　百合</t>
  </si>
  <si>
    <t>G8444</t>
  </si>
  <si>
    <t>小島　晶子</t>
  </si>
  <si>
    <t>G8449</t>
  </si>
  <si>
    <t>名越　洋子</t>
  </si>
  <si>
    <t>G8450</t>
  </si>
  <si>
    <t>高木　寿三</t>
  </si>
  <si>
    <t>G8451</t>
  </si>
  <si>
    <t>平間　奈美</t>
  </si>
  <si>
    <t>G8452</t>
  </si>
  <si>
    <t>浦郷　果織</t>
  </si>
  <si>
    <t>G8455</t>
  </si>
  <si>
    <t>保田　有里奈</t>
  </si>
  <si>
    <t>QW03B0</t>
  </si>
  <si>
    <t>福岡支店　技術部都市調査課</t>
  </si>
  <si>
    <t>G8464</t>
  </si>
  <si>
    <t>桒木　美佳</t>
  </si>
  <si>
    <t>G8466</t>
  </si>
  <si>
    <t>加藤　千尋</t>
  </si>
  <si>
    <t>G8467</t>
  </si>
  <si>
    <t>後藤　咲稀</t>
  </si>
  <si>
    <t>G8470</t>
  </si>
  <si>
    <t>佐久間　優子</t>
  </si>
  <si>
    <t>G8477</t>
  </si>
  <si>
    <t>宍戸　忠</t>
  </si>
  <si>
    <t>G8480</t>
  </si>
  <si>
    <t>坂本　光由</t>
  </si>
  <si>
    <t>G8500</t>
  </si>
  <si>
    <t>青木　透</t>
  </si>
  <si>
    <t>G8501</t>
  </si>
  <si>
    <t>飯岡　麻以</t>
  </si>
  <si>
    <t>G8502</t>
  </si>
  <si>
    <t>三宅　麻衣子</t>
  </si>
  <si>
    <t>G8503</t>
  </si>
  <si>
    <t>新妻　悦子</t>
  </si>
  <si>
    <t>G8504</t>
  </si>
  <si>
    <t>玉造　美和子</t>
  </si>
  <si>
    <t>G8506</t>
  </si>
  <si>
    <t>新関　紀文</t>
  </si>
  <si>
    <t>G8507</t>
  </si>
  <si>
    <t>阿部　佳愛</t>
  </si>
  <si>
    <t>G8508</t>
  </si>
  <si>
    <t>長澤　潔</t>
  </si>
  <si>
    <t>G8510</t>
  </si>
  <si>
    <t>山本　哲司</t>
  </si>
  <si>
    <t>G8511</t>
  </si>
  <si>
    <t>望月　沙織</t>
  </si>
  <si>
    <t>G8512</t>
  </si>
  <si>
    <t>佐藤　直子</t>
  </si>
  <si>
    <t>G8520</t>
  </si>
  <si>
    <t>高久　絵里</t>
  </si>
  <si>
    <t>G8527</t>
  </si>
  <si>
    <t>勝　美砂紀</t>
  </si>
  <si>
    <t>G8528</t>
  </si>
  <si>
    <t>前田　幸</t>
  </si>
  <si>
    <t>G8529</t>
  </si>
  <si>
    <t>久保田　由香</t>
  </si>
  <si>
    <t>G8530</t>
  </si>
  <si>
    <t>濱田　美加</t>
  </si>
  <si>
    <t>G8531</t>
  </si>
  <si>
    <t>田中　喜代美</t>
  </si>
  <si>
    <t>G8532</t>
  </si>
  <si>
    <t>福田　治代</t>
  </si>
  <si>
    <t>G8533</t>
  </si>
  <si>
    <t>大坪　満</t>
  </si>
  <si>
    <t>G8534</t>
  </si>
  <si>
    <t>永田　江美</t>
  </si>
  <si>
    <t>G8535</t>
  </si>
  <si>
    <t>浜中　絹子</t>
  </si>
  <si>
    <t>QG08A0</t>
  </si>
  <si>
    <t>統括事業部　地球環境部環境計画課</t>
  </si>
  <si>
    <t>G8539</t>
  </si>
  <si>
    <t>竹下　千恵</t>
  </si>
  <si>
    <t>G8545</t>
  </si>
  <si>
    <t>金﨑　由紀</t>
  </si>
  <si>
    <t>QG06B0</t>
  </si>
  <si>
    <t>統括事業部　まちづくり推進部まちづくり企画課</t>
  </si>
  <si>
    <t>G8550</t>
  </si>
  <si>
    <t>廣瀬　公美</t>
  </si>
  <si>
    <t>G8551</t>
  </si>
  <si>
    <t>石岡　佳也子</t>
  </si>
  <si>
    <t>G8555</t>
  </si>
  <si>
    <t>間島　圭子</t>
  </si>
  <si>
    <t>G8558</t>
  </si>
  <si>
    <t>菊池　明美</t>
  </si>
  <si>
    <t>G8565</t>
  </si>
  <si>
    <t>櫻井　敦子</t>
  </si>
  <si>
    <t>M0007</t>
  </si>
  <si>
    <t>石崎　敦</t>
  </si>
  <si>
    <t>M0027</t>
  </si>
  <si>
    <t>山田　孝治</t>
  </si>
  <si>
    <t>M0032</t>
  </si>
  <si>
    <t>門田　恵</t>
  </si>
  <si>
    <t>M0037</t>
  </si>
  <si>
    <t>レ　ザオ</t>
  </si>
  <si>
    <t>M0047</t>
  </si>
  <si>
    <t>竹原　充</t>
  </si>
  <si>
    <t>M0055</t>
  </si>
  <si>
    <t>牟田　賢二</t>
  </si>
  <si>
    <t>M0058</t>
  </si>
  <si>
    <t>千葉　晃司</t>
  </si>
  <si>
    <t>M0070</t>
  </si>
  <si>
    <t>相馬　準</t>
  </si>
  <si>
    <t>ST0700</t>
  </si>
  <si>
    <t>（株）DSI東京ビジネスサポートセンター</t>
  </si>
  <si>
    <t>M0071</t>
  </si>
  <si>
    <t>加藤　稔</t>
  </si>
  <si>
    <t>M0083</t>
  </si>
  <si>
    <t>塚﨑　和巳</t>
  </si>
  <si>
    <t>M0096</t>
  </si>
  <si>
    <t>中上　友雅</t>
  </si>
  <si>
    <t>ST0400</t>
  </si>
  <si>
    <t>（株）DSI大阪支店</t>
  </si>
  <si>
    <t>M0097</t>
  </si>
  <si>
    <t>グエン　ヴィエット　バン</t>
  </si>
  <si>
    <t>M0098</t>
  </si>
  <si>
    <t>グエン　ティ　ミン　ゴック</t>
  </si>
  <si>
    <t>M0101</t>
  </si>
  <si>
    <t>三ツ木　正寿</t>
  </si>
  <si>
    <t>ST0900</t>
  </si>
  <si>
    <t>（株）DSI仙台支店</t>
  </si>
  <si>
    <t>M0104</t>
  </si>
  <si>
    <t>青木　昌昭</t>
  </si>
  <si>
    <t>ST0800</t>
  </si>
  <si>
    <t>（株）DSI名古屋支店</t>
  </si>
  <si>
    <t>M0116</t>
  </si>
  <si>
    <t>中田　明彦</t>
  </si>
  <si>
    <t>QK03B0</t>
  </si>
  <si>
    <t>東京支店　技術部都市調査課</t>
  </si>
  <si>
    <t>M0117</t>
  </si>
  <si>
    <t>筒井　茂充</t>
  </si>
  <si>
    <t>M0131</t>
  </si>
  <si>
    <t>山口　和志</t>
  </si>
  <si>
    <t>M0133</t>
  </si>
  <si>
    <t>藤村　佳範</t>
  </si>
  <si>
    <t>M0134</t>
  </si>
  <si>
    <t>井上　和仁</t>
  </si>
  <si>
    <t>M0135</t>
  </si>
  <si>
    <t>原田　大輔</t>
  </si>
  <si>
    <t>M0136</t>
  </si>
  <si>
    <t>西大條　昌人</t>
  </si>
  <si>
    <t>M0138</t>
  </si>
  <si>
    <t>三留　武士</t>
  </si>
  <si>
    <t>M0141</t>
  </si>
  <si>
    <t>浅野　早知子</t>
  </si>
  <si>
    <t>M0142</t>
  </si>
  <si>
    <t>槙　昌子</t>
  </si>
  <si>
    <t>M0174</t>
  </si>
  <si>
    <t>ザエヌディン</t>
  </si>
  <si>
    <t>M0179</t>
  </si>
  <si>
    <t>グエン　ホアイ　トゥ</t>
  </si>
  <si>
    <t>M0185</t>
  </si>
  <si>
    <t>佐志　保</t>
  </si>
  <si>
    <t>M0188</t>
  </si>
  <si>
    <t>古川　郁代</t>
  </si>
  <si>
    <t>M0189</t>
  </si>
  <si>
    <t>酒井　光子</t>
  </si>
  <si>
    <t>M0191</t>
  </si>
  <si>
    <t>合田　治子</t>
  </si>
  <si>
    <t>M0192</t>
  </si>
  <si>
    <t>木村　礼奈</t>
  </si>
  <si>
    <t>M0194</t>
  </si>
  <si>
    <t>田島　久美</t>
  </si>
  <si>
    <t>M0200</t>
  </si>
  <si>
    <t>前田　和恵</t>
  </si>
  <si>
    <t>M0203</t>
  </si>
  <si>
    <t>五十里　誠</t>
  </si>
  <si>
    <t>M0205</t>
  </si>
  <si>
    <t>諸　宇迪</t>
  </si>
  <si>
    <t>M0208</t>
  </si>
  <si>
    <t>山崎　信子</t>
  </si>
  <si>
    <t>M0213</t>
  </si>
  <si>
    <t>庄司　佳苗</t>
  </si>
  <si>
    <t>SNCK10</t>
  </si>
  <si>
    <t>大阪支店技術部</t>
  </si>
  <si>
    <t>M0214</t>
  </si>
  <si>
    <t>打越　睦子</t>
  </si>
  <si>
    <t>M0215</t>
  </si>
  <si>
    <t>糸井　奈奈</t>
  </si>
  <si>
    <t>M0217</t>
  </si>
  <si>
    <t>範　卿</t>
  </si>
  <si>
    <t>M0219</t>
  </si>
  <si>
    <t>黒河　美香</t>
  </si>
  <si>
    <t>M0227</t>
  </si>
  <si>
    <t>澤井　三樹男</t>
  </si>
  <si>
    <t>M0252</t>
  </si>
  <si>
    <t>長谷川　泰夫</t>
  </si>
  <si>
    <t>M0277</t>
  </si>
  <si>
    <t>内山　陽子</t>
  </si>
  <si>
    <t>M0326</t>
  </si>
  <si>
    <t>エディ</t>
  </si>
  <si>
    <t>M0329</t>
  </si>
  <si>
    <t>下原　健一</t>
  </si>
  <si>
    <t>M0330</t>
  </si>
  <si>
    <t>山本　誠</t>
  </si>
  <si>
    <t>M0337</t>
  </si>
  <si>
    <t>Lilian　Gandolfo</t>
  </si>
  <si>
    <t>M0348</t>
  </si>
  <si>
    <t>カオ　ティ　キム　トゥ</t>
  </si>
  <si>
    <t>M0356</t>
  </si>
  <si>
    <t>高芝　里恵</t>
  </si>
  <si>
    <t>M0357</t>
  </si>
  <si>
    <t>馬場　秀男</t>
  </si>
  <si>
    <t>M0358</t>
  </si>
  <si>
    <t>Andri　Tejakusuma</t>
  </si>
  <si>
    <t>M0359</t>
  </si>
  <si>
    <t>Gabriel　Cano</t>
  </si>
  <si>
    <t>M0371</t>
  </si>
  <si>
    <t>Nguyen　Thi　Thuy　Linh</t>
  </si>
  <si>
    <t>M0375</t>
  </si>
  <si>
    <t>武山　亮</t>
  </si>
  <si>
    <t>M0381</t>
  </si>
  <si>
    <t>Diana　Cantor</t>
  </si>
  <si>
    <t>M0385</t>
  </si>
  <si>
    <t>内田　雅己</t>
  </si>
  <si>
    <t>M0419</t>
  </si>
  <si>
    <t>矢野　陽子</t>
  </si>
  <si>
    <t>M0420</t>
  </si>
  <si>
    <t>鈴木　正美</t>
  </si>
  <si>
    <t>M0421</t>
  </si>
  <si>
    <t>Cahyo　Wibisono</t>
  </si>
  <si>
    <t>M0424</t>
  </si>
  <si>
    <t>アグス　ムルヤディ</t>
  </si>
  <si>
    <t>M0425</t>
  </si>
  <si>
    <t>チェチェップ　スバンディ</t>
  </si>
  <si>
    <t>M0426</t>
  </si>
  <si>
    <t>西田　好宏</t>
  </si>
  <si>
    <t>M0427</t>
  </si>
  <si>
    <t>Nguyen　Thi　Thu　Trang</t>
  </si>
  <si>
    <t>M0433</t>
  </si>
  <si>
    <t>Nelson　Quintanilla</t>
  </si>
  <si>
    <t>M0434</t>
  </si>
  <si>
    <t>Anitxis　Hernandez</t>
  </si>
  <si>
    <t>M0435</t>
  </si>
  <si>
    <t>Romana　Chavez</t>
  </si>
  <si>
    <t>M0436</t>
  </si>
  <si>
    <t>Paulo　Goto</t>
  </si>
  <si>
    <t>M0438</t>
  </si>
  <si>
    <t>中島　一光</t>
  </si>
  <si>
    <t>QR0400</t>
  </si>
  <si>
    <t>M0439</t>
  </si>
  <si>
    <t>ロス</t>
  </si>
  <si>
    <t>M0442</t>
  </si>
  <si>
    <t>Nguyen　Que　Chi</t>
  </si>
  <si>
    <t>JWVN02</t>
  </si>
  <si>
    <t>アジア統轄事業部ホーチミン連絡事務所</t>
  </si>
  <si>
    <t>M0445</t>
  </si>
  <si>
    <t>Ludy　Veralde</t>
  </si>
  <si>
    <t>M0446</t>
  </si>
  <si>
    <t>Jenny　Blanco</t>
  </si>
  <si>
    <t>M0451</t>
  </si>
  <si>
    <t>渡邊　祐子</t>
  </si>
  <si>
    <t>M0454</t>
  </si>
  <si>
    <t>一條　知子</t>
  </si>
  <si>
    <t>M0456</t>
  </si>
  <si>
    <t>Brenda　Saligumba</t>
  </si>
  <si>
    <t>M0461</t>
  </si>
  <si>
    <t>松村　和歌子</t>
  </si>
  <si>
    <t>M0467</t>
  </si>
  <si>
    <t>釜井　晴海</t>
  </si>
  <si>
    <t>M0468</t>
  </si>
  <si>
    <t>北川　真澄</t>
  </si>
  <si>
    <t>M0474</t>
  </si>
  <si>
    <t>杉山　友佳子</t>
  </si>
  <si>
    <t>M0524</t>
  </si>
  <si>
    <t>河上　史朗</t>
  </si>
  <si>
    <t>M0526</t>
  </si>
  <si>
    <t>村上　光英</t>
  </si>
  <si>
    <t>M0533</t>
  </si>
  <si>
    <t>安守　忠夫</t>
  </si>
  <si>
    <t>M0534</t>
  </si>
  <si>
    <t>阿部　正</t>
  </si>
  <si>
    <t>M0535</t>
  </si>
  <si>
    <t>舟見　清己</t>
  </si>
  <si>
    <t>M0549</t>
  </si>
  <si>
    <t>Fino　Theatre　Sekgwake</t>
  </si>
  <si>
    <t>M0552</t>
  </si>
  <si>
    <t>王　アビ</t>
  </si>
  <si>
    <t>M0555</t>
  </si>
  <si>
    <t>太田　資郎</t>
  </si>
  <si>
    <t>M0557</t>
  </si>
  <si>
    <t>廣木　利子</t>
  </si>
  <si>
    <t>M0559</t>
  </si>
  <si>
    <t>Sanjay　Arora</t>
  </si>
  <si>
    <t>M0560</t>
  </si>
  <si>
    <t>Sanjay　Sharma</t>
  </si>
  <si>
    <t>M0561</t>
  </si>
  <si>
    <t>Sampathkumar　Gurram</t>
  </si>
  <si>
    <t>M0562</t>
  </si>
  <si>
    <t>Athercode　Sivakumar</t>
  </si>
  <si>
    <t>M0563</t>
  </si>
  <si>
    <t>太田原　徹</t>
  </si>
  <si>
    <t>M0565</t>
  </si>
  <si>
    <t>片野　昇一</t>
  </si>
  <si>
    <t>M0567</t>
  </si>
  <si>
    <t>目黒　智恵</t>
  </si>
  <si>
    <t>M0568</t>
  </si>
  <si>
    <t>鬼塚　三貴子</t>
  </si>
  <si>
    <t>M0570</t>
  </si>
  <si>
    <t>亀田　高一郎</t>
  </si>
  <si>
    <t>M0571</t>
  </si>
  <si>
    <t>鈴木　真紀</t>
  </si>
  <si>
    <t>M0572</t>
  </si>
  <si>
    <t>小林　大輔</t>
  </si>
  <si>
    <t>M0573</t>
  </si>
  <si>
    <t>関根　大樹</t>
  </si>
  <si>
    <t>M0574</t>
  </si>
  <si>
    <t>吉田　智加子</t>
  </si>
  <si>
    <t>M0578</t>
  </si>
  <si>
    <t>大塚　豊</t>
  </si>
  <si>
    <t>M0579</t>
  </si>
  <si>
    <t>豊田　淳</t>
  </si>
  <si>
    <t>M0581</t>
  </si>
  <si>
    <t>尾崎　久男</t>
  </si>
  <si>
    <t>M0585</t>
  </si>
  <si>
    <t>森澄　梨絵</t>
  </si>
  <si>
    <t>M0586</t>
  </si>
  <si>
    <t>野口　悦子</t>
  </si>
  <si>
    <t>M0591</t>
  </si>
  <si>
    <t>金田　行英</t>
  </si>
  <si>
    <t>M0598</t>
  </si>
  <si>
    <t>野口　元三</t>
  </si>
  <si>
    <t>M0649</t>
  </si>
  <si>
    <t>鈴木　しおり</t>
  </si>
  <si>
    <t>M0651</t>
  </si>
  <si>
    <t>木村　全弘</t>
  </si>
  <si>
    <t>M0658</t>
  </si>
  <si>
    <t>勝田　茉里子</t>
  </si>
  <si>
    <t>M0659</t>
  </si>
  <si>
    <t>橋本　博実</t>
  </si>
  <si>
    <t>M0661</t>
  </si>
  <si>
    <t>名切　義信</t>
  </si>
  <si>
    <t>M0662</t>
  </si>
  <si>
    <t>佐々木　由貴</t>
  </si>
  <si>
    <t>M0664</t>
  </si>
  <si>
    <t>村尾　清史</t>
  </si>
  <si>
    <t>M0667</t>
  </si>
  <si>
    <t>今井　洋之</t>
  </si>
  <si>
    <t>M0679</t>
  </si>
  <si>
    <t>阿部　晶子</t>
  </si>
  <si>
    <t>M0680</t>
  </si>
  <si>
    <t>長沢　和広</t>
  </si>
  <si>
    <t>M0681</t>
  </si>
  <si>
    <t>ムリヤント</t>
  </si>
  <si>
    <t>M0682</t>
  </si>
  <si>
    <t>石川　裕誠</t>
  </si>
  <si>
    <t>M0683</t>
  </si>
  <si>
    <t>日野　正</t>
  </si>
  <si>
    <t>M0686</t>
  </si>
  <si>
    <t>掛川　光春</t>
  </si>
  <si>
    <t>M0687</t>
  </si>
  <si>
    <t>M0688</t>
  </si>
  <si>
    <t>Rezaul　Hasan</t>
  </si>
  <si>
    <t>M0689</t>
  </si>
  <si>
    <t>奥村　翔太</t>
  </si>
  <si>
    <t>M0690</t>
  </si>
  <si>
    <t>坂本　徹</t>
  </si>
  <si>
    <t>M0691</t>
  </si>
  <si>
    <t>タリーン　ユーセフ</t>
  </si>
  <si>
    <t>M0692</t>
  </si>
  <si>
    <t>関口　誠一郎</t>
  </si>
  <si>
    <t>M0693</t>
  </si>
  <si>
    <t>小林　伸矢</t>
  </si>
  <si>
    <t>M0762</t>
  </si>
  <si>
    <t>下畦　逸次</t>
  </si>
  <si>
    <t>M0780</t>
  </si>
  <si>
    <t>福住　豊</t>
  </si>
  <si>
    <t>M0792</t>
  </si>
  <si>
    <t>山崎　仁司</t>
  </si>
  <si>
    <t>M0793</t>
  </si>
  <si>
    <t>口村　修平</t>
  </si>
  <si>
    <t>M0795</t>
  </si>
  <si>
    <t>高橋　博美</t>
  </si>
  <si>
    <t>M0797</t>
  </si>
  <si>
    <t>常山　希</t>
  </si>
  <si>
    <t>M0801</t>
  </si>
  <si>
    <t>M0804</t>
  </si>
  <si>
    <t>宇津木　裕子</t>
  </si>
  <si>
    <t>M0833</t>
  </si>
  <si>
    <t>大村 百合香</t>
  </si>
  <si>
    <t>M0834</t>
  </si>
  <si>
    <t>城水　龍一郎</t>
  </si>
  <si>
    <t>M0835</t>
  </si>
  <si>
    <t>Rehab Abdel Hafiz</t>
  </si>
  <si>
    <t>M0837</t>
  </si>
  <si>
    <t>Katery Saravia</t>
  </si>
  <si>
    <t>M0838</t>
  </si>
  <si>
    <t>Omar Utrilla</t>
  </si>
  <si>
    <t>M0839</t>
  </si>
  <si>
    <t>Maricruz Pitti</t>
  </si>
  <si>
    <t>M0840</t>
  </si>
  <si>
    <t>Gustavo Cader</t>
  </si>
  <si>
    <t>M0841</t>
  </si>
  <si>
    <t>Alicia Bodhert</t>
  </si>
  <si>
    <t>M0842</t>
  </si>
  <si>
    <t>Eduardo Kurokawa</t>
  </si>
  <si>
    <t>M0843</t>
  </si>
  <si>
    <t>山崎　真一</t>
  </si>
  <si>
    <t>M0844</t>
  </si>
  <si>
    <t>松川　勲</t>
  </si>
  <si>
    <t>M0845</t>
  </si>
  <si>
    <t>竹内　秀彦</t>
  </si>
  <si>
    <t>M0846</t>
  </si>
  <si>
    <t>信太 恵一郎</t>
  </si>
  <si>
    <t>M0847</t>
  </si>
  <si>
    <t>長谷川　勉</t>
  </si>
  <si>
    <t>M0848</t>
  </si>
  <si>
    <t>佐藤　信孝</t>
  </si>
  <si>
    <t>M0849</t>
  </si>
  <si>
    <t>小河原　亜澄</t>
  </si>
  <si>
    <t>M0850</t>
  </si>
  <si>
    <t>呉　凌潔</t>
  </si>
  <si>
    <t>M0851</t>
  </si>
  <si>
    <t>焦　暁</t>
  </si>
  <si>
    <t>M0852</t>
  </si>
  <si>
    <t>Andhuvarapu Sunil Kumar</t>
  </si>
  <si>
    <t>M0853</t>
  </si>
  <si>
    <t>Patrick John Ramos</t>
  </si>
  <si>
    <t>P0001</t>
  </si>
  <si>
    <t>進藤　貢</t>
  </si>
  <si>
    <t>QN03D0</t>
  </si>
  <si>
    <t>静岡支店　技術部建設技術課</t>
  </si>
  <si>
    <t>Z99Q</t>
  </si>
  <si>
    <t>G90Q</t>
  </si>
  <si>
    <t>P0003</t>
  </si>
  <si>
    <t>佐藤　めぐみ</t>
  </si>
  <si>
    <t>QK03C0</t>
  </si>
  <si>
    <t>東京支店　技術部まちづくり推進課</t>
  </si>
  <si>
    <t>P0004</t>
  </si>
  <si>
    <t>青柳　夏代子</t>
  </si>
  <si>
    <t>QK03A0</t>
  </si>
  <si>
    <t>東京支店　技術部都市整備課</t>
  </si>
  <si>
    <t>P0005</t>
  </si>
  <si>
    <t>岩崎　和江</t>
  </si>
  <si>
    <t>P0009</t>
  </si>
  <si>
    <t>丹生　麻代</t>
  </si>
  <si>
    <t>P0011</t>
  </si>
  <si>
    <t>小川　ゆかり</t>
  </si>
  <si>
    <t>QG04C0</t>
  </si>
  <si>
    <t>統括事業部　都市整備部換地課</t>
  </si>
  <si>
    <t>P0014</t>
  </si>
  <si>
    <t>田口　和美</t>
  </si>
  <si>
    <t>P0015</t>
  </si>
  <si>
    <t>小央　由紀</t>
  </si>
  <si>
    <t>P0016</t>
  </si>
  <si>
    <t>津坂　いずみ</t>
  </si>
  <si>
    <t>P0017</t>
  </si>
  <si>
    <t>大山　友香</t>
  </si>
  <si>
    <t>P0018</t>
  </si>
  <si>
    <t>山本　亜希</t>
  </si>
  <si>
    <t>P0019</t>
  </si>
  <si>
    <t>柴　みちる</t>
  </si>
  <si>
    <t>QG1200</t>
  </si>
  <si>
    <t>統括事業部地域マネジメント室</t>
  </si>
  <si>
    <t>P0021</t>
  </si>
  <si>
    <t>狩野　晴子</t>
  </si>
  <si>
    <t>QG08B0</t>
  </si>
  <si>
    <t>統括事業部　地球環境部地盤環境課</t>
  </si>
  <si>
    <t>P0023</t>
  </si>
  <si>
    <t>米本　剛</t>
  </si>
  <si>
    <t>P0024</t>
  </si>
  <si>
    <t>加藤　布美子</t>
  </si>
  <si>
    <t>P0025</t>
  </si>
  <si>
    <t>座間　誉</t>
  </si>
  <si>
    <t>P0026</t>
  </si>
  <si>
    <t>西尾　幸也</t>
  </si>
  <si>
    <t>P0027</t>
  </si>
  <si>
    <t>高杉　徳司</t>
  </si>
  <si>
    <t>QG15A0</t>
  </si>
  <si>
    <t>統括事業部　都市調査部測量課</t>
  </si>
  <si>
    <t>P0028</t>
  </si>
  <si>
    <t>倉地　達朗</t>
  </si>
  <si>
    <t>P0029</t>
  </si>
  <si>
    <t>荻須　清</t>
  </si>
  <si>
    <t>P0030</t>
  </si>
  <si>
    <t>戸谷　元彦</t>
  </si>
  <si>
    <t>P0031</t>
  </si>
  <si>
    <t>近藤　慎一</t>
  </si>
  <si>
    <t>P0033</t>
  </si>
  <si>
    <t>内田　薫</t>
  </si>
  <si>
    <t>QG10A0</t>
  </si>
  <si>
    <t>統括事業部　空間情報部ＧＩＳ推進課</t>
  </si>
  <si>
    <t>P0034</t>
  </si>
  <si>
    <t>伊藤　京子</t>
  </si>
  <si>
    <t>P0036</t>
  </si>
  <si>
    <t>富田　文章</t>
  </si>
  <si>
    <t>QG10B0</t>
  </si>
  <si>
    <t>統括事業部　空間情報部インフラ情報課</t>
  </si>
  <si>
    <t>P0038</t>
  </si>
  <si>
    <t>高橋　美智子</t>
  </si>
  <si>
    <t>P0040</t>
  </si>
  <si>
    <t>吉村　恵</t>
  </si>
  <si>
    <t>QG10C0</t>
  </si>
  <si>
    <t>統括事業部　空間情報部空間調査課</t>
  </si>
  <si>
    <t>P0041</t>
  </si>
  <si>
    <t>前田　章二</t>
  </si>
  <si>
    <t>P0043</t>
  </si>
  <si>
    <t>吉田　久恵</t>
  </si>
  <si>
    <t>P0048</t>
  </si>
  <si>
    <t>鈴木　雅美</t>
  </si>
  <si>
    <t>QN02C0</t>
  </si>
  <si>
    <t>静岡支店　営業部磐田事務所</t>
  </si>
  <si>
    <t>P0049</t>
  </si>
  <si>
    <t>梅原　光代</t>
  </si>
  <si>
    <t>QN03C0</t>
  </si>
  <si>
    <t>静岡支店　技術部まちづくり推進課</t>
  </si>
  <si>
    <t>P0053</t>
  </si>
  <si>
    <t>立川　綾子</t>
  </si>
  <si>
    <t>P0056</t>
  </si>
  <si>
    <t>山崎　直人</t>
  </si>
  <si>
    <t>QN03B0</t>
  </si>
  <si>
    <t>静岡支店　技術部都市調査課</t>
  </si>
  <si>
    <t>P0067</t>
  </si>
  <si>
    <t>平野　美奈子</t>
  </si>
  <si>
    <t>QW03D0</t>
  </si>
  <si>
    <t>福岡支店　技術部建設技術課</t>
  </si>
  <si>
    <t>P0068</t>
  </si>
  <si>
    <t>守山　真樹</t>
  </si>
  <si>
    <t>P0070</t>
  </si>
  <si>
    <t>蕪　幹</t>
  </si>
  <si>
    <t>P0071</t>
  </si>
  <si>
    <t>黒木　幸枝</t>
  </si>
  <si>
    <t>P0075</t>
  </si>
  <si>
    <t>大束　真紀</t>
  </si>
  <si>
    <t>QW02A0</t>
  </si>
  <si>
    <t>福岡支店　営業部宮崎事務所</t>
  </si>
  <si>
    <t>P0078</t>
  </si>
  <si>
    <t>福若　有紀子</t>
  </si>
  <si>
    <t>QW03A0</t>
  </si>
  <si>
    <t>福岡支店　技術部都市整備課</t>
  </si>
  <si>
    <t>P0084</t>
  </si>
  <si>
    <t>岩田　真綾</t>
  </si>
  <si>
    <t>P0087</t>
  </si>
  <si>
    <t>加茂　関一郎</t>
  </si>
  <si>
    <t>P0089</t>
  </si>
  <si>
    <t>野添　綾子</t>
  </si>
  <si>
    <t>P0101</t>
  </si>
  <si>
    <t>水野　志乃</t>
  </si>
  <si>
    <t>P0106</t>
  </si>
  <si>
    <t>武村　知実</t>
  </si>
  <si>
    <t>QR04A0</t>
  </si>
  <si>
    <t>大阪支店 技術部都市整備課</t>
  </si>
  <si>
    <t>P0118</t>
  </si>
  <si>
    <t>大畠　清茂</t>
  </si>
  <si>
    <t>QK02B0</t>
  </si>
  <si>
    <t>東京支店　営業部群馬事務所</t>
  </si>
  <si>
    <t>P0123</t>
  </si>
  <si>
    <t>島津　美恵子</t>
  </si>
  <si>
    <t>QK03D0</t>
  </si>
  <si>
    <t>東京支店　技術部建設技術課</t>
  </si>
  <si>
    <t>P0130</t>
  </si>
  <si>
    <t>鵜飼　さとみ</t>
  </si>
  <si>
    <t>QG15C0</t>
  </si>
  <si>
    <t>統括事業部　都市調査部用地補償課</t>
  </si>
  <si>
    <t>P0131</t>
  </si>
  <si>
    <t>玉木　高広</t>
  </si>
  <si>
    <t>P0136</t>
  </si>
  <si>
    <t>今吉　香織</t>
  </si>
  <si>
    <t>QG03A0</t>
  </si>
  <si>
    <t>統括事業部　営業部業務課</t>
  </si>
  <si>
    <t>P0148</t>
  </si>
  <si>
    <t>生田　真由美</t>
  </si>
  <si>
    <t>P0155</t>
  </si>
  <si>
    <t>村松　雅紀</t>
  </si>
  <si>
    <t>P0158</t>
  </si>
  <si>
    <t>内藤　美佐子</t>
  </si>
  <si>
    <t>P0187</t>
  </si>
  <si>
    <t>寺島　菜生</t>
  </si>
  <si>
    <t>P0204</t>
  </si>
  <si>
    <t>塚目　亜希子</t>
  </si>
  <si>
    <t>QK02F0</t>
  </si>
  <si>
    <t>東京支店　営業部盛岡事務所</t>
  </si>
  <si>
    <t>P0209</t>
  </si>
  <si>
    <t>水谷　友紀</t>
  </si>
  <si>
    <t>QG04B0</t>
  </si>
  <si>
    <t>統括事業部　都市整備部事業計画課</t>
  </si>
  <si>
    <t>P0212</t>
  </si>
  <si>
    <t>田中　秀明</t>
  </si>
  <si>
    <t>QK02J0</t>
  </si>
  <si>
    <t>東京支店　営業部仙台事務所 多賀城分室</t>
  </si>
  <si>
    <t>P0214</t>
  </si>
  <si>
    <t>岡島　聡美</t>
  </si>
  <si>
    <t>QG07F0</t>
  </si>
  <si>
    <t>統括事業部　建設技術部ランドスケープ課</t>
  </si>
  <si>
    <t>P0215</t>
  </si>
  <si>
    <t>竹内　貴祥</t>
  </si>
  <si>
    <t>P0232</t>
  </si>
  <si>
    <t>生路　康雄</t>
  </si>
  <si>
    <t>P0233</t>
  </si>
  <si>
    <t>高津　勇</t>
  </si>
  <si>
    <t>P0234</t>
  </si>
  <si>
    <t>吉留　良和</t>
  </si>
  <si>
    <t>P0265</t>
  </si>
  <si>
    <t>河田　早</t>
  </si>
  <si>
    <t>P0286</t>
  </si>
  <si>
    <t>奥薗　美帆</t>
  </si>
  <si>
    <t>P0303</t>
  </si>
  <si>
    <t>QR04C0</t>
  </si>
  <si>
    <t>大阪支店 技術部都市調査課</t>
  </si>
  <si>
    <t>P0321</t>
  </si>
  <si>
    <t>山田　和仁</t>
  </si>
  <si>
    <t>QR02A0</t>
  </si>
  <si>
    <t>大阪支店　営業部神戸事務所</t>
  </si>
  <si>
    <t>P0374</t>
  </si>
  <si>
    <t>小木曽　恭子</t>
  </si>
  <si>
    <t>QG03P0</t>
  </si>
  <si>
    <t>統括事業部　営業部可茂事務所</t>
  </si>
  <si>
    <t>P0422</t>
  </si>
  <si>
    <t>黒木　真実</t>
  </si>
  <si>
    <t>P0434</t>
  </si>
  <si>
    <t>神戸　みゆき</t>
  </si>
  <si>
    <t>QG03G0</t>
  </si>
  <si>
    <t>統括事業部　営業部春日井事務所</t>
  </si>
  <si>
    <t>P0550</t>
  </si>
  <si>
    <t>竹内　成輝</t>
  </si>
  <si>
    <t>P0556</t>
  </si>
  <si>
    <t>佐藤　真奈美</t>
  </si>
  <si>
    <t>P0598</t>
  </si>
  <si>
    <t>河野　博美</t>
  </si>
  <si>
    <t>P0605</t>
  </si>
  <si>
    <t>平林　美鈴</t>
  </si>
  <si>
    <t>QD03C0</t>
  </si>
  <si>
    <t>本社機能　経営企画部財務・経理課</t>
  </si>
  <si>
    <t>P0607</t>
  </si>
  <si>
    <t>小久保　よしの</t>
  </si>
  <si>
    <t>P0608</t>
  </si>
  <si>
    <t>後藤　睦美</t>
  </si>
  <si>
    <t>QN02A0</t>
  </si>
  <si>
    <t>静岡支店　営業部沼津事務所</t>
  </si>
  <si>
    <t>P0804</t>
  </si>
  <si>
    <t>日下部　こずえ</t>
  </si>
  <si>
    <t>P1006</t>
  </si>
  <si>
    <t>西川　由貴子</t>
  </si>
  <si>
    <t>QG0400</t>
  </si>
  <si>
    <t>統括事業部都市整備部</t>
  </si>
  <si>
    <t>P1007</t>
  </si>
  <si>
    <t>山口　美紀</t>
  </si>
  <si>
    <t>P1008</t>
  </si>
  <si>
    <t>和田　恵理子</t>
  </si>
  <si>
    <t>P1018</t>
  </si>
  <si>
    <t>藤澤　日出夫</t>
  </si>
  <si>
    <t>QR0100</t>
  </si>
  <si>
    <t>P1051</t>
  </si>
  <si>
    <t>近藤　雅子</t>
  </si>
  <si>
    <t>QG07B0</t>
  </si>
  <si>
    <t>統括事業部　建設技術部構造計画課</t>
  </si>
  <si>
    <t>P1085</t>
  </si>
  <si>
    <t>金　文子</t>
  </si>
  <si>
    <t>P1099</t>
  </si>
  <si>
    <t>伊藤　さゆり</t>
  </si>
  <si>
    <t>QD0700</t>
  </si>
  <si>
    <t>本社機能プロポーザル推進室</t>
  </si>
  <si>
    <t>P1106</t>
  </si>
  <si>
    <t>鄂　堅</t>
  </si>
  <si>
    <t>P1109</t>
  </si>
  <si>
    <t>尾形　みゆき</t>
  </si>
  <si>
    <t>P1120</t>
  </si>
  <si>
    <t>三ツ矢　範子</t>
  </si>
  <si>
    <t>P1143</t>
  </si>
  <si>
    <t>鵜飼　偉史</t>
  </si>
  <si>
    <t>P1155</t>
  </si>
  <si>
    <t>竹重　安弥</t>
  </si>
  <si>
    <t>QR02D0</t>
  </si>
  <si>
    <t>大阪支店　営業部広島事務所</t>
  </si>
  <si>
    <t>P1158</t>
  </si>
  <si>
    <t>石堂　祐子</t>
  </si>
  <si>
    <t>P1245</t>
  </si>
  <si>
    <t>川口　恵理</t>
  </si>
  <si>
    <t>P1266</t>
  </si>
  <si>
    <t>河野　尚子</t>
  </si>
  <si>
    <t>QR02E0</t>
  </si>
  <si>
    <t>大阪支店　営業部松山事務所</t>
  </si>
  <si>
    <t>P1272</t>
  </si>
  <si>
    <t>田島　由紀枝</t>
  </si>
  <si>
    <t>QG03Q0</t>
  </si>
  <si>
    <t>統括事業部　営業部飯田事務所</t>
  </si>
  <si>
    <t>P1273</t>
  </si>
  <si>
    <t>芦川　真由美</t>
  </si>
  <si>
    <t>QN02E0</t>
  </si>
  <si>
    <t>静岡支店　営業部富士事務所</t>
  </si>
  <si>
    <t>P1274</t>
  </si>
  <si>
    <t>渡部　久美</t>
  </si>
  <si>
    <t>QK04C0</t>
  </si>
  <si>
    <t>東京支店　震災復興部福島復興課</t>
  </si>
  <si>
    <t>P1293</t>
  </si>
  <si>
    <t>宮平　智子</t>
  </si>
  <si>
    <t>QG06D0</t>
  </si>
  <si>
    <t>統括事業部　まちづくり推進部沖縄まちづくり課</t>
  </si>
  <si>
    <t>P1414</t>
  </si>
  <si>
    <t>所　千恵</t>
  </si>
  <si>
    <t>P1485</t>
  </si>
  <si>
    <t>岸　直美</t>
  </si>
  <si>
    <t>QG1000</t>
  </si>
  <si>
    <t>統括事業部空間情報部</t>
  </si>
  <si>
    <t>P1486</t>
  </si>
  <si>
    <t>浅野　滋</t>
  </si>
  <si>
    <t>P1487</t>
  </si>
  <si>
    <t>野﨑　博江</t>
  </si>
  <si>
    <t>P1488</t>
  </si>
  <si>
    <t>木幡　宏子</t>
  </si>
  <si>
    <t>P1490</t>
  </si>
  <si>
    <t>北野　祐美</t>
  </si>
  <si>
    <t>QG03E0</t>
  </si>
  <si>
    <t>統括事業部　営業部岐阜事務所</t>
  </si>
  <si>
    <t>P1493</t>
  </si>
  <si>
    <t>大脇　拓</t>
  </si>
  <si>
    <t>P1494</t>
  </si>
  <si>
    <t>岩見　真由美</t>
  </si>
  <si>
    <t>P1496</t>
  </si>
  <si>
    <t>大橋　直美</t>
  </si>
  <si>
    <t>P1498</t>
  </si>
  <si>
    <t>法月　里実</t>
  </si>
  <si>
    <t>QN03A0</t>
  </si>
  <si>
    <t>静岡支店　技術部都市整備課</t>
  </si>
  <si>
    <t>P1560</t>
  </si>
  <si>
    <t>奥田　里紗</t>
  </si>
  <si>
    <t>P1570</t>
  </si>
  <si>
    <t>川口　直秀</t>
  </si>
  <si>
    <t>P1574</t>
  </si>
  <si>
    <t>古川　洋之</t>
  </si>
  <si>
    <t>P1575</t>
  </si>
  <si>
    <t>高嶺　晃</t>
  </si>
  <si>
    <t>P1576</t>
  </si>
  <si>
    <t>古波蔵　健</t>
  </si>
  <si>
    <t>P1578</t>
  </si>
  <si>
    <t>佐橋　志津香</t>
  </si>
  <si>
    <t>P1580</t>
  </si>
  <si>
    <t>幸地　優花</t>
  </si>
  <si>
    <t>P1584</t>
  </si>
  <si>
    <t>辻村　郁美</t>
  </si>
  <si>
    <t>QG03F0</t>
  </si>
  <si>
    <t>統括事業部　営業部三重事務所</t>
  </si>
  <si>
    <t>P1585</t>
  </si>
  <si>
    <t>三浦　裕美子</t>
  </si>
  <si>
    <t>P1588</t>
  </si>
  <si>
    <t>田口　亜希子</t>
  </si>
  <si>
    <t>QK02E0</t>
  </si>
  <si>
    <t>東京支店　営業部仙台事務所</t>
  </si>
  <si>
    <t>P1591</t>
  </si>
  <si>
    <t>上山　隆司</t>
  </si>
  <si>
    <t>P1593</t>
  </si>
  <si>
    <t>石名田　衛</t>
  </si>
  <si>
    <t>P1594</t>
  </si>
  <si>
    <t>櫻田　真那美</t>
  </si>
  <si>
    <t>P1595</t>
  </si>
  <si>
    <t>山本　隆</t>
  </si>
  <si>
    <t>P1596</t>
  </si>
  <si>
    <t>石田　浩高</t>
  </si>
  <si>
    <t>P1597</t>
  </si>
  <si>
    <t>植田　綾子</t>
  </si>
  <si>
    <t>P1600</t>
  </si>
  <si>
    <t>荒浪　敏雄</t>
  </si>
  <si>
    <t>P1601</t>
  </si>
  <si>
    <t>西山　沙也香</t>
  </si>
  <si>
    <t>P1603</t>
  </si>
  <si>
    <t>筒井　学</t>
  </si>
  <si>
    <t>P1604</t>
  </si>
  <si>
    <t>田中　奈美</t>
  </si>
  <si>
    <t>P1605</t>
  </si>
  <si>
    <t>岡部　忍</t>
  </si>
  <si>
    <t>P1606</t>
  </si>
  <si>
    <t>磯部　正行</t>
  </si>
  <si>
    <t>P1607</t>
  </si>
  <si>
    <t>大塚　絵美子</t>
  </si>
  <si>
    <t>P1608</t>
  </si>
  <si>
    <t>小楠　寿治</t>
  </si>
  <si>
    <t>P1610</t>
  </si>
  <si>
    <t>池田　菜花</t>
  </si>
  <si>
    <t>P1611</t>
  </si>
  <si>
    <t>鈴木　久美子</t>
  </si>
  <si>
    <t>R4009</t>
  </si>
  <si>
    <t>大木　巻夫</t>
  </si>
  <si>
    <t>R4010</t>
  </si>
  <si>
    <t>鹿角　拡樹</t>
  </si>
  <si>
    <t>R4041</t>
  </si>
  <si>
    <t>笠間　幹正</t>
  </si>
  <si>
    <t>R4042</t>
  </si>
  <si>
    <t>吉原　幸仁</t>
  </si>
  <si>
    <t>T0495</t>
  </si>
  <si>
    <t>田形　政行</t>
  </si>
  <si>
    <t>T0530</t>
  </si>
  <si>
    <t>益田　一臣</t>
  </si>
  <si>
    <t>K10R</t>
  </si>
  <si>
    <t>技師１等級扱</t>
  </si>
  <si>
    <t>T0531</t>
  </si>
  <si>
    <t>長尾　修</t>
  </si>
  <si>
    <t>QG03C0</t>
  </si>
  <si>
    <t>統括事業部　営業部営業二課</t>
  </si>
  <si>
    <t>K10Q</t>
  </si>
  <si>
    <t>主事１等級扱</t>
  </si>
  <si>
    <t>T0601</t>
  </si>
  <si>
    <t>柚原　正幸</t>
  </si>
  <si>
    <t>T0614</t>
  </si>
  <si>
    <t>馬場　邦春</t>
  </si>
  <si>
    <t>T0621</t>
  </si>
  <si>
    <t>岡本　久光</t>
  </si>
  <si>
    <t>T0661</t>
  </si>
  <si>
    <t>小谷　清</t>
  </si>
  <si>
    <t>T0662</t>
  </si>
  <si>
    <t>丹羽　龍彦</t>
  </si>
  <si>
    <t>T0666</t>
  </si>
  <si>
    <t>市川　孝彦</t>
  </si>
  <si>
    <t>T0681</t>
  </si>
  <si>
    <t>関　智</t>
  </si>
  <si>
    <t>QD0300</t>
  </si>
  <si>
    <t>本社機能経営企画部</t>
  </si>
  <si>
    <t>K02Q</t>
  </si>
  <si>
    <t>参事９等級扱</t>
  </si>
  <si>
    <t>T0738</t>
  </si>
  <si>
    <t>藤田　弘道</t>
  </si>
  <si>
    <t>T0744</t>
  </si>
  <si>
    <t>須崎　章</t>
  </si>
  <si>
    <t>T0754</t>
  </si>
  <si>
    <t>毛利　義昭</t>
  </si>
  <si>
    <t>T0759</t>
  </si>
  <si>
    <t>森高　司郎</t>
  </si>
  <si>
    <t>T0762</t>
  </si>
  <si>
    <t>河合　高司</t>
  </si>
  <si>
    <t>T0823</t>
  </si>
  <si>
    <t>鈴木　秀明</t>
  </si>
  <si>
    <t>T0830</t>
  </si>
  <si>
    <t>高桑　公平</t>
  </si>
  <si>
    <t>QW0000</t>
  </si>
  <si>
    <t>A78Q</t>
  </si>
  <si>
    <t>T0833</t>
  </si>
  <si>
    <t>伊藤　松成</t>
  </si>
  <si>
    <t>QK0000</t>
  </si>
  <si>
    <t>T0836</t>
  </si>
  <si>
    <t>鈴木　勝爾</t>
  </si>
  <si>
    <t>T0856</t>
  </si>
  <si>
    <t>高島　正二</t>
  </si>
  <si>
    <t>T0932</t>
  </si>
  <si>
    <t>梶浦　正雄</t>
  </si>
  <si>
    <t>T0939</t>
  </si>
  <si>
    <t>岩佐　多加男</t>
  </si>
  <si>
    <t>T0949</t>
  </si>
  <si>
    <t>石川　裕通</t>
  </si>
  <si>
    <t>T0956</t>
  </si>
  <si>
    <t>寺島　健三</t>
  </si>
  <si>
    <t>T0982</t>
  </si>
  <si>
    <t>渡邊　稔</t>
  </si>
  <si>
    <t>QD06A0</t>
  </si>
  <si>
    <t>本社機能　事業企画室品質・環境・情報管理課</t>
  </si>
  <si>
    <t>T0994</t>
  </si>
  <si>
    <t>岩男　道雄</t>
  </si>
  <si>
    <t>G14Q</t>
  </si>
  <si>
    <t>副参事７等級</t>
  </si>
  <si>
    <t>T0996</t>
  </si>
  <si>
    <t>齊藤　安彦</t>
  </si>
  <si>
    <t>T1000</t>
  </si>
  <si>
    <t>山中　巖</t>
  </si>
  <si>
    <t>G13Q</t>
  </si>
  <si>
    <t>副参事８等級</t>
  </si>
  <si>
    <t>T1001</t>
  </si>
  <si>
    <t>森　隆司</t>
  </si>
  <si>
    <t>T1008</t>
  </si>
  <si>
    <t>上原　精喜</t>
  </si>
  <si>
    <t>T1009</t>
  </si>
  <si>
    <t>鍛治　道明</t>
  </si>
  <si>
    <t>T1031</t>
  </si>
  <si>
    <t>稲垣　吉春</t>
  </si>
  <si>
    <t>QN0200</t>
  </si>
  <si>
    <t>静岡支店営業部</t>
  </si>
  <si>
    <t>T1064</t>
  </si>
  <si>
    <t>古澤　邦彦</t>
  </si>
  <si>
    <t>QA0100</t>
  </si>
  <si>
    <t>A66Q</t>
  </si>
  <si>
    <t>A10Q</t>
  </si>
  <si>
    <t>T1075</t>
  </si>
  <si>
    <t>松岡　孝</t>
  </si>
  <si>
    <t>T1080</t>
  </si>
  <si>
    <t>内田　幸男</t>
  </si>
  <si>
    <t>T1092</t>
  </si>
  <si>
    <t>遠山　満</t>
  </si>
  <si>
    <t>G11Q</t>
  </si>
  <si>
    <t>参事１０等級</t>
  </si>
  <si>
    <t>T1098</t>
  </si>
  <si>
    <t>松井　清志</t>
  </si>
  <si>
    <t>T1099</t>
  </si>
  <si>
    <t>坂梨　昭典</t>
  </si>
  <si>
    <t>T1114</t>
  </si>
  <si>
    <t>加藤　栄一</t>
  </si>
  <si>
    <t>T1115</t>
  </si>
  <si>
    <t>海野　高治</t>
  </si>
  <si>
    <t>T1155</t>
  </si>
  <si>
    <t>浅田　逸郎</t>
  </si>
  <si>
    <t>T1175</t>
  </si>
  <si>
    <t>岡本　敏</t>
  </si>
  <si>
    <t>T1179</t>
  </si>
  <si>
    <t>平野　哲広</t>
  </si>
  <si>
    <t>T1190</t>
  </si>
  <si>
    <t>朝倉　恒夫</t>
  </si>
  <si>
    <t>A80Q</t>
  </si>
  <si>
    <t>T1192</t>
  </si>
  <si>
    <t>田辺　幸生</t>
  </si>
  <si>
    <t>T1198</t>
  </si>
  <si>
    <t>水口　修男</t>
  </si>
  <si>
    <t>G12Q</t>
  </si>
  <si>
    <t>参事９等級</t>
  </si>
  <si>
    <t>T1224</t>
  </si>
  <si>
    <t>川島　隆</t>
  </si>
  <si>
    <t>QG0100</t>
  </si>
  <si>
    <t>統括事業部積算室</t>
  </si>
  <si>
    <t>T1225</t>
  </si>
  <si>
    <t>戸谷　満</t>
  </si>
  <si>
    <t>T1226</t>
  </si>
  <si>
    <t>長沼　和明</t>
  </si>
  <si>
    <t>T1230</t>
  </si>
  <si>
    <t>山内　洋介</t>
  </si>
  <si>
    <t>T1231</t>
  </si>
  <si>
    <t>中野　恭伸</t>
  </si>
  <si>
    <t>T1232</t>
  </si>
  <si>
    <t>奥田　純生</t>
  </si>
  <si>
    <t>T1241</t>
  </si>
  <si>
    <t>小澤　裕治</t>
  </si>
  <si>
    <t>SJ01</t>
  </si>
  <si>
    <t>（株）葵</t>
  </si>
  <si>
    <t>SJ0000</t>
  </si>
  <si>
    <t>T1249</t>
  </si>
  <si>
    <t>藤井　邦彦</t>
  </si>
  <si>
    <t>T1253</t>
  </si>
  <si>
    <t>清水　亮二</t>
  </si>
  <si>
    <t>T1257</t>
  </si>
  <si>
    <t>前野　弘</t>
  </si>
  <si>
    <t>T1258</t>
  </si>
  <si>
    <t>日比野　一雄</t>
  </si>
  <si>
    <t>QD0500</t>
  </si>
  <si>
    <t>本社機能営業企画室</t>
  </si>
  <si>
    <t>T1261</t>
  </si>
  <si>
    <t>二ノ宮　章</t>
  </si>
  <si>
    <t>T1279</t>
  </si>
  <si>
    <t>三輪　武</t>
  </si>
  <si>
    <t>T1295</t>
  </si>
  <si>
    <t>山田　泰義</t>
  </si>
  <si>
    <t>T1306</t>
  </si>
  <si>
    <t>西本　テツオ</t>
  </si>
  <si>
    <t>QG0600</t>
  </si>
  <si>
    <t>統括事業部まちづくり推進部</t>
  </si>
  <si>
    <t>T1307</t>
  </si>
  <si>
    <t>横井　弘明</t>
  </si>
  <si>
    <t>T1310</t>
  </si>
  <si>
    <t>山守　重臣</t>
  </si>
  <si>
    <t>T1315</t>
  </si>
  <si>
    <t>酒井　宏行</t>
  </si>
  <si>
    <t>QN0000</t>
  </si>
  <si>
    <t>静岡支店</t>
  </si>
  <si>
    <t>T1317</t>
  </si>
  <si>
    <t>小林　紀文</t>
  </si>
  <si>
    <t>T1322</t>
  </si>
  <si>
    <t>近藤　善房</t>
  </si>
  <si>
    <t>T1324</t>
  </si>
  <si>
    <t>猪飼　実</t>
  </si>
  <si>
    <t>QG03B0</t>
  </si>
  <si>
    <t>統括事業部　営業部営業一課</t>
  </si>
  <si>
    <t>T1325</t>
  </si>
  <si>
    <t>清水　一裕</t>
  </si>
  <si>
    <t>QD0100</t>
  </si>
  <si>
    <t>本社機能コンプライアンス室</t>
  </si>
  <si>
    <t>G10Q</t>
  </si>
  <si>
    <t>T1329</t>
  </si>
  <si>
    <t>林　博明</t>
  </si>
  <si>
    <t>T1331</t>
  </si>
  <si>
    <t>伊藤　鋭一</t>
  </si>
  <si>
    <t>QG1500</t>
  </si>
  <si>
    <t>統括事業部都市調査部</t>
  </si>
  <si>
    <t>T1335</t>
  </si>
  <si>
    <t>前田　武志</t>
  </si>
  <si>
    <t>T1336</t>
  </si>
  <si>
    <t>稲垣　正治</t>
  </si>
  <si>
    <t>T1342</t>
  </si>
  <si>
    <t>田島　和広</t>
  </si>
  <si>
    <t>T1347</t>
  </si>
  <si>
    <t>鈴木　彰</t>
  </si>
  <si>
    <t>T1376</t>
  </si>
  <si>
    <t>村上　鋭博</t>
  </si>
  <si>
    <t>T1378</t>
  </si>
  <si>
    <t>伊藤　正敏</t>
  </si>
  <si>
    <t>QG0200</t>
  </si>
  <si>
    <t>統括事業部都市開発室</t>
  </si>
  <si>
    <t>T1382</t>
  </si>
  <si>
    <t>林　良尚</t>
  </si>
  <si>
    <t>T1384</t>
  </si>
  <si>
    <t>出羽　敦</t>
  </si>
  <si>
    <t>T1402</t>
  </si>
  <si>
    <t>田部井　伸夫</t>
  </si>
  <si>
    <t>T1407</t>
  </si>
  <si>
    <t>安藤　邦彦</t>
  </si>
  <si>
    <t>T1408</t>
  </si>
  <si>
    <t>大石　康則</t>
  </si>
  <si>
    <t>T1409</t>
  </si>
  <si>
    <t>佐野　滋樹</t>
  </si>
  <si>
    <t>QD0600</t>
  </si>
  <si>
    <t>本社機能事業企画室</t>
  </si>
  <si>
    <t>T1411</t>
  </si>
  <si>
    <t>石川　治人</t>
  </si>
  <si>
    <t>T1412</t>
  </si>
  <si>
    <t>榊原　雅彦</t>
  </si>
  <si>
    <t>T1413</t>
  </si>
  <si>
    <t>浅野　誠</t>
  </si>
  <si>
    <t>T1414</t>
  </si>
  <si>
    <t>太田　和哉</t>
  </si>
  <si>
    <t>T1417</t>
  </si>
  <si>
    <t>道岡　博之</t>
  </si>
  <si>
    <t>T1422</t>
  </si>
  <si>
    <t>浜田　礼一</t>
  </si>
  <si>
    <t>QG03J0</t>
  </si>
  <si>
    <t>統括事業部　営業部金沢事務所</t>
  </si>
  <si>
    <t>T1428</t>
  </si>
  <si>
    <t>坪井　伸次</t>
  </si>
  <si>
    <t>QG0300</t>
  </si>
  <si>
    <t>統括事業部営業部</t>
  </si>
  <si>
    <t>T1430</t>
  </si>
  <si>
    <t>三宅　透</t>
  </si>
  <si>
    <t>T1436</t>
  </si>
  <si>
    <t>吉田　直樹</t>
  </si>
  <si>
    <t>T1437</t>
  </si>
  <si>
    <t>荒木　康之</t>
  </si>
  <si>
    <t>T1445</t>
  </si>
  <si>
    <t>山口　直三</t>
  </si>
  <si>
    <t>QW0300</t>
  </si>
  <si>
    <t>福岡支店技術部</t>
  </si>
  <si>
    <t>T1447</t>
  </si>
  <si>
    <t>中上　芳夫</t>
  </si>
  <si>
    <t>T1452</t>
  </si>
  <si>
    <t>正村　文昭</t>
  </si>
  <si>
    <t>T1454</t>
  </si>
  <si>
    <t>平田　健二</t>
  </si>
  <si>
    <t>T1456</t>
  </si>
  <si>
    <t>鶴田　明</t>
  </si>
  <si>
    <t>T1458</t>
  </si>
  <si>
    <t>成田　勝博</t>
  </si>
  <si>
    <t>T1459</t>
  </si>
  <si>
    <t>太田　紳</t>
  </si>
  <si>
    <t>T1461</t>
  </si>
  <si>
    <t>高橋　賢治</t>
  </si>
  <si>
    <t>T1464</t>
  </si>
  <si>
    <t>柴山　一浩</t>
  </si>
  <si>
    <t>T1465</t>
  </si>
  <si>
    <t>槇田　博文</t>
  </si>
  <si>
    <t>T1470</t>
  </si>
  <si>
    <t>水野　尚</t>
  </si>
  <si>
    <t>T1490</t>
  </si>
  <si>
    <t>村田　正勝</t>
  </si>
  <si>
    <t>T1496</t>
  </si>
  <si>
    <t>藤川　剛正</t>
  </si>
  <si>
    <t>T1499</t>
  </si>
  <si>
    <t>浅井　亮一</t>
  </si>
  <si>
    <t>T1501</t>
  </si>
  <si>
    <t>原田　雅夫</t>
  </si>
  <si>
    <t>T1502</t>
  </si>
  <si>
    <t>高橋　修</t>
  </si>
  <si>
    <t>T1507</t>
  </si>
  <si>
    <t>法安　章二</t>
  </si>
  <si>
    <t>QG0800</t>
  </si>
  <si>
    <t>統括事業部地球環境部</t>
  </si>
  <si>
    <t>T1508</t>
  </si>
  <si>
    <t>齋藤　多歌也</t>
  </si>
  <si>
    <t>T1519</t>
  </si>
  <si>
    <t>小石　龍太郎</t>
  </si>
  <si>
    <t>T1520</t>
  </si>
  <si>
    <t>木下　貴</t>
  </si>
  <si>
    <t>T1539</t>
  </si>
  <si>
    <t>赤坂　広和</t>
  </si>
  <si>
    <t>T1541</t>
  </si>
  <si>
    <t>福田　利寿</t>
  </si>
  <si>
    <t>T1545</t>
  </si>
  <si>
    <t>高井　賢司</t>
  </si>
  <si>
    <t>T1546</t>
  </si>
  <si>
    <t>野々村　幸司</t>
  </si>
  <si>
    <t>T1547</t>
  </si>
  <si>
    <t>川上　浩行</t>
  </si>
  <si>
    <t>T1553</t>
  </si>
  <si>
    <t>吉田　治彦</t>
  </si>
  <si>
    <t>T1569</t>
  </si>
  <si>
    <t>大西　義人</t>
  </si>
  <si>
    <t>T1582</t>
  </si>
  <si>
    <t>臼田　敏男</t>
  </si>
  <si>
    <t>T1593</t>
  </si>
  <si>
    <t>澤田　卓志</t>
  </si>
  <si>
    <t>G15Q</t>
  </si>
  <si>
    <t>係長６等級</t>
  </si>
  <si>
    <t>T1598</t>
  </si>
  <si>
    <t>廣瀬　昌彦</t>
  </si>
  <si>
    <t>T1599</t>
  </si>
  <si>
    <t>河原　龍弥</t>
  </si>
  <si>
    <t>QG1300</t>
  </si>
  <si>
    <t>統括事業部海外事業室</t>
  </si>
  <si>
    <t>T1600</t>
  </si>
  <si>
    <t>伊藤　嘉洋</t>
  </si>
  <si>
    <t>QN0300</t>
  </si>
  <si>
    <t>静岡支店技術部</t>
  </si>
  <si>
    <t>T1604</t>
  </si>
  <si>
    <t>石川　久高</t>
  </si>
  <si>
    <t>T1606</t>
  </si>
  <si>
    <t>山口　貴康</t>
  </si>
  <si>
    <t>QR0000</t>
  </si>
  <si>
    <t>T1609</t>
  </si>
  <si>
    <t>岩田　淳</t>
  </si>
  <si>
    <t>T1610</t>
  </si>
  <si>
    <t>今吉　清文</t>
  </si>
  <si>
    <t>T1611</t>
  </si>
  <si>
    <t>森川　高徳</t>
  </si>
  <si>
    <t>T1612</t>
  </si>
  <si>
    <t>渡邉　清治</t>
  </si>
  <si>
    <t>T1618</t>
  </si>
  <si>
    <t>家田　高志</t>
  </si>
  <si>
    <t>T1623</t>
  </si>
  <si>
    <t>早川　誠</t>
  </si>
  <si>
    <t>T1626</t>
  </si>
  <si>
    <t>永田　一義</t>
  </si>
  <si>
    <t>T1633</t>
  </si>
  <si>
    <t>池津　龍幸</t>
  </si>
  <si>
    <t>T1638</t>
  </si>
  <si>
    <t>後藤　武敏</t>
  </si>
  <si>
    <t>T1639</t>
  </si>
  <si>
    <t>丹羽　清幸</t>
  </si>
  <si>
    <t>T1644</t>
  </si>
  <si>
    <t>今井　忠彦</t>
  </si>
  <si>
    <t>T1690</t>
  </si>
  <si>
    <t>寺本　憲夫</t>
  </si>
  <si>
    <t>T1703</t>
  </si>
  <si>
    <t>牧村　直樹</t>
  </si>
  <si>
    <t>A75Q</t>
  </si>
  <si>
    <t>T1709</t>
  </si>
  <si>
    <t>北野　龍一</t>
  </si>
  <si>
    <t>T1711</t>
  </si>
  <si>
    <t>野澤　竜二郎</t>
  </si>
  <si>
    <t>QD06B0</t>
  </si>
  <si>
    <t>本社機能　事業企画室技術企画課</t>
  </si>
  <si>
    <t>T1712</t>
  </si>
  <si>
    <t>出口　寿昭</t>
  </si>
  <si>
    <t>T1713</t>
  </si>
  <si>
    <t>村上　良徳</t>
  </si>
  <si>
    <t>QG0700</t>
  </si>
  <si>
    <t>統括事業部建設技術部</t>
  </si>
  <si>
    <t>T1714</t>
  </si>
  <si>
    <t>蟹井　進</t>
  </si>
  <si>
    <t>T1717</t>
  </si>
  <si>
    <t>根岸　高浩</t>
  </si>
  <si>
    <t>T1724</t>
  </si>
  <si>
    <t>加塚　政彦</t>
  </si>
  <si>
    <t>QG1600</t>
  </si>
  <si>
    <t>統括事業部都市政策室</t>
  </si>
  <si>
    <t>T1727</t>
  </si>
  <si>
    <t>村田　雅司</t>
  </si>
  <si>
    <t>T1729</t>
  </si>
  <si>
    <t>鈴木　伸二</t>
  </si>
  <si>
    <t>T1732</t>
  </si>
  <si>
    <t>菱川　実</t>
  </si>
  <si>
    <t>T1734</t>
  </si>
  <si>
    <t>林　伸二</t>
  </si>
  <si>
    <t>T1753</t>
  </si>
  <si>
    <t>横井　徹也</t>
  </si>
  <si>
    <t>QK0300</t>
  </si>
  <si>
    <t>東京支店技術部</t>
  </si>
  <si>
    <t>T1762</t>
  </si>
  <si>
    <t>市口　敏孝</t>
  </si>
  <si>
    <t>QR0200</t>
  </si>
  <si>
    <t>大阪支店営業部</t>
  </si>
  <si>
    <t>T1772</t>
  </si>
  <si>
    <t>谷口　一夫</t>
  </si>
  <si>
    <t>T1775</t>
  </si>
  <si>
    <t>安田　充宏</t>
  </si>
  <si>
    <t>T1785</t>
  </si>
  <si>
    <t>牧野　敏行</t>
  </si>
  <si>
    <t>T1786</t>
  </si>
  <si>
    <t>若山　正人</t>
  </si>
  <si>
    <t>T1787</t>
  </si>
  <si>
    <t>刑部　博</t>
  </si>
  <si>
    <t>T1800</t>
  </si>
  <si>
    <t>岩井　稔</t>
  </si>
  <si>
    <t>T1802</t>
  </si>
  <si>
    <t>北郷　正博</t>
  </si>
  <si>
    <t>T1803</t>
  </si>
  <si>
    <t>橋本　明彦</t>
  </si>
  <si>
    <t>T1830</t>
  </si>
  <si>
    <t>堀田　茂之</t>
  </si>
  <si>
    <t>T1831</t>
  </si>
  <si>
    <t>宮下　邦臣</t>
  </si>
  <si>
    <t>T1839</t>
  </si>
  <si>
    <t>中垣　淳一</t>
  </si>
  <si>
    <t>T1840</t>
  </si>
  <si>
    <t>小中　達雄</t>
  </si>
  <si>
    <t>T1842</t>
  </si>
  <si>
    <t>速水　厚志</t>
  </si>
  <si>
    <t>T1845</t>
  </si>
  <si>
    <t>梶田　拓也</t>
  </si>
  <si>
    <t>T1846</t>
  </si>
  <si>
    <t>松浦　敏之</t>
  </si>
  <si>
    <t>T1848</t>
  </si>
  <si>
    <t>青柳　幹夫</t>
  </si>
  <si>
    <t>T1849</t>
  </si>
  <si>
    <t>塚原　弘泰</t>
  </si>
  <si>
    <t>T1850</t>
  </si>
  <si>
    <t>大橋　一範</t>
  </si>
  <si>
    <t>T1853</t>
  </si>
  <si>
    <t>井口　晴樹</t>
  </si>
  <si>
    <t>T1857</t>
  </si>
  <si>
    <t>岡田　省司</t>
  </si>
  <si>
    <t>T1872</t>
  </si>
  <si>
    <t>長倉　司</t>
  </si>
  <si>
    <t>T1874</t>
  </si>
  <si>
    <t>加藤　鉄也</t>
  </si>
  <si>
    <t>T1885</t>
  </si>
  <si>
    <t>山崎　光士</t>
  </si>
  <si>
    <t>T1888</t>
  </si>
  <si>
    <t>森下　辰雄</t>
  </si>
  <si>
    <t>T1890</t>
  </si>
  <si>
    <t>村雲　由喜</t>
  </si>
  <si>
    <t>T1894</t>
  </si>
  <si>
    <t>佐藤　秀樹</t>
  </si>
  <si>
    <t>T1895</t>
  </si>
  <si>
    <t>村瀬　俊直</t>
  </si>
  <si>
    <t>T1897</t>
  </si>
  <si>
    <t>永石　幸喜</t>
  </si>
  <si>
    <t>T1898</t>
  </si>
  <si>
    <t>舟橋　嘉浩</t>
  </si>
  <si>
    <t>T1901</t>
  </si>
  <si>
    <t>藤島　康雄</t>
  </si>
  <si>
    <t>T1904</t>
  </si>
  <si>
    <t>山内　浩豊</t>
  </si>
  <si>
    <t>T1905</t>
  </si>
  <si>
    <t>村山　直仁</t>
  </si>
  <si>
    <t>T1908</t>
  </si>
  <si>
    <t>神戸　達也</t>
  </si>
  <si>
    <t>T1911</t>
  </si>
  <si>
    <t>伊藤　憲吾</t>
  </si>
  <si>
    <t>T1912</t>
  </si>
  <si>
    <t>松葉　成隆</t>
  </si>
  <si>
    <t>T1917</t>
  </si>
  <si>
    <t>縄田　祐二</t>
  </si>
  <si>
    <t>T1918</t>
  </si>
  <si>
    <t>高木　浩二</t>
  </si>
  <si>
    <t>T1919</t>
  </si>
  <si>
    <t>杉浦　和幸</t>
  </si>
  <si>
    <t>T1920</t>
  </si>
  <si>
    <t>金子　忠浩</t>
  </si>
  <si>
    <t>T1942</t>
  </si>
  <si>
    <t>古澤　太</t>
  </si>
  <si>
    <t>T1959</t>
  </si>
  <si>
    <t>長谷川　謙二</t>
  </si>
  <si>
    <t>T1961</t>
  </si>
  <si>
    <t>中野　祐三</t>
  </si>
  <si>
    <t>T1965</t>
  </si>
  <si>
    <t>堀　浩治</t>
  </si>
  <si>
    <t>T1966</t>
  </si>
  <si>
    <t>澤田　善典</t>
  </si>
  <si>
    <t>T1967</t>
  </si>
  <si>
    <t>堀田　保将</t>
  </si>
  <si>
    <t>T1976</t>
  </si>
  <si>
    <t>伊藤　浩</t>
  </si>
  <si>
    <t>T1979</t>
  </si>
  <si>
    <t>高橋　良武</t>
  </si>
  <si>
    <t>QG1400</t>
  </si>
  <si>
    <t>統括事業部流域技術部</t>
  </si>
  <si>
    <t>T1984</t>
  </si>
  <si>
    <t>高橋　淳</t>
  </si>
  <si>
    <t>T1989</t>
  </si>
  <si>
    <t>熊尾　進</t>
  </si>
  <si>
    <t>T1990</t>
  </si>
  <si>
    <t>戸知谷　啓一</t>
  </si>
  <si>
    <t>T1997</t>
  </si>
  <si>
    <t>塩谷　忠明</t>
  </si>
  <si>
    <t>T2001</t>
  </si>
  <si>
    <t>近藤　眞一</t>
  </si>
  <si>
    <t>T2002</t>
  </si>
  <si>
    <t>杉山　淳</t>
  </si>
  <si>
    <t>T2005</t>
  </si>
  <si>
    <t>川瀬　祐二</t>
  </si>
  <si>
    <t>T2008</t>
  </si>
  <si>
    <t>田中　剛</t>
  </si>
  <si>
    <t>T2011</t>
  </si>
  <si>
    <t>小山　和宏</t>
  </si>
  <si>
    <t>T2049</t>
  </si>
  <si>
    <t>菅井　健人</t>
  </si>
  <si>
    <t>T2060</t>
  </si>
  <si>
    <t>竹内　克己</t>
  </si>
  <si>
    <t>T2063</t>
  </si>
  <si>
    <t>加藤　道弘</t>
  </si>
  <si>
    <t>T2065</t>
  </si>
  <si>
    <t>三宅　和典</t>
  </si>
  <si>
    <t>QK0100</t>
  </si>
  <si>
    <t>東京支店積算室</t>
  </si>
  <si>
    <t>T2067</t>
  </si>
  <si>
    <t>林　泰宏</t>
  </si>
  <si>
    <t>T2069</t>
  </si>
  <si>
    <t>葛山　稔晃</t>
  </si>
  <si>
    <t>T2074</t>
  </si>
  <si>
    <t>木津　充広</t>
  </si>
  <si>
    <t>T2078</t>
  </si>
  <si>
    <t>野村　真也</t>
  </si>
  <si>
    <t>T2079</t>
  </si>
  <si>
    <t>安田　信一</t>
  </si>
  <si>
    <t>T2081</t>
  </si>
  <si>
    <t>齋藤　英樹</t>
  </si>
  <si>
    <t>G16Q</t>
  </si>
  <si>
    <t>係長５等級</t>
  </si>
  <si>
    <t>T2083</t>
  </si>
  <si>
    <t>向井　昭人</t>
  </si>
  <si>
    <t>T2086</t>
  </si>
  <si>
    <t>大河内　康志</t>
  </si>
  <si>
    <t>T2088</t>
  </si>
  <si>
    <t>川口　利宏</t>
  </si>
  <si>
    <t>T2089</t>
  </si>
  <si>
    <t>福田　英三</t>
  </si>
  <si>
    <t>T2091</t>
  </si>
  <si>
    <t>大久保　聡</t>
  </si>
  <si>
    <t>T2099</t>
  </si>
  <si>
    <t>武井　加代子</t>
  </si>
  <si>
    <t>T2129</t>
  </si>
  <si>
    <t>小澤　史典</t>
  </si>
  <si>
    <t>T2136</t>
  </si>
  <si>
    <t>水野　治</t>
  </si>
  <si>
    <t>T2139</t>
  </si>
  <si>
    <t>山本　浩介</t>
  </si>
  <si>
    <t>T2140</t>
  </si>
  <si>
    <t>恩田　和幸</t>
  </si>
  <si>
    <t>T2147</t>
  </si>
  <si>
    <t>森　正人</t>
  </si>
  <si>
    <t>T2150</t>
  </si>
  <si>
    <t>坂口　慶治</t>
  </si>
  <si>
    <t>T2161</t>
  </si>
  <si>
    <t>羽生　誠一郎</t>
  </si>
  <si>
    <t>T2165</t>
  </si>
  <si>
    <t>志水　岳彦</t>
  </si>
  <si>
    <t>T2167</t>
  </si>
  <si>
    <t>前田　寿夫</t>
  </si>
  <si>
    <t>T2170</t>
  </si>
  <si>
    <t>脇田　洋史</t>
  </si>
  <si>
    <t>T2173</t>
  </si>
  <si>
    <t>澤木　宏和</t>
  </si>
  <si>
    <t>T2178</t>
  </si>
  <si>
    <t>深谷　雄二</t>
  </si>
  <si>
    <t>T2179</t>
  </si>
  <si>
    <t>水野　清広</t>
  </si>
  <si>
    <t>T2188</t>
  </si>
  <si>
    <t>冨田　卓実</t>
  </si>
  <si>
    <t>T2191</t>
  </si>
  <si>
    <t>清水　俊宏</t>
  </si>
  <si>
    <t>T2193</t>
  </si>
  <si>
    <t>古本　一志</t>
  </si>
  <si>
    <t>T2197</t>
  </si>
  <si>
    <t>竹中　健司</t>
  </si>
  <si>
    <t>T2199</t>
  </si>
  <si>
    <t>兼松　幸宏</t>
  </si>
  <si>
    <t>T2206</t>
  </si>
  <si>
    <t>市橋　弘勝</t>
  </si>
  <si>
    <t>T2207</t>
  </si>
  <si>
    <t>古畑　修</t>
  </si>
  <si>
    <t>T2221</t>
  </si>
  <si>
    <t>荒瀬　千絵</t>
  </si>
  <si>
    <t>T2229</t>
  </si>
  <si>
    <t>渡辺　隆一郎</t>
  </si>
  <si>
    <t>T2230</t>
  </si>
  <si>
    <t>加藤　輝彰</t>
  </si>
  <si>
    <t>T2231</t>
  </si>
  <si>
    <t>近藤　和彦</t>
  </si>
  <si>
    <t>T2236</t>
  </si>
  <si>
    <t>山口　猛</t>
  </si>
  <si>
    <t>T2238</t>
  </si>
  <si>
    <t>竹田　敬彦</t>
  </si>
  <si>
    <t>T2241</t>
  </si>
  <si>
    <t>佐野　宏臣</t>
  </si>
  <si>
    <t>T2254</t>
  </si>
  <si>
    <t>下條　竜太郎</t>
  </si>
  <si>
    <t>T2255</t>
  </si>
  <si>
    <t>山口　哲人</t>
  </si>
  <si>
    <t>T2256</t>
  </si>
  <si>
    <t>小島　洋二</t>
  </si>
  <si>
    <t>T2257</t>
  </si>
  <si>
    <t>石垣　勝之</t>
  </si>
  <si>
    <t>T2260</t>
  </si>
  <si>
    <t>泉野　誠司</t>
  </si>
  <si>
    <t>T2262</t>
  </si>
  <si>
    <t>大野　猛</t>
  </si>
  <si>
    <t>T2264</t>
  </si>
  <si>
    <t>田首　浩司</t>
  </si>
  <si>
    <t>T2272</t>
  </si>
  <si>
    <t>川村　俊樹</t>
  </si>
  <si>
    <t>T2273</t>
  </si>
  <si>
    <t>坂倉　政樹</t>
  </si>
  <si>
    <t>T2276</t>
  </si>
  <si>
    <t>田中　悟</t>
  </si>
  <si>
    <t>QG06F0</t>
  </si>
  <si>
    <t>統括事業部　まちづくり推進部都市再生推進課</t>
  </si>
  <si>
    <t>T2278</t>
  </si>
  <si>
    <t>森　勇士</t>
  </si>
  <si>
    <t>T2286</t>
  </si>
  <si>
    <t>青山　信生</t>
  </si>
  <si>
    <t>T2292</t>
  </si>
  <si>
    <t>金子　敏宏</t>
  </si>
  <si>
    <t>T2293</t>
  </si>
  <si>
    <t>大野　直一</t>
  </si>
  <si>
    <t>T2315</t>
  </si>
  <si>
    <t>渥美　直子</t>
  </si>
  <si>
    <t>G18Q</t>
  </si>
  <si>
    <t>主事３等級</t>
  </si>
  <si>
    <t>T2327</t>
  </si>
  <si>
    <t>平野　元</t>
  </si>
  <si>
    <t>T2330</t>
  </si>
  <si>
    <t>福田　秀次</t>
  </si>
  <si>
    <t>T2341</t>
  </si>
  <si>
    <t>藤岡　義史</t>
  </si>
  <si>
    <t>T2350</t>
  </si>
  <si>
    <t>井上　智利世</t>
  </si>
  <si>
    <t>T2355</t>
  </si>
  <si>
    <t>望月　知洋</t>
  </si>
  <si>
    <t>T2356</t>
  </si>
  <si>
    <t>久松　隆司</t>
  </si>
  <si>
    <t>T2357</t>
  </si>
  <si>
    <t>山根　隆幸</t>
  </si>
  <si>
    <t>T2363</t>
  </si>
  <si>
    <t>田中　太</t>
  </si>
  <si>
    <t>T2365</t>
  </si>
  <si>
    <t>上村　康祐</t>
  </si>
  <si>
    <t>T2370</t>
  </si>
  <si>
    <t>伊東　利倫</t>
  </si>
  <si>
    <t>T2376</t>
  </si>
  <si>
    <t>大久保　雅之</t>
  </si>
  <si>
    <t>T2384</t>
  </si>
  <si>
    <t>鈴木　実</t>
  </si>
  <si>
    <t>T2385</t>
  </si>
  <si>
    <t>児島　隆志</t>
  </si>
  <si>
    <t>T2387</t>
  </si>
  <si>
    <t>倉地　哲也</t>
  </si>
  <si>
    <t>T2390</t>
  </si>
  <si>
    <t>熊谷　聡</t>
  </si>
  <si>
    <t>T2394</t>
  </si>
  <si>
    <t>山本　尚</t>
  </si>
  <si>
    <t>T2396</t>
  </si>
  <si>
    <t>今枝　良平</t>
  </si>
  <si>
    <t>T2402</t>
  </si>
  <si>
    <t>T2409</t>
  </si>
  <si>
    <t>則竹　登志恵</t>
  </si>
  <si>
    <t>T2454</t>
  </si>
  <si>
    <t>町田　勉</t>
  </si>
  <si>
    <t>T2455</t>
  </si>
  <si>
    <t>吉田　要</t>
  </si>
  <si>
    <t>T2461</t>
  </si>
  <si>
    <t>中原　文彦</t>
  </si>
  <si>
    <t>T2474</t>
  </si>
  <si>
    <t>北尾　卓也</t>
  </si>
  <si>
    <t>T2478</t>
  </si>
  <si>
    <t>渡邉　治</t>
  </si>
  <si>
    <t>T2480</t>
  </si>
  <si>
    <t>岩瀬　暢康</t>
  </si>
  <si>
    <t>T2482</t>
  </si>
  <si>
    <t>山下　芳和</t>
  </si>
  <si>
    <t>T2485</t>
  </si>
  <si>
    <t>渡辺　康雄</t>
  </si>
  <si>
    <t>T2489</t>
  </si>
  <si>
    <t>池山　正明</t>
  </si>
  <si>
    <t>T2491</t>
  </si>
  <si>
    <t>高原　和秀</t>
  </si>
  <si>
    <t>T2492</t>
  </si>
  <si>
    <t>加地　正人</t>
  </si>
  <si>
    <t>T2493</t>
  </si>
  <si>
    <t>稲垣　孝晃</t>
  </si>
  <si>
    <t>T2497</t>
  </si>
  <si>
    <t>吉満　清孝</t>
  </si>
  <si>
    <t>T2504</t>
  </si>
  <si>
    <t>加藤　真雄</t>
  </si>
  <si>
    <t>T2505</t>
  </si>
  <si>
    <t>仲宗根　忍</t>
  </si>
  <si>
    <t>T2509</t>
  </si>
  <si>
    <t>押川　祥幸</t>
  </si>
  <si>
    <t>K05Q</t>
  </si>
  <si>
    <t>係長６等級扱</t>
  </si>
  <si>
    <t>T2511</t>
  </si>
  <si>
    <t>森山　政昭</t>
  </si>
  <si>
    <t>T2514</t>
  </si>
  <si>
    <t>炭竈　真</t>
  </si>
  <si>
    <t>T2522</t>
  </si>
  <si>
    <t>川本　敦子</t>
  </si>
  <si>
    <t>T2553</t>
  </si>
  <si>
    <t>川上　丈二</t>
  </si>
  <si>
    <t>T2556</t>
  </si>
  <si>
    <t>徳井　聖一郎</t>
  </si>
  <si>
    <t>T2563</t>
  </si>
  <si>
    <t>久保　健次</t>
  </si>
  <si>
    <t>T2568</t>
  </si>
  <si>
    <t>岡村　淳</t>
  </si>
  <si>
    <t>T2573</t>
  </si>
  <si>
    <t>鍜治　学</t>
  </si>
  <si>
    <t>T2577</t>
  </si>
  <si>
    <t>市岡　隆</t>
  </si>
  <si>
    <t>T2582</t>
  </si>
  <si>
    <t>香田　真一</t>
  </si>
  <si>
    <t>T2587</t>
  </si>
  <si>
    <t>花房　仁司</t>
  </si>
  <si>
    <t>T2588</t>
  </si>
  <si>
    <t>海老根　秀麿</t>
  </si>
  <si>
    <t>T2592</t>
  </si>
  <si>
    <t>梶山　隆治</t>
  </si>
  <si>
    <t>T2598</t>
  </si>
  <si>
    <t>阿部　光伸</t>
  </si>
  <si>
    <t>T2600</t>
  </si>
  <si>
    <t>石黒　武文</t>
  </si>
  <si>
    <t>T2602</t>
  </si>
  <si>
    <t>井村　隆一</t>
  </si>
  <si>
    <t>T2616</t>
  </si>
  <si>
    <t>加藤　勤</t>
  </si>
  <si>
    <t>T2618</t>
  </si>
  <si>
    <t>加藤　義規</t>
  </si>
  <si>
    <t>T2623</t>
  </si>
  <si>
    <t>塩澤　光輝</t>
  </si>
  <si>
    <t>T2628</t>
  </si>
  <si>
    <t>高橋　基</t>
  </si>
  <si>
    <t>T2631</t>
  </si>
  <si>
    <t>谷家　一郎</t>
  </si>
  <si>
    <t>T2632</t>
  </si>
  <si>
    <t>西尾　満</t>
  </si>
  <si>
    <t>T2635</t>
  </si>
  <si>
    <t>神谷　誠</t>
  </si>
  <si>
    <t>T2640</t>
  </si>
  <si>
    <t>牧野　剛</t>
  </si>
  <si>
    <t>T2641</t>
  </si>
  <si>
    <t>松井　稔</t>
  </si>
  <si>
    <t>QG13A0</t>
  </si>
  <si>
    <t>統括事業部海外事業室　東京分室</t>
  </si>
  <si>
    <t>T2642</t>
  </si>
  <si>
    <t>松本　和行</t>
  </si>
  <si>
    <t>T2647</t>
  </si>
  <si>
    <t>栗田　英樹</t>
  </si>
  <si>
    <t>T2651</t>
  </si>
  <si>
    <t>原　誠</t>
  </si>
  <si>
    <t>T2656</t>
  </si>
  <si>
    <t>山田　泰弘</t>
  </si>
  <si>
    <t>T2697</t>
  </si>
  <si>
    <t>垣平　明毅</t>
  </si>
  <si>
    <t>T2698</t>
  </si>
  <si>
    <t>田中　賢一</t>
  </si>
  <si>
    <t>T2705</t>
  </si>
  <si>
    <t>皆黒　剛</t>
  </si>
  <si>
    <t>T2721</t>
  </si>
  <si>
    <t>岡田　光正</t>
  </si>
  <si>
    <t>T2745</t>
  </si>
  <si>
    <t>北原　敏郎</t>
  </si>
  <si>
    <t>T2746</t>
  </si>
  <si>
    <t>中山　貴士</t>
  </si>
  <si>
    <t>T2747</t>
  </si>
  <si>
    <t>古市　博之</t>
  </si>
  <si>
    <t>T2749</t>
  </si>
  <si>
    <t>横木　剛</t>
  </si>
  <si>
    <t>T2753</t>
  </si>
  <si>
    <t>伊藤　俊行</t>
  </si>
  <si>
    <t>T2763</t>
  </si>
  <si>
    <t>小川　薫</t>
  </si>
  <si>
    <t>T2772</t>
  </si>
  <si>
    <t>源田　吉則</t>
  </si>
  <si>
    <t>T2773</t>
  </si>
  <si>
    <t>小木曽　武則</t>
  </si>
  <si>
    <t>T2775</t>
  </si>
  <si>
    <t>児玉　秀幸</t>
  </si>
  <si>
    <t>T2778</t>
  </si>
  <si>
    <t>櫻井　誠</t>
  </si>
  <si>
    <t>T2779</t>
  </si>
  <si>
    <t>佐藤　政彦</t>
  </si>
  <si>
    <t>T2780</t>
  </si>
  <si>
    <t>佐藤　康平</t>
  </si>
  <si>
    <t>T2781</t>
  </si>
  <si>
    <t>柴田　浩史</t>
  </si>
  <si>
    <t>T2782</t>
  </si>
  <si>
    <t>下郷　裕行</t>
  </si>
  <si>
    <t>T2787</t>
  </si>
  <si>
    <t>傍島　宏明</t>
  </si>
  <si>
    <t>T2789</t>
  </si>
  <si>
    <t>竹内　淳憲</t>
  </si>
  <si>
    <t>T2793</t>
  </si>
  <si>
    <t>永井　亨</t>
  </si>
  <si>
    <t>T2795</t>
  </si>
  <si>
    <t>中根　和彦</t>
  </si>
  <si>
    <t>T2796</t>
  </si>
  <si>
    <t>長屋　英樹</t>
  </si>
  <si>
    <t>T2798</t>
  </si>
  <si>
    <t>西田　健作</t>
  </si>
  <si>
    <t>T2799</t>
  </si>
  <si>
    <t>西田　典弘</t>
  </si>
  <si>
    <t>T2802</t>
  </si>
  <si>
    <t>榮　義彦</t>
  </si>
  <si>
    <t>T2804</t>
  </si>
  <si>
    <t>藤田　昌彦</t>
  </si>
  <si>
    <t>T2805</t>
  </si>
  <si>
    <t>藤原　篤</t>
  </si>
  <si>
    <t>T2814</t>
  </si>
  <si>
    <t>山田　政樹</t>
  </si>
  <si>
    <t>T2847</t>
  </si>
  <si>
    <t>佐藤　茂</t>
  </si>
  <si>
    <t>T2848</t>
  </si>
  <si>
    <t>町野　嘉則</t>
  </si>
  <si>
    <t>T2869</t>
  </si>
  <si>
    <t>尾崎　富男</t>
  </si>
  <si>
    <t>T2871</t>
  </si>
  <si>
    <t>図師　哲行</t>
  </si>
  <si>
    <t>T2881</t>
  </si>
  <si>
    <t>加藤　敦史</t>
  </si>
  <si>
    <t>G17Q</t>
  </si>
  <si>
    <t>主任４等級</t>
  </si>
  <si>
    <t>T2888</t>
  </si>
  <si>
    <t>杉村　昌広</t>
  </si>
  <si>
    <t>T2889</t>
  </si>
  <si>
    <t>内西　良仁</t>
  </si>
  <si>
    <t>T2891</t>
  </si>
  <si>
    <t>石川　誠一</t>
  </si>
  <si>
    <t>T2893</t>
  </si>
  <si>
    <t>金岡　才夫</t>
  </si>
  <si>
    <t>T2894</t>
  </si>
  <si>
    <t>久世　和彦</t>
  </si>
  <si>
    <t>T2895</t>
  </si>
  <si>
    <t>堤　将彦</t>
  </si>
  <si>
    <t>T2896</t>
  </si>
  <si>
    <t>廣瀬　智士</t>
  </si>
  <si>
    <t>T2897</t>
  </si>
  <si>
    <t>新井　章仁</t>
  </si>
  <si>
    <t>T2899</t>
  </si>
  <si>
    <t>礒貝　彰俊</t>
  </si>
  <si>
    <t>T2900</t>
  </si>
  <si>
    <t>伊藤　和弘</t>
  </si>
  <si>
    <t>T2908</t>
  </si>
  <si>
    <t>小鹿　正人</t>
  </si>
  <si>
    <t>T2910</t>
  </si>
  <si>
    <t>織田　健</t>
  </si>
  <si>
    <t>T2919</t>
  </si>
  <si>
    <t>清水　真樹</t>
  </si>
  <si>
    <t>T2921</t>
  </si>
  <si>
    <t>薗田　健智</t>
  </si>
  <si>
    <t>T2925</t>
  </si>
  <si>
    <t>近田　雅己</t>
  </si>
  <si>
    <t>T2929</t>
  </si>
  <si>
    <t>中居　暁</t>
  </si>
  <si>
    <t>T2930</t>
  </si>
  <si>
    <t>中川　茂生</t>
  </si>
  <si>
    <t>T2934</t>
  </si>
  <si>
    <t>廣瀬　久志</t>
  </si>
  <si>
    <t>T2935</t>
  </si>
  <si>
    <t>福原　圭吾</t>
  </si>
  <si>
    <t>T2940</t>
  </si>
  <si>
    <t>水谷　吉宏</t>
  </si>
  <si>
    <t>QD03A0</t>
  </si>
  <si>
    <t>本社機能　経営企画部企画課</t>
  </si>
  <si>
    <t>T2944</t>
  </si>
  <si>
    <t>柳　慶明</t>
  </si>
  <si>
    <t>T2945</t>
  </si>
  <si>
    <t>山内　拓也</t>
  </si>
  <si>
    <t>T2946</t>
  </si>
  <si>
    <t>山口　貴光</t>
  </si>
  <si>
    <t>T2947</t>
  </si>
  <si>
    <t>山田　圭介</t>
  </si>
  <si>
    <t>T2949</t>
  </si>
  <si>
    <t>山本　弘</t>
  </si>
  <si>
    <t>T2952</t>
  </si>
  <si>
    <t>吉川　英樹</t>
  </si>
  <si>
    <t>T2953</t>
  </si>
  <si>
    <t>吉田　武司</t>
  </si>
  <si>
    <t>QG03H0</t>
  </si>
  <si>
    <t>統括事業部　営業部沖縄事務所</t>
  </si>
  <si>
    <t>T2956</t>
  </si>
  <si>
    <t>依岡　隆夫</t>
  </si>
  <si>
    <t>T2967</t>
  </si>
  <si>
    <t>鹿田　竜一</t>
  </si>
  <si>
    <t>T2968</t>
  </si>
  <si>
    <t>松尾　俊輔</t>
  </si>
  <si>
    <t>T2975</t>
  </si>
  <si>
    <t>岡澤　彩</t>
  </si>
  <si>
    <t>T2978</t>
  </si>
  <si>
    <t>川合　恵美子</t>
  </si>
  <si>
    <t>G18R</t>
  </si>
  <si>
    <t>技師３等級</t>
  </si>
  <si>
    <t>T2987</t>
  </si>
  <si>
    <t>松本　益子</t>
  </si>
  <si>
    <t>T3002</t>
  </si>
  <si>
    <t>高橋　美江</t>
  </si>
  <si>
    <t>T3010</t>
  </si>
  <si>
    <t>屋宜　宣晃</t>
  </si>
  <si>
    <t>T3017</t>
  </si>
  <si>
    <t>加藤　宏康</t>
  </si>
  <si>
    <t>T3018</t>
  </si>
  <si>
    <t>T3019</t>
  </si>
  <si>
    <t>西尾　俊彦</t>
  </si>
  <si>
    <t>T3028</t>
  </si>
  <si>
    <t>磯貝　康宏</t>
  </si>
  <si>
    <t>T3032</t>
  </si>
  <si>
    <t>木村　裕蔵</t>
  </si>
  <si>
    <t>T3033</t>
  </si>
  <si>
    <t>久保　健一</t>
  </si>
  <si>
    <t>T3041</t>
  </si>
  <si>
    <t>田村　晴之</t>
  </si>
  <si>
    <t>T3045</t>
  </si>
  <si>
    <t>伴　宏之</t>
  </si>
  <si>
    <t>T3048</t>
  </si>
  <si>
    <t>松島　智雄</t>
  </si>
  <si>
    <t>T3051</t>
  </si>
  <si>
    <t>角川　智哉</t>
  </si>
  <si>
    <t>T3056</t>
  </si>
  <si>
    <t>田中　里佳</t>
  </si>
  <si>
    <t>T3068</t>
  </si>
  <si>
    <t>武井　泰彦</t>
  </si>
  <si>
    <t>T3091</t>
  </si>
  <si>
    <t>小倉　俊臣</t>
  </si>
  <si>
    <t>T3092</t>
  </si>
  <si>
    <t>寺西　隆司</t>
  </si>
  <si>
    <t>T3093</t>
  </si>
  <si>
    <t>中本　将仁</t>
  </si>
  <si>
    <t>T3094</t>
  </si>
  <si>
    <t>長谷川　智則</t>
  </si>
  <si>
    <t>T3096</t>
  </si>
  <si>
    <t>荒河　鉄兵</t>
  </si>
  <si>
    <t>QK02H0</t>
  </si>
  <si>
    <t>東京支店　営業部福島事務所</t>
  </si>
  <si>
    <t>T3097</t>
  </si>
  <si>
    <t>石田　浩爾</t>
  </si>
  <si>
    <t>T3098</t>
  </si>
  <si>
    <t>伊藤　浩嗣</t>
  </si>
  <si>
    <t>T3102</t>
  </si>
  <si>
    <t>海老瀬　逸雄</t>
  </si>
  <si>
    <t>T3111</t>
  </si>
  <si>
    <t>竹嶋　寛</t>
  </si>
  <si>
    <t>T3112</t>
  </si>
  <si>
    <t>武田　成康</t>
  </si>
  <si>
    <t>T3114</t>
  </si>
  <si>
    <t>千村　政彦</t>
  </si>
  <si>
    <t>T3117</t>
  </si>
  <si>
    <t>野田　浩之</t>
  </si>
  <si>
    <t>T3119</t>
  </si>
  <si>
    <t>櫃本　史典</t>
  </si>
  <si>
    <t>T3124</t>
  </si>
  <si>
    <t>森　益章</t>
  </si>
  <si>
    <t>T3135</t>
  </si>
  <si>
    <t>長谷川　智基</t>
  </si>
  <si>
    <t>T3152</t>
  </si>
  <si>
    <t>森　雄一郎</t>
  </si>
  <si>
    <t>T3153</t>
  </si>
  <si>
    <t>森下　俊之</t>
  </si>
  <si>
    <t>T3154</t>
  </si>
  <si>
    <t>鵜飼　麻子</t>
  </si>
  <si>
    <t>T3181</t>
  </si>
  <si>
    <t>杉江　稔</t>
  </si>
  <si>
    <t>T3182</t>
  </si>
  <si>
    <t>杉山　貞二</t>
  </si>
  <si>
    <t>T3184</t>
  </si>
  <si>
    <t>東口　智彦</t>
  </si>
  <si>
    <t>T3186</t>
  </si>
  <si>
    <t>吉永　光秀</t>
  </si>
  <si>
    <t>T3188</t>
  </si>
  <si>
    <t>今津　督行</t>
  </si>
  <si>
    <t>T3189</t>
  </si>
  <si>
    <t>岩本　治</t>
  </si>
  <si>
    <t>T3190</t>
  </si>
  <si>
    <t>大日川　靖</t>
  </si>
  <si>
    <t>T3191</t>
  </si>
  <si>
    <t>笠原　慶</t>
  </si>
  <si>
    <t>T3205</t>
  </si>
  <si>
    <t>平田　雅也</t>
  </si>
  <si>
    <t>T3212</t>
  </si>
  <si>
    <t>山田　周治</t>
  </si>
  <si>
    <t>T3215</t>
  </si>
  <si>
    <t>渡邊　大輔</t>
  </si>
  <si>
    <t>T3218</t>
  </si>
  <si>
    <t>菅野　哲</t>
  </si>
  <si>
    <t>T3247</t>
  </si>
  <si>
    <t>内田　貴之</t>
  </si>
  <si>
    <t>T3251</t>
  </si>
  <si>
    <t>北野　保貴</t>
  </si>
  <si>
    <t>T3255</t>
  </si>
  <si>
    <t>東尾　治伸</t>
  </si>
  <si>
    <t>T3266</t>
  </si>
  <si>
    <t>沢登　智有</t>
  </si>
  <si>
    <t>T3270</t>
  </si>
  <si>
    <t>高橋　一禎</t>
  </si>
  <si>
    <t>T3271</t>
  </si>
  <si>
    <t>仲田　文寧</t>
  </si>
  <si>
    <t>T3273</t>
  </si>
  <si>
    <t>諸戸　雅也</t>
  </si>
  <si>
    <t>T3277</t>
  </si>
  <si>
    <t>宇津野　毅</t>
  </si>
  <si>
    <t>T3299</t>
  </si>
  <si>
    <t>原田　和樹</t>
  </si>
  <si>
    <t>T3310</t>
  </si>
  <si>
    <t>稲葉　英樹</t>
  </si>
  <si>
    <t>QR02C0</t>
  </si>
  <si>
    <t>大阪支店　営業部和歌山事務所</t>
  </si>
  <si>
    <t>T3315</t>
  </si>
  <si>
    <t>黒岩　剛史</t>
  </si>
  <si>
    <t>T3316</t>
  </si>
  <si>
    <t>福満　孝博</t>
  </si>
  <si>
    <t>T3318</t>
  </si>
  <si>
    <t>吉田　一哉</t>
  </si>
  <si>
    <t>T3326</t>
  </si>
  <si>
    <t>岡田　征太朗</t>
  </si>
  <si>
    <t>T3355</t>
  </si>
  <si>
    <t>石嶺　眞光</t>
  </si>
  <si>
    <t>T3384</t>
  </si>
  <si>
    <t>松森　雅弘</t>
  </si>
  <si>
    <t>T3385</t>
  </si>
  <si>
    <t>林　茂典</t>
  </si>
  <si>
    <t>T3390</t>
  </si>
  <si>
    <t>水本　清志</t>
  </si>
  <si>
    <t>T3393</t>
  </si>
  <si>
    <t>奈良　吉倫</t>
  </si>
  <si>
    <t>T3396</t>
  </si>
  <si>
    <t>角野　友美</t>
  </si>
  <si>
    <t>T3404</t>
  </si>
  <si>
    <t>吉池　薫</t>
  </si>
  <si>
    <t>T3411</t>
  </si>
  <si>
    <t>西本　正吾</t>
  </si>
  <si>
    <t>T3412</t>
  </si>
  <si>
    <t>児玉　真由子</t>
  </si>
  <si>
    <t>T3414</t>
  </si>
  <si>
    <t>植月　里枝</t>
  </si>
  <si>
    <t>T3417</t>
  </si>
  <si>
    <t>内田　主税</t>
  </si>
  <si>
    <t>T3420</t>
  </si>
  <si>
    <t>畑中　隆宏</t>
  </si>
  <si>
    <t>T3427</t>
  </si>
  <si>
    <t>喜屋武　東子</t>
  </si>
  <si>
    <t>T3428</t>
  </si>
  <si>
    <t>峯　亜衣子</t>
  </si>
  <si>
    <t>T3432</t>
  </si>
  <si>
    <t>藤山　智規</t>
  </si>
  <si>
    <t>T3434</t>
  </si>
  <si>
    <t>樋口　悟</t>
  </si>
  <si>
    <t>T3435</t>
  </si>
  <si>
    <t>鯖戸　智博</t>
  </si>
  <si>
    <t>T3439</t>
  </si>
  <si>
    <t>大島　佳世</t>
  </si>
  <si>
    <t>T3440</t>
  </si>
  <si>
    <t>井上　真吾</t>
  </si>
  <si>
    <t>T3441</t>
  </si>
  <si>
    <t>岡田　尚美</t>
  </si>
  <si>
    <t>T3443</t>
  </si>
  <si>
    <t>渡辺　哲広</t>
  </si>
  <si>
    <t>T3447</t>
  </si>
  <si>
    <t>廣瀬　努</t>
  </si>
  <si>
    <t>T3449</t>
  </si>
  <si>
    <t>久野　清己</t>
  </si>
  <si>
    <t>T3450</t>
  </si>
  <si>
    <t>林　壽宏</t>
  </si>
  <si>
    <t>T3461</t>
  </si>
  <si>
    <t>永野　幸司</t>
  </si>
  <si>
    <t>T3466</t>
  </si>
  <si>
    <t>川口　充康</t>
  </si>
  <si>
    <t>T3468</t>
  </si>
  <si>
    <t>阪本　康孝</t>
  </si>
  <si>
    <t>T3469</t>
  </si>
  <si>
    <t>佐多　孝徳</t>
  </si>
  <si>
    <t>T3470</t>
  </si>
  <si>
    <t>溝下　重成</t>
  </si>
  <si>
    <t>T3472</t>
  </si>
  <si>
    <t>荒川　憂介</t>
  </si>
  <si>
    <t>T3473</t>
  </si>
  <si>
    <t>安藤　智史</t>
  </si>
  <si>
    <t>T3475</t>
  </si>
  <si>
    <t>迫田　光弘</t>
  </si>
  <si>
    <t>T3476</t>
  </si>
  <si>
    <t>竹内　元紀</t>
  </si>
  <si>
    <t>T3477</t>
  </si>
  <si>
    <t>内藤　智昭</t>
  </si>
  <si>
    <t>T3479</t>
  </si>
  <si>
    <t>山中　淳</t>
  </si>
  <si>
    <t>T3480</t>
  </si>
  <si>
    <t>永井　昌</t>
  </si>
  <si>
    <t>T3481</t>
  </si>
  <si>
    <t>佐賀　達昭</t>
  </si>
  <si>
    <t>T3482</t>
  </si>
  <si>
    <t>田村　亮二</t>
  </si>
  <si>
    <t>T3490</t>
  </si>
  <si>
    <t>佐野　靖宏</t>
  </si>
  <si>
    <t>QR02B0</t>
  </si>
  <si>
    <t>大阪支店　営業部京滋事務所</t>
  </si>
  <si>
    <t>T3491</t>
  </si>
  <si>
    <t>木村　秀人</t>
  </si>
  <si>
    <t>T3497</t>
  </si>
  <si>
    <t>森　信之</t>
  </si>
  <si>
    <t>T3502</t>
  </si>
  <si>
    <t>渡邉　雅和</t>
  </si>
  <si>
    <t>T3510</t>
  </si>
  <si>
    <t>西村　正勝</t>
  </si>
  <si>
    <t>T3512</t>
  </si>
  <si>
    <t>猪瀬　雅之</t>
  </si>
  <si>
    <t>T3513</t>
  </si>
  <si>
    <t>吉原　章彦</t>
  </si>
  <si>
    <t>T3517</t>
  </si>
  <si>
    <t>岩橋　佑</t>
  </si>
  <si>
    <t>T3520</t>
  </si>
  <si>
    <t>小松　健太</t>
  </si>
  <si>
    <t>T3521</t>
  </si>
  <si>
    <t>佐藤　惠英</t>
  </si>
  <si>
    <t>T3527</t>
  </si>
  <si>
    <t>藤原　新一郎</t>
  </si>
  <si>
    <t>T3528</t>
  </si>
  <si>
    <t>山田　悠貴</t>
  </si>
  <si>
    <t>T3530</t>
  </si>
  <si>
    <t>籏　航平</t>
  </si>
  <si>
    <t>T3543</t>
  </si>
  <si>
    <t>余語　宏俊</t>
  </si>
  <si>
    <t>T3544</t>
  </si>
  <si>
    <t>和泉　直樹</t>
  </si>
  <si>
    <t>T3547</t>
  </si>
  <si>
    <t>服部　正英</t>
  </si>
  <si>
    <t>T3550</t>
  </si>
  <si>
    <t>坪根　由貴子</t>
  </si>
  <si>
    <t>T3551</t>
  </si>
  <si>
    <t>泊　亜希子</t>
  </si>
  <si>
    <t>T3552</t>
  </si>
  <si>
    <t>神谷　俊儀</t>
  </si>
  <si>
    <t>T3555</t>
  </si>
  <si>
    <t>兼松　聡</t>
  </si>
  <si>
    <t>T3556</t>
  </si>
  <si>
    <t>森下　和美</t>
  </si>
  <si>
    <t>T3659</t>
  </si>
  <si>
    <t>佐藤　祐亮</t>
  </si>
  <si>
    <t>T3662</t>
  </si>
  <si>
    <t>扇本　寛也</t>
  </si>
  <si>
    <t>T3666</t>
  </si>
  <si>
    <t>芝嵜　茂</t>
  </si>
  <si>
    <t>T3668</t>
  </si>
  <si>
    <t>山本　一隆</t>
  </si>
  <si>
    <t>T3669</t>
  </si>
  <si>
    <t>齊藤　彰久</t>
  </si>
  <si>
    <t>T3696</t>
  </si>
  <si>
    <t>小野　啓介</t>
  </si>
  <si>
    <t>T3697</t>
  </si>
  <si>
    <t>佐藤　宏</t>
  </si>
  <si>
    <t>T3698</t>
  </si>
  <si>
    <t>宮澤　哲</t>
  </si>
  <si>
    <t>T3699</t>
  </si>
  <si>
    <t>横田　安弘</t>
  </si>
  <si>
    <t>T3703</t>
  </si>
  <si>
    <t>宮澤　祐二</t>
  </si>
  <si>
    <t>T3704</t>
  </si>
  <si>
    <t>岩田　登</t>
  </si>
  <si>
    <t>T3705</t>
  </si>
  <si>
    <t>加藤　幹男</t>
  </si>
  <si>
    <t>T3706</t>
  </si>
  <si>
    <t>細井　敦司</t>
  </si>
  <si>
    <t>SH0000</t>
  </si>
  <si>
    <t>愛知玉野情報システム（株）</t>
  </si>
  <si>
    <t>T3707</t>
  </si>
  <si>
    <t>牧野　好浩</t>
  </si>
  <si>
    <t>T3713</t>
  </si>
  <si>
    <t>鈴木　裕司</t>
  </si>
  <si>
    <t>T3741</t>
  </si>
  <si>
    <t>岡本　敏男</t>
  </si>
  <si>
    <t>QA01A0</t>
  </si>
  <si>
    <t>顧問・相談役</t>
  </si>
  <si>
    <t>T3764</t>
  </si>
  <si>
    <t>地福　等</t>
  </si>
  <si>
    <t>T3786</t>
  </si>
  <si>
    <t>鷲尾　猛</t>
  </si>
  <si>
    <t>T3825</t>
  </si>
  <si>
    <t>森下　豊</t>
  </si>
  <si>
    <t>T3826</t>
  </si>
  <si>
    <t>保坂　桂二郎</t>
  </si>
  <si>
    <t>T3829</t>
  </si>
  <si>
    <t>岡松　徳芳</t>
  </si>
  <si>
    <t>T3836</t>
  </si>
  <si>
    <t>加藤　文一</t>
  </si>
  <si>
    <t>SH01</t>
  </si>
  <si>
    <t>T3837</t>
  </si>
  <si>
    <t>河野　浩正</t>
  </si>
  <si>
    <t>T3838</t>
  </si>
  <si>
    <t>古川　慎治</t>
  </si>
  <si>
    <t>T3840</t>
  </si>
  <si>
    <t>武藤　領一</t>
  </si>
  <si>
    <t>T3841</t>
  </si>
  <si>
    <t>加藤　由之</t>
  </si>
  <si>
    <t>T3842</t>
  </si>
  <si>
    <t>橋本　忠雄</t>
  </si>
  <si>
    <t>T3843</t>
  </si>
  <si>
    <t>多田　啓一</t>
  </si>
  <si>
    <t>T3844</t>
  </si>
  <si>
    <t>川口　一彦</t>
  </si>
  <si>
    <t>T3845</t>
  </si>
  <si>
    <t>寺坂　正人</t>
  </si>
  <si>
    <t>T3850</t>
  </si>
  <si>
    <t>近藤　安樹</t>
  </si>
  <si>
    <t>T3852</t>
  </si>
  <si>
    <t>福田　聡</t>
  </si>
  <si>
    <t>T3854</t>
  </si>
  <si>
    <t>礒野　康治</t>
  </si>
  <si>
    <t>T3855</t>
  </si>
  <si>
    <t>中川　悦代</t>
  </si>
  <si>
    <t>T3862</t>
  </si>
  <si>
    <t>西原　邦敏</t>
  </si>
  <si>
    <t>T3863</t>
  </si>
  <si>
    <t>古橋　輝幸</t>
  </si>
  <si>
    <t>T3864</t>
  </si>
  <si>
    <t>加藤　嘉一</t>
  </si>
  <si>
    <t>T3865</t>
  </si>
  <si>
    <t>酒井　健臣</t>
  </si>
  <si>
    <t>T3866</t>
  </si>
  <si>
    <t>小島　圭二</t>
  </si>
  <si>
    <t>T3869</t>
  </si>
  <si>
    <t>笠井　規之</t>
  </si>
  <si>
    <t>T3871</t>
  </si>
  <si>
    <t>池尾　進</t>
  </si>
  <si>
    <t>T3876</t>
  </si>
  <si>
    <t>熊谷　博治</t>
  </si>
  <si>
    <t>T3877</t>
  </si>
  <si>
    <t>加藤　貞雄</t>
  </si>
  <si>
    <t>T3879</t>
  </si>
  <si>
    <t>梶田　佳孝</t>
  </si>
  <si>
    <t>T3880</t>
  </si>
  <si>
    <t>池戸　淳</t>
  </si>
  <si>
    <t>T3881</t>
  </si>
  <si>
    <t>近藤　幹根</t>
  </si>
  <si>
    <t>T3882</t>
  </si>
  <si>
    <t>武政　勇一</t>
  </si>
  <si>
    <t>T3883</t>
  </si>
  <si>
    <t>小島　高志</t>
  </si>
  <si>
    <t>T3885</t>
  </si>
  <si>
    <t>寺本　正</t>
  </si>
  <si>
    <t>T3886</t>
  </si>
  <si>
    <t>林　英雄</t>
  </si>
  <si>
    <t>T3893</t>
  </si>
  <si>
    <t>岡　孝哲</t>
  </si>
  <si>
    <t>T3894</t>
  </si>
  <si>
    <t>笹本　雅也</t>
  </si>
  <si>
    <t>T3914</t>
  </si>
  <si>
    <t>石黒　啓介</t>
  </si>
  <si>
    <t>T3916</t>
  </si>
  <si>
    <t>大家　英一</t>
  </si>
  <si>
    <t>T3918</t>
  </si>
  <si>
    <t>吉岡　慶介</t>
  </si>
  <si>
    <t>T3919</t>
  </si>
  <si>
    <t>近藤　泰徳</t>
  </si>
  <si>
    <t>T3920</t>
  </si>
  <si>
    <t>小澤　一彰　</t>
  </si>
  <si>
    <t>T3921</t>
  </si>
  <si>
    <t>伊藤　靖</t>
  </si>
  <si>
    <t>T3922</t>
  </si>
  <si>
    <t>松田　誠</t>
  </si>
  <si>
    <t>T3923</t>
  </si>
  <si>
    <t>齋藤　範政</t>
  </si>
  <si>
    <t>T3924</t>
  </si>
  <si>
    <t>山宮　正巳</t>
  </si>
  <si>
    <t>T3927</t>
  </si>
  <si>
    <t>北口　正博　</t>
  </si>
  <si>
    <t>T3935</t>
  </si>
  <si>
    <t>和田　孝平</t>
  </si>
  <si>
    <t>T3937</t>
  </si>
  <si>
    <t>磯嵜　宙</t>
  </si>
  <si>
    <t>T3938</t>
  </si>
  <si>
    <t>鈴木　信広</t>
  </si>
  <si>
    <t>T3941</t>
  </si>
  <si>
    <t>吉田　勇次</t>
  </si>
  <si>
    <t>T3943</t>
  </si>
  <si>
    <t>奥川　貴弘</t>
  </si>
  <si>
    <t>T3945</t>
  </si>
  <si>
    <t>米川　博</t>
  </si>
  <si>
    <t>T3947</t>
  </si>
  <si>
    <t>久木　義治</t>
  </si>
  <si>
    <t>T3948</t>
  </si>
  <si>
    <t>山口　忠雄</t>
  </si>
  <si>
    <t>T3949</t>
  </si>
  <si>
    <t>須江　邦男</t>
  </si>
  <si>
    <t>T3950</t>
  </si>
  <si>
    <t>久木　友幸</t>
  </si>
  <si>
    <t>T3951</t>
  </si>
  <si>
    <t>守屋　泰明</t>
  </si>
  <si>
    <t>T3953</t>
  </si>
  <si>
    <t>山内　一秋</t>
  </si>
  <si>
    <t>T3954</t>
  </si>
  <si>
    <t>間宮　正司</t>
  </si>
  <si>
    <t>T3955</t>
  </si>
  <si>
    <t>小栗　英明</t>
  </si>
  <si>
    <t>T3956</t>
  </si>
  <si>
    <t>中西　啓司</t>
  </si>
  <si>
    <t>T3957</t>
  </si>
  <si>
    <t>加藤　照美</t>
  </si>
  <si>
    <t>T3961</t>
  </si>
  <si>
    <t>小竹　明夫</t>
  </si>
  <si>
    <t>T3968</t>
  </si>
  <si>
    <t>池戸　悦子</t>
  </si>
  <si>
    <t>T3969</t>
  </si>
  <si>
    <t>小松　有希</t>
  </si>
  <si>
    <t>T3970</t>
  </si>
  <si>
    <t>内藤　敦子</t>
  </si>
  <si>
    <t>T3983</t>
  </si>
  <si>
    <t>入手　美保</t>
  </si>
  <si>
    <t>T3988</t>
  </si>
  <si>
    <t>池田　真実</t>
  </si>
  <si>
    <t>T3989</t>
  </si>
  <si>
    <t>倉原　謙介</t>
  </si>
  <si>
    <t>T3992</t>
  </si>
  <si>
    <t>小野　耕輔</t>
  </si>
  <si>
    <t>T3993</t>
  </si>
  <si>
    <t>三苫　拓也</t>
  </si>
  <si>
    <t>T3994</t>
  </si>
  <si>
    <t>井上　僚平</t>
  </si>
  <si>
    <t>T3997</t>
  </si>
  <si>
    <t>山本　勉</t>
  </si>
  <si>
    <t>T3998</t>
  </si>
  <si>
    <t>渡邊　泰光</t>
  </si>
  <si>
    <t>T4000</t>
  </si>
  <si>
    <t>稲田　栄二</t>
  </si>
  <si>
    <t>T4002</t>
  </si>
  <si>
    <t>谷口　史恵</t>
  </si>
  <si>
    <t>T4065</t>
  </si>
  <si>
    <t>祖父江　伸太</t>
  </si>
  <si>
    <t>T4074</t>
  </si>
  <si>
    <t>城間　さわ</t>
  </si>
  <si>
    <t>T4075</t>
  </si>
  <si>
    <t>高柳　澄人</t>
  </si>
  <si>
    <t>T4077</t>
  </si>
  <si>
    <t>山本　誠二</t>
  </si>
  <si>
    <t>T4079</t>
  </si>
  <si>
    <t>牧野　健二</t>
  </si>
  <si>
    <t>T4080</t>
  </si>
  <si>
    <t>横山　敦</t>
  </si>
  <si>
    <t>K78Q</t>
  </si>
  <si>
    <t>執行役員扱</t>
  </si>
  <si>
    <t>T4081</t>
  </si>
  <si>
    <t>服部　夏海</t>
  </si>
  <si>
    <t>T4089</t>
  </si>
  <si>
    <t>黒木　典賢</t>
  </si>
  <si>
    <t>T4099</t>
  </si>
  <si>
    <t>上田　成人</t>
  </si>
  <si>
    <t>T4102</t>
  </si>
  <si>
    <t>小久保　豪和</t>
  </si>
  <si>
    <t>T4103</t>
  </si>
  <si>
    <t>澤井　遼</t>
  </si>
  <si>
    <t>T4107</t>
  </si>
  <si>
    <t>森　翔吾</t>
  </si>
  <si>
    <t>T4108</t>
  </si>
  <si>
    <t>山本　豊</t>
  </si>
  <si>
    <t>T4117</t>
  </si>
  <si>
    <t>日高　和史</t>
  </si>
  <si>
    <t>T4118</t>
  </si>
  <si>
    <t>黒木　広隆</t>
  </si>
  <si>
    <t>T4121</t>
  </si>
  <si>
    <t>加藤　武志</t>
  </si>
  <si>
    <t>T4123</t>
  </si>
  <si>
    <t>西原　正一</t>
  </si>
  <si>
    <t>T4126</t>
  </si>
  <si>
    <t>白石　隆哉</t>
  </si>
  <si>
    <t>T4127</t>
  </si>
  <si>
    <t>城　絵里奈</t>
  </si>
  <si>
    <t>T4128</t>
  </si>
  <si>
    <t>北原　大樹</t>
  </si>
  <si>
    <t>T4129</t>
  </si>
  <si>
    <t>近藤　拓巳</t>
  </si>
  <si>
    <t>T4130</t>
  </si>
  <si>
    <t>嶋津　将徳</t>
  </si>
  <si>
    <t>T4131</t>
  </si>
  <si>
    <t>白戸　将吾</t>
  </si>
  <si>
    <t>T4132</t>
  </si>
  <si>
    <t>末永　匡美</t>
  </si>
  <si>
    <t>T4133</t>
  </si>
  <si>
    <t>永井　駿</t>
  </si>
  <si>
    <t>T4134</t>
  </si>
  <si>
    <t>永田　斎記</t>
  </si>
  <si>
    <t>T4135</t>
  </si>
  <si>
    <t>松田　皓介</t>
  </si>
  <si>
    <t>T4136</t>
  </si>
  <si>
    <t>三原　拓</t>
  </si>
  <si>
    <t>T4137</t>
  </si>
  <si>
    <t>廣瀬　篤史</t>
  </si>
  <si>
    <t>T4139</t>
  </si>
  <si>
    <t>三浦　公靖</t>
  </si>
  <si>
    <t>T4145</t>
  </si>
  <si>
    <t>森田　康正</t>
  </si>
  <si>
    <t>T4146</t>
  </si>
  <si>
    <t>藤森　幹人</t>
  </si>
  <si>
    <t>T4147</t>
  </si>
  <si>
    <t>磯村　隆幸</t>
  </si>
  <si>
    <t>T4150</t>
  </si>
  <si>
    <t>児玉　俊一</t>
  </si>
  <si>
    <t>T4153</t>
  </si>
  <si>
    <t>天野　貴敏</t>
  </si>
  <si>
    <t>T4154</t>
  </si>
  <si>
    <t>井上　公究</t>
  </si>
  <si>
    <t>T4155</t>
  </si>
  <si>
    <t>江田　佳那子</t>
  </si>
  <si>
    <t>T4157</t>
  </si>
  <si>
    <t>阪上　翔平</t>
  </si>
  <si>
    <t>T4158</t>
  </si>
  <si>
    <t>寺田　晶</t>
  </si>
  <si>
    <t>T4159</t>
  </si>
  <si>
    <t>成谷　博光</t>
  </si>
  <si>
    <t>T4160</t>
  </si>
  <si>
    <t>濱地　祐貴</t>
  </si>
  <si>
    <t>T4161</t>
  </si>
  <si>
    <t>三島　浩敬</t>
  </si>
  <si>
    <t>T4163</t>
  </si>
  <si>
    <t>森山　貴行</t>
  </si>
  <si>
    <t>T4164</t>
  </si>
  <si>
    <t>山田　真理子</t>
  </si>
  <si>
    <t>T4165</t>
  </si>
  <si>
    <t>渡辺　圭祐</t>
  </si>
  <si>
    <t>T4167</t>
  </si>
  <si>
    <t>高野　肇</t>
  </si>
  <si>
    <t>T4169</t>
  </si>
  <si>
    <t>仲間　常治</t>
  </si>
  <si>
    <t>T4172</t>
  </si>
  <si>
    <t>石川　元則</t>
  </si>
  <si>
    <t>T4174</t>
  </si>
  <si>
    <t>久場　麗美</t>
  </si>
  <si>
    <t>T4175</t>
  </si>
  <si>
    <t>根本　惠造</t>
  </si>
  <si>
    <t>T4176</t>
  </si>
  <si>
    <t>広瀬　道夫</t>
  </si>
  <si>
    <t>T4177</t>
  </si>
  <si>
    <t>山領　順吉</t>
  </si>
  <si>
    <t>T4178</t>
  </si>
  <si>
    <t>内村　正雄</t>
  </si>
  <si>
    <t>T4182</t>
  </si>
  <si>
    <t>稲垣　和志</t>
  </si>
  <si>
    <t>T4183</t>
  </si>
  <si>
    <t>金子　直一</t>
  </si>
  <si>
    <t>T4184</t>
  </si>
  <si>
    <t>大山　曜</t>
  </si>
  <si>
    <t>T4186</t>
  </si>
  <si>
    <t>柘植　研</t>
  </si>
  <si>
    <t>T4194</t>
  </si>
  <si>
    <t>村井　克彦</t>
  </si>
  <si>
    <t>T4195</t>
  </si>
  <si>
    <t>山田　光晴</t>
  </si>
  <si>
    <t>T4196</t>
  </si>
  <si>
    <t>宮下　秀樹</t>
  </si>
  <si>
    <t>T4197</t>
  </si>
  <si>
    <t>池上　大輝</t>
  </si>
  <si>
    <t>G19Q</t>
  </si>
  <si>
    <t>主事２等級</t>
  </si>
  <si>
    <t>T4198</t>
  </si>
  <si>
    <t>倉持　康平</t>
  </si>
  <si>
    <t>T4199</t>
  </si>
  <si>
    <t>酒井　敦哉</t>
  </si>
  <si>
    <t>G19R</t>
  </si>
  <si>
    <t>技師２等級</t>
  </si>
  <si>
    <t>T4200</t>
  </si>
  <si>
    <t>澤嵜　裕樹</t>
  </si>
  <si>
    <t>T4201</t>
  </si>
  <si>
    <t>澤村　英明</t>
  </si>
  <si>
    <t>T4202</t>
  </si>
  <si>
    <t>鈴村　勇季</t>
  </si>
  <si>
    <t>T4203</t>
  </si>
  <si>
    <t>詫摩　直人</t>
  </si>
  <si>
    <t>T4205</t>
  </si>
  <si>
    <t>田中　竜樹</t>
  </si>
  <si>
    <t>T4206</t>
  </si>
  <si>
    <t>永田　みなみ</t>
  </si>
  <si>
    <t>T4207</t>
  </si>
  <si>
    <t>服部　達哉</t>
  </si>
  <si>
    <t>T4208</t>
  </si>
  <si>
    <t>藤原　優貴</t>
  </si>
  <si>
    <t>T4209</t>
  </si>
  <si>
    <t>右田　智貴</t>
  </si>
  <si>
    <t>T4210</t>
  </si>
  <si>
    <t>宮本　康平</t>
  </si>
  <si>
    <t>T4211</t>
  </si>
  <si>
    <t>渡邉　祐介</t>
  </si>
  <si>
    <t>T4212</t>
  </si>
  <si>
    <t>岡元　金二</t>
  </si>
  <si>
    <t>T4214</t>
  </si>
  <si>
    <t>松本　勝豊</t>
  </si>
  <si>
    <t>T4215</t>
  </si>
  <si>
    <t>纐纈　繁延</t>
  </si>
  <si>
    <t>T4217</t>
  </si>
  <si>
    <t>仲田　幸久</t>
  </si>
  <si>
    <t>T4218</t>
  </si>
  <si>
    <t>吉田　敏夫</t>
  </si>
  <si>
    <t>T4219</t>
  </si>
  <si>
    <t>小倉　親</t>
  </si>
  <si>
    <t>T4220</t>
  </si>
  <si>
    <t>水野　紳志</t>
  </si>
  <si>
    <t>A79Q</t>
  </si>
  <si>
    <t>T4221</t>
  </si>
  <si>
    <t>松下　栄夫</t>
  </si>
  <si>
    <t>T4222</t>
  </si>
  <si>
    <t>竹内　良太</t>
  </si>
  <si>
    <t>T4223</t>
  </si>
  <si>
    <t>及川　聖一</t>
  </si>
  <si>
    <t>T4225</t>
  </si>
  <si>
    <t>柿田　亮介</t>
  </si>
  <si>
    <t>T4227</t>
  </si>
  <si>
    <t>駒沢　薫</t>
  </si>
  <si>
    <t>T4228</t>
  </si>
  <si>
    <t>柴田　尚子</t>
  </si>
  <si>
    <t>T4229</t>
  </si>
  <si>
    <t>河内　正彦</t>
  </si>
  <si>
    <t>T4230</t>
  </si>
  <si>
    <t>三浦　愛実</t>
  </si>
  <si>
    <t>T4231</t>
  </si>
  <si>
    <t>宮本　佳洋</t>
  </si>
  <si>
    <t>T4233</t>
  </si>
  <si>
    <t>渡邊　桂広</t>
  </si>
  <si>
    <t>T4237</t>
  </si>
  <si>
    <t>不破　雅典</t>
  </si>
  <si>
    <t>K06Q</t>
  </si>
  <si>
    <t>係長５等級扱</t>
  </si>
  <si>
    <t>T4238</t>
  </si>
  <si>
    <t>荒木　衛</t>
  </si>
  <si>
    <t>T4239</t>
  </si>
  <si>
    <t>岩田　将旭</t>
  </si>
  <si>
    <t>T4240</t>
  </si>
  <si>
    <t>岡田　知樹</t>
  </si>
  <si>
    <t>T4241</t>
  </si>
  <si>
    <t>各務　沙知</t>
  </si>
  <si>
    <t>T4242</t>
  </si>
  <si>
    <t>金井　洸</t>
  </si>
  <si>
    <t>T4243</t>
  </si>
  <si>
    <t>桐山　優貴</t>
  </si>
  <si>
    <t>T4244</t>
  </si>
  <si>
    <t>櫛田　真志</t>
  </si>
  <si>
    <t>T4245</t>
  </si>
  <si>
    <t>久村　大樹</t>
  </si>
  <si>
    <t>T4246</t>
  </si>
  <si>
    <t>佐々木　智英</t>
  </si>
  <si>
    <t>T4247</t>
  </si>
  <si>
    <t>滝井　快吾</t>
  </si>
  <si>
    <t>T4248</t>
  </si>
  <si>
    <t>堤　博紀</t>
  </si>
  <si>
    <t>T4249</t>
  </si>
  <si>
    <t>冨田　昌</t>
  </si>
  <si>
    <t>T4250</t>
  </si>
  <si>
    <t>西　舞香</t>
  </si>
  <si>
    <t>T4251</t>
  </si>
  <si>
    <t>秦　涼太</t>
  </si>
  <si>
    <t>T4252</t>
  </si>
  <si>
    <t>林　裕二</t>
  </si>
  <si>
    <t>T4253</t>
  </si>
  <si>
    <t>日比野　佑香</t>
  </si>
  <si>
    <t>T4254</t>
  </si>
  <si>
    <t>前薗　隆宣</t>
  </si>
  <si>
    <t>T4255</t>
  </si>
  <si>
    <t>吉岡　貴昂</t>
  </si>
  <si>
    <t>T4256</t>
  </si>
  <si>
    <t>北畠　一輝</t>
  </si>
  <si>
    <t>T4257</t>
  </si>
  <si>
    <t>山本　大介</t>
  </si>
  <si>
    <t>T4258</t>
  </si>
  <si>
    <t>松下　文昭</t>
  </si>
  <si>
    <t>T4259</t>
  </si>
  <si>
    <t>前田　安徳</t>
  </si>
  <si>
    <t>T4260</t>
  </si>
  <si>
    <t>伊藤　和也</t>
  </si>
  <si>
    <t>T4261</t>
  </si>
  <si>
    <t>杉江　智哉</t>
  </si>
  <si>
    <t>T4262</t>
  </si>
  <si>
    <t>澤田　基弘</t>
  </si>
  <si>
    <t>T4263</t>
  </si>
  <si>
    <t>竹藤　映一</t>
  </si>
  <si>
    <t>T4264</t>
  </si>
  <si>
    <t>鶴田　邦雄</t>
  </si>
  <si>
    <t>T4265</t>
  </si>
  <si>
    <t>佐藤　和徳</t>
  </si>
  <si>
    <t>T4266</t>
  </si>
  <si>
    <t>上田　敬</t>
  </si>
  <si>
    <t>T4267</t>
  </si>
  <si>
    <t>澤田　弘二</t>
  </si>
  <si>
    <t>T4268</t>
  </si>
  <si>
    <t>前田　晃子</t>
  </si>
  <si>
    <t>T4269</t>
  </si>
  <si>
    <t>小倉　一昭</t>
  </si>
  <si>
    <t>V0013</t>
  </si>
  <si>
    <t>渡部　健</t>
  </si>
  <si>
    <t>V0046</t>
  </si>
  <si>
    <t>岡野　芳言</t>
  </si>
  <si>
    <t>V0053</t>
  </si>
  <si>
    <t>赤沢　ユミ</t>
  </si>
  <si>
    <t>V0109</t>
  </si>
  <si>
    <t>上田　知子</t>
  </si>
  <si>
    <t>V0120</t>
  </si>
  <si>
    <t>佐藤　由希子</t>
  </si>
  <si>
    <t>V0175</t>
  </si>
  <si>
    <t>佐藤　裕美子</t>
  </si>
  <si>
    <t>V0238</t>
  </si>
  <si>
    <t>小泉　昭</t>
  </si>
  <si>
    <t>V0240</t>
  </si>
  <si>
    <t>加藤　祐ニ</t>
  </si>
  <si>
    <t>V0242</t>
  </si>
  <si>
    <t>杉浦　正誉</t>
  </si>
  <si>
    <t>V0243</t>
  </si>
  <si>
    <t>長谷川　宏</t>
  </si>
  <si>
    <t>V0250</t>
  </si>
  <si>
    <t>新保　直也</t>
  </si>
  <si>
    <t>V0282</t>
  </si>
  <si>
    <t>神保　康洋</t>
  </si>
  <si>
    <t>V0284</t>
  </si>
  <si>
    <t>長倉　充幸</t>
  </si>
  <si>
    <t>V0286</t>
  </si>
  <si>
    <t>市村　昭二</t>
  </si>
  <si>
    <t>V0287</t>
  </si>
  <si>
    <t>工藤　泰輔</t>
  </si>
  <si>
    <t>V0298</t>
  </si>
  <si>
    <t>深谷　浩之</t>
  </si>
  <si>
    <t>V0433</t>
  </si>
  <si>
    <t>遠藤　理恵</t>
  </si>
  <si>
    <t>V0453</t>
  </si>
  <si>
    <t>池上　佳江</t>
  </si>
  <si>
    <t>V0485</t>
  </si>
  <si>
    <t>渡辺　健一</t>
  </si>
  <si>
    <t>V0487</t>
  </si>
  <si>
    <t>矢辺　愼吾</t>
  </si>
  <si>
    <t>V0539</t>
  </si>
  <si>
    <t>野呂　英生</t>
  </si>
  <si>
    <t>V0542</t>
  </si>
  <si>
    <t>倉持　朋江</t>
  </si>
  <si>
    <t>V0606</t>
  </si>
  <si>
    <t>トゥギヨノ</t>
  </si>
  <si>
    <t>V0608</t>
  </si>
  <si>
    <t>ソフィアン</t>
  </si>
  <si>
    <t>V0630</t>
  </si>
  <si>
    <t>ウジャン</t>
  </si>
  <si>
    <t>V0631</t>
  </si>
  <si>
    <t>ジュジュン</t>
  </si>
  <si>
    <t>Y6706</t>
  </si>
  <si>
    <t>工藤　良信</t>
  </si>
  <si>
    <t>Y6904</t>
  </si>
  <si>
    <t>鈴木　広司</t>
  </si>
  <si>
    <t>Y7001</t>
  </si>
  <si>
    <t>大薮　一夫</t>
  </si>
  <si>
    <t>Y7006</t>
  </si>
  <si>
    <t>守谷　隆二</t>
  </si>
  <si>
    <t>Y7111</t>
  </si>
  <si>
    <t>高林　和久</t>
  </si>
  <si>
    <t>Y7114</t>
  </si>
  <si>
    <t>今野　篤</t>
  </si>
  <si>
    <t>Y7346</t>
  </si>
  <si>
    <t>山中　和彦</t>
  </si>
  <si>
    <t>Y7505</t>
  </si>
  <si>
    <t>外間　尹克</t>
  </si>
  <si>
    <t>Y7506</t>
  </si>
  <si>
    <t>渡辺　司</t>
  </si>
  <si>
    <t>Y9922</t>
  </si>
  <si>
    <t>松井　美香</t>
  </si>
  <si>
    <t>Y9940</t>
  </si>
  <si>
    <t>小林　史枝</t>
  </si>
  <si>
    <t>Y9960</t>
  </si>
  <si>
    <t>若色　真理</t>
  </si>
  <si>
    <t>Y9983</t>
  </si>
  <si>
    <t>桜井　誠</t>
  </si>
  <si>
    <t>主事１級</t>
    <phoneticPr fontId="3"/>
  </si>
  <si>
    <t>主事２級</t>
    <phoneticPr fontId="3"/>
  </si>
  <si>
    <t>主事３級</t>
    <phoneticPr fontId="3"/>
  </si>
  <si>
    <t>主事補</t>
    <phoneticPr fontId="3"/>
  </si>
  <si>
    <t>技師１級</t>
    <phoneticPr fontId="3"/>
  </si>
  <si>
    <t>技師２級</t>
    <phoneticPr fontId="3"/>
  </si>
  <si>
    <t>技師３級</t>
    <phoneticPr fontId="3"/>
  </si>
  <si>
    <t>技師補</t>
    <phoneticPr fontId="3"/>
  </si>
  <si>
    <t>執行役員</t>
    <rPh sb="0" eb="2">
      <t>シッコウ</t>
    </rPh>
    <rPh sb="2" eb="4">
      <t>ヤクイン</t>
    </rPh>
    <phoneticPr fontId="1"/>
  </si>
  <si>
    <t>専務執行役員</t>
    <rPh sb="0" eb="2">
      <t>センム</t>
    </rPh>
    <rPh sb="2" eb="4">
      <t>シッコウ</t>
    </rPh>
    <rPh sb="4" eb="6">
      <t>ヤクイン</t>
    </rPh>
    <phoneticPr fontId="1"/>
  </si>
  <si>
    <t>常務執行役員</t>
    <rPh sb="0" eb="2">
      <t>ジョウム</t>
    </rPh>
    <rPh sb="2" eb="4">
      <t>シッコウ</t>
    </rPh>
    <rPh sb="4" eb="6">
      <t>ヤクイン</t>
    </rPh>
    <phoneticPr fontId="1"/>
  </si>
  <si>
    <t>参与（常務待遇）</t>
    <rPh sb="0" eb="2">
      <t>サンヨ</t>
    </rPh>
    <rPh sb="3" eb="5">
      <t>ジョウム</t>
    </rPh>
    <rPh sb="5" eb="7">
      <t>タイグウ</t>
    </rPh>
    <phoneticPr fontId="1"/>
  </si>
  <si>
    <t>参与（執行役員待遇）</t>
    <rPh sb="0" eb="2">
      <t>サンヨ</t>
    </rPh>
    <rPh sb="3" eb="5">
      <t>シッコウ</t>
    </rPh>
    <rPh sb="5" eb="7">
      <t>ヤクイン</t>
    </rPh>
    <rPh sb="7" eb="9">
      <t>タイグウ</t>
    </rPh>
    <phoneticPr fontId="1"/>
  </si>
  <si>
    <t>取締役会長</t>
    <rPh sb="3" eb="5">
      <t>カイチョウ</t>
    </rPh>
    <phoneticPr fontId="1"/>
  </si>
  <si>
    <t>取締役副会長</t>
    <rPh sb="3" eb="6">
      <t>フクカイチョウ</t>
    </rPh>
    <phoneticPr fontId="1"/>
  </si>
  <si>
    <t>取締役社長</t>
    <rPh sb="2" eb="3">
      <t>ヤク</t>
    </rPh>
    <rPh sb="3" eb="5">
      <t>シャチョウ</t>
    </rPh>
    <phoneticPr fontId="1"/>
  </si>
  <si>
    <t>取締役副社長執行役員</t>
    <rPh sb="3" eb="6">
      <t>フクシャチョウ</t>
    </rPh>
    <rPh sb="6" eb="8">
      <t>シッコウ</t>
    </rPh>
    <rPh sb="8" eb="10">
      <t>ヤクイン</t>
    </rPh>
    <phoneticPr fontId="1"/>
  </si>
  <si>
    <t>取締役常務執行役員</t>
    <rPh sb="3" eb="5">
      <t>ジョウム</t>
    </rPh>
    <rPh sb="5" eb="7">
      <t>シッコウ</t>
    </rPh>
    <rPh sb="7" eb="9">
      <t>ヤクイン</t>
    </rPh>
    <phoneticPr fontId="1"/>
  </si>
  <si>
    <t>取締役</t>
    <phoneticPr fontId="1"/>
  </si>
  <si>
    <t>取締役執行役員</t>
    <rPh sb="3" eb="5">
      <t>シッコウ</t>
    </rPh>
    <rPh sb="5" eb="7">
      <t>ヤクイン</t>
    </rPh>
    <phoneticPr fontId="1"/>
  </si>
  <si>
    <t>取締役相談役</t>
    <rPh sb="3" eb="6">
      <t>ソウダンヤク</t>
    </rPh>
    <phoneticPr fontId="1"/>
  </si>
  <si>
    <t>監査役</t>
    <rPh sb="0" eb="3">
      <t>カンサヤク</t>
    </rPh>
    <phoneticPr fontId="1"/>
  </si>
  <si>
    <t>常勤監査役</t>
    <rPh sb="0" eb="2">
      <t>ジョウキン</t>
    </rPh>
    <rPh sb="2" eb="5">
      <t>カンサヤク</t>
    </rPh>
    <phoneticPr fontId="1"/>
  </si>
  <si>
    <t>理事(執行役員待遇）</t>
    <phoneticPr fontId="1"/>
  </si>
  <si>
    <t>主事１級扱</t>
    <rPh sb="4" eb="5">
      <t>アツカ</t>
    </rPh>
    <phoneticPr fontId="3"/>
  </si>
  <si>
    <t>主事２級扱</t>
    <phoneticPr fontId="3"/>
  </si>
  <si>
    <t>主事３級扱</t>
    <phoneticPr fontId="3"/>
  </si>
  <si>
    <t>主事補扱</t>
    <phoneticPr fontId="3"/>
  </si>
  <si>
    <t>技師１級扱</t>
    <phoneticPr fontId="3"/>
  </si>
  <si>
    <t>技師２級扱</t>
    <phoneticPr fontId="3"/>
  </si>
  <si>
    <t>技師３級扱</t>
    <phoneticPr fontId="3"/>
  </si>
  <si>
    <t>技師補扱</t>
    <phoneticPr fontId="3"/>
  </si>
  <si>
    <t>参事１級扱</t>
    <rPh sb="4" eb="5">
      <t>アツカ</t>
    </rPh>
    <phoneticPr fontId="3"/>
  </si>
  <si>
    <t>参事２級扱</t>
    <rPh sb="4" eb="5">
      <t>アツカ</t>
    </rPh>
    <phoneticPr fontId="3"/>
  </si>
  <si>
    <t>参事３級扱</t>
    <phoneticPr fontId="3"/>
  </si>
  <si>
    <t>副参事１級扱</t>
    <rPh sb="5" eb="6">
      <t>アツカ</t>
    </rPh>
    <phoneticPr fontId="3"/>
  </si>
  <si>
    <t>副参事２級扱</t>
    <phoneticPr fontId="3"/>
  </si>
  <si>
    <t>副参事３級扱</t>
    <phoneticPr fontId="3"/>
  </si>
  <si>
    <t>理事待遇</t>
    <rPh sb="2" eb="4">
      <t>タイグウ</t>
    </rPh>
    <phoneticPr fontId="3"/>
  </si>
  <si>
    <t>副理事扱</t>
    <rPh sb="3" eb="4">
      <t>アツカ</t>
    </rPh>
    <phoneticPr fontId="3"/>
  </si>
  <si>
    <t>執行役員待遇</t>
    <rPh sb="0" eb="2">
      <t>シッコウ</t>
    </rPh>
    <rPh sb="2" eb="4">
      <t>ヤクイン</t>
    </rPh>
    <rPh sb="4" eb="6">
      <t>タイグウ</t>
    </rPh>
    <phoneticPr fontId="1"/>
  </si>
  <si>
    <t>取締役待遇</t>
    <rPh sb="3" eb="5">
      <t>タイグウ</t>
    </rPh>
    <phoneticPr fontId="1"/>
  </si>
  <si>
    <t>理事(執行役員待遇）</t>
    <phoneticPr fontId="3"/>
  </si>
  <si>
    <t>住居</t>
    <rPh sb="0" eb="2">
      <t>ジュウキョ</t>
    </rPh>
    <phoneticPr fontId="8"/>
  </si>
  <si>
    <t>契　約</t>
    <rPh sb="0" eb="1">
      <t>チギリ</t>
    </rPh>
    <rPh sb="2" eb="3">
      <t>ヤク</t>
    </rPh>
    <phoneticPr fontId="8"/>
  </si>
  <si>
    <t>合　計</t>
    <rPh sb="0" eb="1">
      <t>ゴウ</t>
    </rPh>
    <rPh sb="2" eb="3">
      <t>ケイ</t>
    </rPh>
    <phoneticPr fontId="8"/>
  </si>
  <si>
    <t>全　体</t>
    <rPh sb="0" eb="1">
      <t>ゼン</t>
    </rPh>
    <rPh sb="2" eb="3">
      <t>カラダ</t>
    </rPh>
    <phoneticPr fontId="8"/>
  </si>
  <si>
    <t>直接経費一覧表</t>
    <rPh sb="0" eb="2">
      <t>チョクセツ</t>
    </rPh>
    <rPh sb="2" eb="7">
      <t>ケイヒイチランヒョウ</t>
    </rPh>
    <phoneticPr fontId="3"/>
  </si>
  <si>
    <t>TL</t>
    <phoneticPr fontId="3"/>
  </si>
  <si>
    <t>課長</t>
    <rPh sb="0" eb="2">
      <t>カチョウ</t>
    </rPh>
    <phoneticPr fontId="3"/>
  </si>
  <si>
    <t>リエゾン</t>
    <phoneticPr fontId="8"/>
  </si>
  <si>
    <t>完成予定日</t>
    <rPh sb="0" eb="5">
      <t>カンセイヨテイビ</t>
    </rPh>
    <phoneticPr fontId="3"/>
  </si>
  <si>
    <t>WBSコード</t>
    <phoneticPr fontId="3"/>
  </si>
  <si>
    <t>プロジェクトコード</t>
    <phoneticPr fontId="3"/>
  </si>
  <si>
    <t>売上計画</t>
    <rPh sb="0" eb="2">
      <t>ウリアゲ</t>
    </rPh>
    <rPh sb="2" eb="4">
      <t>ケイカク</t>
    </rPh>
    <phoneticPr fontId="3"/>
  </si>
  <si>
    <t>報酬内訳</t>
    <rPh sb="0" eb="4">
      <t>ホウシュウウチワケ</t>
    </rPh>
    <phoneticPr fontId="3"/>
  </si>
  <si>
    <t>経費内訳</t>
    <rPh sb="0" eb="2">
      <t>ケイヒ</t>
    </rPh>
    <rPh sb="2" eb="4">
      <t>ウチワケ</t>
    </rPh>
    <phoneticPr fontId="3"/>
  </si>
  <si>
    <t>社員分</t>
    <rPh sb="0" eb="2">
      <t>シャイン</t>
    </rPh>
    <rPh sb="2" eb="3">
      <t>ブン</t>
    </rPh>
    <phoneticPr fontId="3"/>
  </si>
  <si>
    <t>借上分</t>
    <rPh sb="0" eb="2">
      <t>カリア</t>
    </rPh>
    <rPh sb="2" eb="3">
      <t>ブン</t>
    </rPh>
    <phoneticPr fontId="3"/>
  </si>
  <si>
    <t>合　計</t>
    <rPh sb="0" eb="1">
      <t>ゴウ</t>
    </rPh>
    <rPh sb="2" eb="3">
      <t>ケイ</t>
    </rPh>
    <phoneticPr fontId="3"/>
  </si>
  <si>
    <t>項　目</t>
    <rPh sb="0" eb="1">
      <t>コウ</t>
    </rPh>
    <rPh sb="2" eb="3">
      <t>メ</t>
    </rPh>
    <phoneticPr fontId="3"/>
  </si>
  <si>
    <t>契約MM内訳</t>
    <rPh sb="0" eb="2">
      <t>ケイヤク</t>
    </rPh>
    <rPh sb="4" eb="6">
      <t>ウチワケ</t>
    </rPh>
    <phoneticPr fontId="3"/>
  </si>
  <si>
    <t>合 計</t>
    <rPh sb="0" eb="1">
      <t>ゴウ</t>
    </rPh>
    <rPh sb="2" eb="3">
      <t>ケイ</t>
    </rPh>
    <phoneticPr fontId="3"/>
  </si>
  <si>
    <t>社員分PIT</t>
    <phoneticPr fontId="3"/>
  </si>
  <si>
    <t>借上分PIT</t>
    <phoneticPr fontId="3"/>
  </si>
  <si>
    <t>小計（社員人件費＋PIT）</t>
    <rPh sb="0" eb="2">
      <t>ショウケイ</t>
    </rPh>
    <rPh sb="3" eb="5">
      <t>シャイン</t>
    </rPh>
    <rPh sb="5" eb="8">
      <t>ジンケンヒ</t>
    </rPh>
    <phoneticPr fontId="3"/>
  </si>
  <si>
    <t>小計（借上外注費＋PIT）</t>
    <rPh sb="0" eb="2">
      <t>ショウケイ</t>
    </rPh>
    <rPh sb="3" eb="5">
      <t>カリアゲ</t>
    </rPh>
    <rPh sb="5" eb="8">
      <t>ガイチュウヒ</t>
    </rPh>
    <phoneticPr fontId="3"/>
  </si>
  <si>
    <t>受注B/R</t>
    <rPh sb="0" eb="2">
      <t>ジュチュウ</t>
    </rPh>
    <phoneticPr fontId="8"/>
  </si>
  <si>
    <t>人件費</t>
    <rPh sb="0" eb="3">
      <t>ジンケンヒ</t>
    </rPh>
    <phoneticPr fontId="8"/>
  </si>
  <si>
    <t>金額</t>
    <rPh sb="0" eb="2">
      <t>キンガク</t>
    </rPh>
    <phoneticPr fontId="8"/>
  </si>
  <si>
    <t>外注費総括表</t>
    <rPh sb="0" eb="3">
      <t>ガイチュウヒ</t>
    </rPh>
    <rPh sb="3" eb="5">
      <t>ソウカツ</t>
    </rPh>
    <rPh sb="5" eb="6">
      <t>ヒョウ</t>
    </rPh>
    <phoneticPr fontId="3"/>
  </si>
  <si>
    <t>WBS</t>
    <phoneticPr fontId="3"/>
  </si>
  <si>
    <t>プロジェクト件名</t>
    <rPh sb="6" eb="8">
      <t>ケンメイ</t>
    </rPh>
    <phoneticPr fontId="3"/>
  </si>
  <si>
    <t>主管部</t>
    <rPh sb="0" eb="3">
      <t>シュカンブ</t>
    </rPh>
    <phoneticPr fontId="3"/>
  </si>
  <si>
    <t>分担部</t>
    <rPh sb="0" eb="3">
      <t>ブンタンブ</t>
    </rPh>
    <phoneticPr fontId="3"/>
  </si>
  <si>
    <t>工期開始日</t>
    <rPh sb="0" eb="2">
      <t>コウキ</t>
    </rPh>
    <rPh sb="2" eb="5">
      <t>カイシビ</t>
    </rPh>
    <phoneticPr fontId="3"/>
  </si>
  <si>
    <t>工期終了日</t>
    <rPh sb="0" eb="5">
      <t>コウキシュウリョウビ</t>
    </rPh>
    <phoneticPr fontId="3"/>
  </si>
  <si>
    <t>TL</t>
    <phoneticPr fontId="3"/>
  </si>
  <si>
    <t>所長</t>
    <rPh sb="0" eb="2">
      <t>ショチョウ</t>
    </rPh>
    <phoneticPr fontId="3"/>
  </si>
  <si>
    <t>リエゾン担当</t>
    <rPh sb="4" eb="6">
      <t>タントウ</t>
    </rPh>
    <phoneticPr fontId="3"/>
  </si>
  <si>
    <t>完成年度</t>
    <rPh sb="0" eb="4">
      <t>カンセイネンド</t>
    </rPh>
    <phoneticPr fontId="3"/>
  </si>
  <si>
    <t>完成基準</t>
    <rPh sb="0" eb="4">
      <t>カンセイキジュン</t>
    </rPh>
    <phoneticPr fontId="3"/>
  </si>
  <si>
    <t>完成予定日</t>
    <rPh sb="0" eb="2">
      <t>カンセイ</t>
    </rPh>
    <rPh sb="2" eb="4">
      <t>ヨテイ</t>
    </rPh>
    <rPh sb="4" eb="5">
      <t>ニチ</t>
    </rPh>
    <phoneticPr fontId="3"/>
  </si>
  <si>
    <t>CIT見込額</t>
    <rPh sb="3" eb="6">
      <t>ミコミガク</t>
    </rPh>
    <phoneticPr fontId="3"/>
  </si>
  <si>
    <t>報酬分経費</t>
    <phoneticPr fontId="3"/>
  </si>
  <si>
    <t>　社員人件費及びPIT</t>
    <phoneticPr fontId="8"/>
  </si>
  <si>
    <t>　　人件費</t>
    <phoneticPr fontId="3"/>
  </si>
  <si>
    <t>　　社員分PIT</t>
    <phoneticPr fontId="3"/>
  </si>
  <si>
    <t xml:space="preserve">　借上要員費及びPIT </t>
    <phoneticPr fontId="8"/>
  </si>
  <si>
    <t>　　借上外注費</t>
    <phoneticPr fontId="3"/>
  </si>
  <si>
    <t>　　借上分PIT</t>
    <phoneticPr fontId="3"/>
  </si>
  <si>
    <t>　材料費</t>
    <rPh sb="1" eb="4">
      <t>ザイリョウヒ</t>
    </rPh>
    <phoneticPr fontId="8"/>
  </si>
  <si>
    <t>　外注委託費</t>
    <rPh sb="1" eb="3">
      <t>ガイチュウ</t>
    </rPh>
    <rPh sb="3" eb="5">
      <t>イタク</t>
    </rPh>
    <rPh sb="5" eb="6">
      <t>ヒ</t>
    </rPh>
    <phoneticPr fontId="8"/>
  </si>
  <si>
    <t>　労務費</t>
    <rPh sb="1" eb="4">
      <t>ロウムヒ</t>
    </rPh>
    <phoneticPr fontId="8"/>
  </si>
  <si>
    <t>　通信交通費</t>
    <rPh sb="1" eb="3">
      <t>ツウシン</t>
    </rPh>
    <rPh sb="3" eb="6">
      <t>コウツウヒ</t>
    </rPh>
    <phoneticPr fontId="8"/>
  </si>
  <si>
    <t>　事務用品・複写費</t>
    <rPh sb="1" eb="3">
      <t>ジム</t>
    </rPh>
    <rPh sb="3" eb="5">
      <t>ヨウヒン</t>
    </rPh>
    <rPh sb="6" eb="8">
      <t>フクシャ</t>
    </rPh>
    <rPh sb="8" eb="9">
      <t>ヒ</t>
    </rPh>
    <phoneticPr fontId="8"/>
  </si>
  <si>
    <t>　福利厚生費</t>
    <rPh sb="1" eb="3">
      <t>フクリ</t>
    </rPh>
    <rPh sb="3" eb="6">
      <t>コウセイヒ</t>
    </rPh>
    <phoneticPr fontId="8"/>
  </si>
  <si>
    <t>　会議費　</t>
    <rPh sb="1" eb="3">
      <t>カイギ</t>
    </rPh>
    <rPh sb="3" eb="4">
      <t>ヒ</t>
    </rPh>
    <phoneticPr fontId="8"/>
  </si>
  <si>
    <t>　交際費</t>
    <rPh sb="1" eb="4">
      <t>コウサイヒ</t>
    </rPh>
    <phoneticPr fontId="8"/>
  </si>
  <si>
    <t>　修繕維持費</t>
    <rPh sb="1" eb="3">
      <t>シュウゼン</t>
    </rPh>
    <rPh sb="3" eb="6">
      <t>イジヒ</t>
    </rPh>
    <phoneticPr fontId="8"/>
  </si>
  <si>
    <t>　動力用水光熱費</t>
    <rPh sb="1" eb="4">
      <t>ドウリョクヨウ</t>
    </rPh>
    <rPh sb="4" eb="5">
      <t>スイ</t>
    </rPh>
    <rPh sb="5" eb="8">
      <t>コウネツヒ</t>
    </rPh>
    <phoneticPr fontId="8"/>
  </si>
  <si>
    <t>　諸賃借料</t>
    <rPh sb="1" eb="2">
      <t>ショ</t>
    </rPh>
    <rPh sb="2" eb="5">
      <t>チンシャクリョウ</t>
    </rPh>
    <phoneticPr fontId="8"/>
  </si>
  <si>
    <t>　保険料</t>
    <rPh sb="1" eb="4">
      <t>ホケンリョウ</t>
    </rPh>
    <phoneticPr fontId="8"/>
  </si>
  <si>
    <t>　減価償却費</t>
    <rPh sb="1" eb="3">
      <t>ゲンカ</t>
    </rPh>
    <rPh sb="3" eb="5">
      <t>ショウキャク</t>
    </rPh>
    <rPh sb="5" eb="6">
      <t>ヒ</t>
    </rPh>
    <phoneticPr fontId="8"/>
  </si>
  <si>
    <t>　地代家賃</t>
    <rPh sb="1" eb="3">
      <t>チダイ</t>
    </rPh>
    <rPh sb="3" eb="5">
      <t>ヤチン</t>
    </rPh>
    <phoneticPr fontId="8"/>
  </si>
  <si>
    <t>　租税公課</t>
    <rPh sb="1" eb="3">
      <t>ソゼイ</t>
    </rPh>
    <rPh sb="3" eb="5">
      <t>コウカ</t>
    </rPh>
    <phoneticPr fontId="8"/>
  </si>
  <si>
    <t>　雑費</t>
    <rPh sb="1" eb="3">
      <t>ザッピ</t>
    </rPh>
    <phoneticPr fontId="3"/>
  </si>
  <si>
    <t>通貨1</t>
    <phoneticPr fontId="3"/>
  </si>
  <si>
    <t>通貨2</t>
    <phoneticPr fontId="3"/>
  </si>
  <si>
    <t>通貨4</t>
    <phoneticPr fontId="3"/>
  </si>
  <si>
    <t>01</t>
    <phoneticPr fontId="3"/>
  </si>
  <si>
    <t>02</t>
    <phoneticPr fontId="3"/>
  </si>
  <si>
    <t>No.</t>
    <phoneticPr fontId="3"/>
  </si>
  <si>
    <t>通貨3</t>
    <phoneticPr fontId="3"/>
  </si>
  <si>
    <t>03</t>
    <phoneticPr fontId="3"/>
  </si>
  <si>
    <t>通貨1</t>
    <rPh sb="0" eb="2">
      <t>ツウカ</t>
    </rPh>
    <phoneticPr fontId="3"/>
  </si>
  <si>
    <t>通貨2</t>
    <rPh sb="0" eb="2">
      <t>ツウカ</t>
    </rPh>
    <phoneticPr fontId="3"/>
  </si>
  <si>
    <t>USD</t>
  </si>
  <si>
    <t>通貨3</t>
    <rPh sb="0" eb="2">
      <t>ツウカ</t>
    </rPh>
    <phoneticPr fontId="3"/>
  </si>
  <si>
    <t>VND</t>
  </si>
  <si>
    <t>通貨4</t>
    <rPh sb="0" eb="2">
      <t>ツウカ</t>
    </rPh>
    <phoneticPr fontId="3"/>
  </si>
  <si>
    <t>通貨種類</t>
    <rPh sb="0" eb="2">
      <t>ツウカ</t>
    </rPh>
    <rPh sb="2" eb="4">
      <t>シュルイ</t>
    </rPh>
    <phoneticPr fontId="3"/>
  </si>
  <si>
    <t>レート</t>
    <phoneticPr fontId="3"/>
  </si>
  <si>
    <t>表示単位</t>
    <rPh sb="0" eb="4">
      <t>ヒョウジタンイ</t>
    </rPh>
    <phoneticPr fontId="3"/>
  </si>
  <si>
    <t>報酬部分にかかる場合</t>
    <rPh sb="0" eb="4">
      <t>ホウシュウブブン</t>
    </rPh>
    <rPh sb="8" eb="10">
      <t>バアイ</t>
    </rPh>
    <phoneticPr fontId="3"/>
  </si>
  <si>
    <t>全体にかかる場合</t>
    <rPh sb="0" eb="2">
      <t>ゼンタイ</t>
    </rPh>
    <phoneticPr fontId="3"/>
  </si>
  <si>
    <t>件名：</t>
    <rPh sb="0" eb="2">
      <t>ケンメイ</t>
    </rPh>
    <phoneticPr fontId="3"/>
  </si>
  <si>
    <t>WBS：</t>
    <phoneticPr fontId="8"/>
  </si>
  <si>
    <t>分担部</t>
    <rPh sb="0" eb="3">
      <t>ブンタンブ</t>
    </rPh>
    <phoneticPr fontId="3"/>
  </si>
  <si>
    <t>円換算値</t>
  </si>
  <si>
    <t>通貨1金額</t>
    <rPh sb="0" eb="2">
      <t>ツウカ</t>
    </rPh>
    <rPh sb="3" eb="5">
      <t>キンガク</t>
    </rPh>
    <phoneticPr fontId="3"/>
  </si>
  <si>
    <t>通貨2金額</t>
    <rPh sb="0" eb="2">
      <t>ツウカ</t>
    </rPh>
    <rPh sb="3" eb="5">
      <t>キンガク</t>
    </rPh>
    <phoneticPr fontId="3"/>
  </si>
  <si>
    <t>通貨3金額</t>
    <rPh sb="0" eb="2">
      <t>ツウカ</t>
    </rPh>
    <rPh sb="3" eb="5">
      <t>キンガク</t>
    </rPh>
    <phoneticPr fontId="3"/>
  </si>
  <si>
    <t>通貨4金額</t>
    <rPh sb="0" eb="2">
      <t>ツウカ</t>
    </rPh>
    <rPh sb="3" eb="5">
      <t>キンガク</t>
    </rPh>
    <phoneticPr fontId="3"/>
  </si>
  <si>
    <t>項　　目</t>
    <rPh sb="0" eb="1">
      <t>コウ</t>
    </rPh>
    <rPh sb="3" eb="4">
      <t>メ</t>
    </rPh>
    <phoneticPr fontId="3"/>
  </si>
  <si>
    <t>契約MM計</t>
    <rPh sb="0" eb="2">
      <t>ケイヤク</t>
    </rPh>
    <rPh sb="4" eb="5">
      <t>ケイ</t>
    </rPh>
    <phoneticPr fontId="3"/>
  </si>
  <si>
    <t>報酬売上</t>
    <rPh sb="0" eb="2">
      <t>ホウシュウ</t>
    </rPh>
    <rPh sb="2" eb="4">
      <t>ウリアゲ</t>
    </rPh>
    <phoneticPr fontId="8"/>
  </si>
  <si>
    <t>報酬利益</t>
    <rPh sb="0" eb="2">
      <t>ホウシュウ</t>
    </rPh>
    <rPh sb="2" eb="4">
      <t>リエキ</t>
    </rPh>
    <phoneticPr fontId="8"/>
  </si>
  <si>
    <t>発注金額</t>
    <rPh sb="0" eb="2">
      <t>ハッチュウ</t>
    </rPh>
    <rPh sb="2" eb="4">
      <t>キンガク</t>
    </rPh>
    <phoneticPr fontId="3"/>
  </si>
  <si>
    <t>発注金額計</t>
    <rPh sb="0" eb="2">
      <t>ハッチュウ</t>
    </rPh>
    <rPh sb="2" eb="4">
      <t>キンガク</t>
    </rPh>
    <rPh sb="4" eb="5">
      <t>ケイ</t>
    </rPh>
    <phoneticPr fontId="3"/>
  </si>
  <si>
    <t>発注額計</t>
    <rPh sb="0" eb="3">
      <t>ハッチュウガク</t>
    </rPh>
    <rPh sb="3" eb="4">
      <t>ケイ</t>
    </rPh>
    <phoneticPr fontId="3"/>
  </si>
  <si>
    <t>実質
発注率</t>
    <rPh sb="0" eb="2">
      <t>ジッシツ</t>
    </rPh>
    <rPh sb="3" eb="6">
      <t>ハッチュウリツ</t>
    </rPh>
    <phoneticPr fontId="3"/>
  </si>
  <si>
    <t>通貨1レート:</t>
    <rPh sb="0" eb="2">
      <t>ツウカ</t>
    </rPh>
    <phoneticPr fontId="3"/>
  </si>
  <si>
    <t>通貨1表示単位:</t>
    <rPh sb="0" eb="2">
      <t>ツウカ</t>
    </rPh>
    <rPh sb="3" eb="7">
      <t>ヒョウジタンイ</t>
    </rPh>
    <phoneticPr fontId="8"/>
  </si>
  <si>
    <t>率</t>
    <rPh sb="0" eb="1">
      <t>リツ</t>
    </rPh>
    <phoneticPr fontId="3"/>
  </si>
  <si>
    <t>金額</t>
    <rPh sb="0" eb="2">
      <t>キンガク</t>
    </rPh>
    <phoneticPr fontId="3"/>
  </si>
  <si>
    <t>契約平均BR</t>
    <rPh sb="0" eb="2">
      <t>ケイヤク</t>
    </rPh>
    <rPh sb="2" eb="4">
      <t>ヘイキン</t>
    </rPh>
    <phoneticPr fontId="3"/>
  </si>
  <si>
    <t>実質発注単価</t>
    <rPh sb="0" eb="2">
      <t>ジッシツ</t>
    </rPh>
    <rPh sb="2" eb="4">
      <t>ハッチュウ</t>
    </rPh>
    <rPh sb="4" eb="6">
      <t>タンカ</t>
    </rPh>
    <phoneticPr fontId="3"/>
  </si>
  <si>
    <t>実質
発注単価</t>
    <rPh sb="0" eb="2">
      <t>ジッシツ</t>
    </rPh>
    <rPh sb="3" eb="7">
      <t>ハッチュウタンカ</t>
    </rPh>
    <phoneticPr fontId="3"/>
  </si>
  <si>
    <t>金額等</t>
    <rPh sb="0" eb="2">
      <t>キンガク</t>
    </rPh>
    <rPh sb="2" eb="3">
      <t>トウ</t>
    </rPh>
    <phoneticPr fontId="3"/>
  </si>
  <si>
    <t>実質発注率</t>
    <rPh sb="0" eb="2">
      <t>ジッシツ</t>
    </rPh>
    <rPh sb="2" eb="4">
      <t>ハッチュウ</t>
    </rPh>
    <rPh sb="4" eb="5">
      <t>リツ</t>
    </rPh>
    <phoneticPr fontId="3"/>
  </si>
  <si>
    <t>借上外注費内訳（通貨1）</t>
    <rPh sb="0" eb="2">
      <t>カリアゲ</t>
    </rPh>
    <rPh sb="2" eb="5">
      <t>ガイチュウヒ</t>
    </rPh>
    <rPh sb="5" eb="7">
      <t>ウチワケ</t>
    </rPh>
    <rPh sb="8" eb="10">
      <t>ツウカ</t>
    </rPh>
    <phoneticPr fontId="8"/>
  </si>
  <si>
    <t>借上外注費内訳（通貨2）</t>
    <rPh sb="0" eb="2">
      <t>カリアゲ</t>
    </rPh>
    <rPh sb="2" eb="5">
      <t>ガイチュウヒ</t>
    </rPh>
    <rPh sb="8" eb="10">
      <t>ツウカ</t>
    </rPh>
    <phoneticPr fontId="8"/>
  </si>
  <si>
    <t>通貨2表示単位:</t>
    <rPh sb="0" eb="2">
      <t>ツウカ</t>
    </rPh>
    <rPh sb="3" eb="7">
      <t>ヒョウジタンイ</t>
    </rPh>
    <phoneticPr fontId="8"/>
  </si>
  <si>
    <t>通貨2レート:</t>
    <rPh sb="0" eb="2">
      <t>ツウカ</t>
    </rPh>
    <phoneticPr fontId="3"/>
  </si>
  <si>
    <t>通貨3レート:</t>
    <rPh sb="0" eb="2">
      <t>ツウカ</t>
    </rPh>
    <phoneticPr fontId="3"/>
  </si>
  <si>
    <t>通貨3表示単位:</t>
    <rPh sb="0" eb="2">
      <t>ツウカ</t>
    </rPh>
    <rPh sb="3" eb="7">
      <t>ヒョウジタンイ</t>
    </rPh>
    <phoneticPr fontId="8"/>
  </si>
  <si>
    <t>通貨4レート:</t>
    <rPh sb="0" eb="2">
      <t>ツウカ</t>
    </rPh>
    <phoneticPr fontId="3"/>
  </si>
  <si>
    <t>通貨4表示単位:</t>
    <rPh sb="0" eb="2">
      <t>ツウカ</t>
    </rPh>
    <rPh sb="3" eb="7">
      <t>ヒョウジタンイ</t>
    </rPh>
    <phoneticPr fontId="8"/>
  </si>
  <si>
    <t>借上外注費内訳（外貨4）</t>
    <rPh sb="0" eb="2">
      <t>カリアゲ</t>
    </rPh>
    <rPh sb="2" eb="5">
      <t>ガイチュウヒ</t>
    </rPh>
    <rPh sb="8" eb="10">
      <t>ガイカ</t>
    </rPh>
    <phoneticPr fontId="8"/>
  </si>
  <si>
    <t>借上外注費 通貨1</t>
    <rPh sb="0" eb="2">
      <t>カリア</t>
    </rPh>
    <rPh sb="2" eb="5">
      <t>ガイチュウヒ</t>
    </rPh>
    <rPh sb="6" eb="8">
      <t>ツウカ</t>
    </rPh>
    <phoneticPr fontId="3"/>
  </si>
  <si>
    <t>借上外注費 通貨2</t>
    <rPh sb="0" eb="2">
      <t>カリア</t>
    </rPh>
    <rPh sb="2" eb="5">
      <t>ガイチュウヒ</t>
    </rPh>
    <rPh sb="6" eb="8">
      <t>ツウカ</t>
    </rPh>
    <phoneticPr fontId="3"/>
  </si>
  <si>
    <t>借上外注費 通貨3</t>
    <rPh sb="0" eb="2">
      <t>カリア</t>
    </rPh>
    <rPh sb="2" eb="5">
      <t>ガイチュウヒ</t>
    </rPh>
    <rPh sb="6" eb="8">
      <t>ツウカ</t>
    </rPh>
    <phoneticPr fontId="3"/>
  </si>
  <si>
    <t>借上外注費 通貨4</t>
    <rPh sb="0" eb="2">
      <t>カリア</t>
    </rPh>
    <rPh sb="2" eb="5">
      <t>ガイチュウヒ</t>
    </rPh>
    <rPh sb="6" eb="8">
      <t>ツウカ</t>
    </rPh>
    <phoneticPr fontId="3"/>
  </si>
  <si>
    <t>通貨1表示単位：</t>
    <rPh sb="3" eb="5">
      <t>ヒョウジ</t>
    </rPh>
    <rPh sb="5" eb="7">
      <t>タンイ</t>
    </rPh>
    <phoneticPr fontId="3"/>
  </si>
  <si>
    <t>通貨1レート：</t>
    <phoneticPr fontId="3"/>
  </si>
  <si>
    <t>通貨2レート：</t>
    <phoneticPr fontId="3"/>
  </si>
  <si>
    <t>通貨2表示単位：</t>
    <rPh sb="3" eb="5">
      <t>ヒョウジ</t>
    </rPh>
    <rPh sb="5" eb="7">
      <t>タンイ</t>
    </rPh>
    <phoneticPr fontId="3"/>
  </si>
  <si>
    <t>通貨3レート：</t>
    <phoneticPr fontId="3"/>
  </si>
  <si>
    <t>通貨3表示単位：</t>
    <rPh sb="3" eb="5">
      <t>ヒョウジ</t>
    </rPh>
    <rPh sb="5" eb="7">
      <t>タンイ</t>
    </rPh>
    <phoneticPr fontId="3"/>
  </si>
  <si>
    <t>通貨4レート：</t>
    <phoneticPr fontId="3"/>
  </si>
  <si>
    <t>通貨4表示単位：</t>
    <rPh sb="3" eb="5">
      <t>ヒョウジ</t>
    </rPh>
    <rPh sb="5" eb="7">
      <t>タンイ</t>
    </rPh>
    <phoneticPr fontId="3"/>
  </si>
  <si>
    <t>WBS：</t>
    <phoneticPr fontId="8"/>
  </si>
  <si>
    <t>種類</t>
    <rPh sb="0" eb="2">
      <t>シュルイ</t>
    </rPh>
    <phoneticPr fontId="3"/>
  </si>
  <si>
    <t>表示単位</t>
    <rPh sb="0" eb="4">
      <t>ヒョウジタンイ</t>
    </rPh>
    <phoneticPr fontId="3"/>
  </si>
  <si>
    <t>プロジェクト基本情報入力</t>
    <rPh sb="6" eb="12">
      <t>キホンジョウホウニュウリョク</t>
    </rPh>
    <phoneticPr fontId="3"/>
  </si>
  <si>
    <t>※黄色いセルを入力してください。</t>
    <rPh sb="1" eb="3">
      <t>キイロ</t>
    </rPh>
    <rPh sb="7" eb="9">
      <t>ニュウリョク</t>
    </rPh>
    <phoneticPr fontId="3"/>
  </si>
  <si>
    <t>※報酬に対応するMMを社員と借上要員に分けて入力してください。</t>
    <rPh sb="1" eb="3">
      <t>ホウシュウ</t>
    </rPh>
    <rPh sb="4" eb="6">
      <t>タイオウ</t>
    </rPh>
    <rPh sb="11" eb="13">
      <t>シャイン</t>
    </rPh>
    <rPh sb="14" eb="18">
      <t>カリアゲヨウイン</t>
    </rPh>
    <rPh sb="19" eb="20">
      <t>ワ</t>
    </rPh>
    <rPh sb="22" eb="24">
      <t>ニュウリョク</t>
    </rPh>
    <phoneticPr fontId="3"/>
  </si>
  <si>
    <t>※売上の内、経費部分に相当する金額を入力してください。</t>
    <rPh sb="1" eb="3">
      <t>ウリアゲ</t>
    </rPh>
    <rPh sb="4" eb="5">
      <t>ウチ</t>
    </rPh>
    <rPh sb="6" eb="11">
      <t>ケイヒブブンイ</t>
    </rPh>
    <rPh sb="11" eb="13">
      <t>ソウトウ</t>
    </rPh>
    <rPh sb="15" eb="17">
      <t>キンガク</t>
    </rPh>
    <rPh sb="18" eb="20">
      <t>ニュウリョク</t>
    </rPh>
    <phoneticPr fontId="3"/>
  </si>
  <si>
    <t>※CITの金額が分かる場合には、CITを入力してください。</t>
    <rPh sb="5" eb="7">
      <t>キンガク</t>
    </rPh>
    <rPh sb="8" eb="9">
      <t>ワ</t>
    </rPh>
    <rPh sb="11" eb="13">
      <t>バアイ</t>
    </rPh>
    <rPh sb="20" eb="22">
      <t>ニュウリョク</t>
    </rPh>
    <phoneticPr fontId="3"/>
  </si>
  <si>
    <t>設計計算</t>
    <rPh sb="0" eb="4">
      <t>セッケイケイサン</t>
    </rPh>
    <phoneticPr fontId="8"/>
  </si>
  <si>
    <t>翻訳</t>
    <rPh sb="0" eb="2">
      <t>ホンヤク</t>
    </rPh>
    <phoneticPr fontId="8"/>
  </si>
  <si>
    <t>交通調査</t>
    <rPh sb="0" eb="4">
      <t>コウツウチョウサ</t>
    </rPh>
    <phoneticPr fontId="8"/>
  </si>
  <si>
    <t>秘書</t>
    <rPh sb="0" eb="2">
      <t>ヒショ</t>
    </rPh>
    <phoneticPr fontId="8"/>
  </si>
  <si>
    <t>CADオペレータ</t>
    <phoneticPr fontId="8"/>
  </si>
  <si>
    <t>水道代</t>
    <rPh sb="0" eb="2">
      <t>スイドウ</t>
    </rPh>
    <rPh sb="2" eb="3">
      <t>ダイ</t>
    </rPh>
    <phoneticPr fontId="8"/>
  </si>
  <si>
    <t>電気代</t>
    <rPh sb="0" eb="3">
      <t>デンキダイ</t>
    </rPh>
    <phoneticPr fontId="8"/>
  </si>
  <si>
    <t>ガス代</t>
    <rPh sb="2" eb="3">
      <t>ダイ</t>
    </rPh>
    <phoneticPr fontId="8"/>
  </si>
  <si>
    <t>月間賃率</t>
    <rPh sb="0" eb="4">
      <t>ゲッカンチンリツ</t>
    </rPh>
    <phoneticPr fontId="3"/>
  </si>
  <si>
    <t>UNITED STATES</t>
  </si>
  <si>
    <t>UNITED STATES DOLLAR</t>
  </si>
  <si>
    <t>EURO</t>
  </si>
  <si>
    <t>EUR</t>
  </si>
  <si>
    <t>DENMARK</t>
  </si>
  <si>
    <t>DANISH KRONE</t>
  </si>
  <si>
    <t>DKK</t>
  </si>
  <si>
    <t>CANADA</t>
  </si>
  <si>
    <t>CANADIAN DOLLAR</t>
  </si>
  <si>
    <t>CAD</t>
  </si>
  <si>
    <t>UNITED KINGDOM</t>
  </si>
  <si>
    <t>BRITISH POUND</t>
  </si>
  <si>
    <t>GBP</t>
  </si>
  <si>
    <t>SWITZERLAND</t>
  </si>
  <si>
    <t>SWISS FRANC</t>
  </si>
  <si>
    <t>CHF</t>
  </si>
  <si>
    <t>AUSTRALIA</t>
  </si>
  <si>
    <t>AUSTRALIAN DOLLAR</t>
  </si>
  <si>
    <t>AUD</t>
  </si>
  <si>
    <t>HONG KONG</t>
  </si>
  <si>
    <t>HONG KONG DOLLAR</t>
  </si>
  <si>
    <t>HKD</t>
  </si>
  <si>
    <t>SINGAPORE</t>
  </si>
  <si>
    <t>SINGAPORE DOLLAR</t>
  </si>
  <si>
    <t>SGD</t>
  </si>
  <si>
    <t>UAE DIRHAM</t>
  </si>
  <si>
    <t>AED</t>
  </si>
  <si>
    <t>THAILAND</t>
  </si>
  <si>
    <t>THAI BAHT</t>
  </si>
  <si>
    <t>THB</t>
  </si>
  <si>
    <t>MEXICO</t>
  </si>
  <si>
    <t>MEXICAN PESO</t>
  </si>
  <si>
    <t>MXN</t>
  </si>
  <si>
    <t>KOREA</t>
  </si>
  <si>
    <t>KOREAN WON</t>
  </si>
  <si>
    <t>KRW</t>
  </si>
  <si>
    <t>KUWAIT</t>
  </si>
  <si>
    <t>KUWAITI DINAR</t>
  </si>
  <si>
    <t>KWD</t>
  </si>
  <si>
    <t>NEW ZEALAND</t>
  </si>
  <si>
    <t>NEW ZEALAND DOLLAR</t>
  </si>
  <si>
    <t>NZD</t>
  </si>
  <si>
    <t>SOUTH AFRICA</t>
  </si>
  <si>
    <t>SOUTH AFRICAN RAND</t>
  </si>
  <si>
    <t>ZAR</t>
  </si>
  <si>
    <t>AFGHANISTAN</t>
  </si>
  <si>
    <t>AFGHAN AFGHANI</t>
  </si>
  <si>
    <t>AFA</t>
  </si>
  <si>
    <t>ALBANIAN LEK</t>
  </si>
  <si>
    <t>ALGERIA</t>
  </si>
  <si>
    <t>ALGERIAN DINAR</t>
  </si>
  <si>
    <t>DZD</t>
  </si>
  <si>
    <t>ANGOLA</t>
  </si>
  <si>
    <t>ANGOLAN KWANZA</t>
  </si>
  <si>
    <t>AOA</t>
  </si>
  <si>
    <t>ARGENTINA</t>
  </si>
  <si>
    <t>ARGENTINE PESO</t>
  </si>
  <si>
    <t>ARS</t>
  </si>
  <si>
    <t>ARMENIA</t>
  </si>
  <si>
    <t>ARMENIAN DRAM</t>
  </si>
  <si>
    <t>AMD</t>
  </si>
  <si>
    <t>AZERBAIJAN</t>
  </si>
  <si>
    <t>AZERBAIJANI MANAT</t>
  </si>
  <si>
    <t>BANGLADESH</t>
  </si>
  <si>
    <t>BANGLADESHI TAKA</t>
  </si>
  <si>
    <t>BDT</t>
  </si>
  <si>
    <t>BARBADOS</t>
  </si>
  <si>
    <t>BARBADIAN DOLLAR</t>
  </si>
  <si>
    <t xml:space="preserve">BELIZE </t>
  </si>
  <si>
    <t>BELIZE DOLLAR</t>
  </si>
  <si>
    <t>BHUTAN</t>
  </si>
  <si>
    <t>BHUTANESE NGULTRUM</t>
  </si>
  <si>
    <t>BTN</t>
  </si>
  <si>
    <t>BOLIVIA</t>
  </si>
  <si>
    <t>BOLIVIAN BOLIVIANO</t>
  </si>
  <si>
    <t>BOB</t>
  </si>
  <si>
    <t>BOSNIA HERZEGOVINA</t>
  </si>
  <si>
    <t>BOSNIA AND HERZEGOVINA KONVERTIBILNA MARKA</t>
  </si>
  <si>
    <t>BAM</t>
  </si>
  <si>
    <t>BOTUWANA</t>
  </si>
  <si>
    <t>BOTSWANA PULA</t>
  </si>
  <si>
    <t>BWP</t>
  </si>
  <si>
    <t>BRAZIL</t>
  </si>
  <si>
    <t>BRAZILIAN REAL</t>
  </si>
  <si>
    <t>BRL</t>
  </si>
  <si>
    <t>BULGARIA</t>
  </si>
  <si>
    <t>BULGARIAN LEV</t>
  </si>
  <si>
    <t>BGN</t>
  </si>
  <si>
    <t>MYANMA KYAT</t>
  </si>
  <si>
    <t>MMK</t>
  </si>
  <si>
    <t>CAMBODIA</t>
  </si>
  <si>
    <t>CAMBODIAN RIEL</t>
  </si>
  <si>
    <t>KHR</t>
  </si>
  <si>
    <t>CAMEROON</t>
  </si>
  <si>
    <t>CENTRAL AFRICAN CFA FRANC</t>
  </si>
  <si>
    <t>CHILE</t>
  </si>
  <si>
    <t>CHILEAN PESO</t>
  </si>
  <si>
    <t>CLP</t>
  </si>
  <si>
    <t>CHINA</t>
  </si>
  <si>
    <t>CHINESE RENMINBI</t>
  </si>
  <si>
    <t>CNY</t>
  </si>
  <si>
    <t>COLOMBIA</t>
  </si>
  <si>
    <t>COLOMBIAN PESO</t>
  </si>
  <si>
    <t>COP</t>
  </si>
  <si>
    <t>CONGOLESE FRANC</t>
  </si>
  <si>
    <t>COSTA RICA</t>
  </si>
  <si>
    <t>COSTA RICAN COLON</t>
  </si>
  <si>
    <t>CRC</t>
  </si>
  <si>
    <t>CROATIA</t>
  </si>
  <si>
    <t>CROATIAN KUNA</t>
  </si>
  <si>
    <t>HRK</t>
  </si>
  <si>
    <t>CUBA</t>
  </si>
  <si>
    <t>CUBAN PESO</t>
  </si>
  <si>
    <t>CZECH KORUNA</t>
  </si>
  <si>
    <t>CZK</t>
  </si>
  <si>
    <t>DOMINICAN REP</t>
  </si>
  <si>
    <t>DOMINICA PESO</t>
  </si>
  <si>
    <t>DOP</t>
  </si>
  <si>
    <t>EGYPT</t>
  </si>
  <si>
    <t>EGYPTIAN POUND</t>
  </si>
  <si>
    <t>EGP</t>
  </si>
  <si>
    <t>EL SALVADOR COLON</t>
  </si>
  <si>
    <t>SVC</t>
  </si>
  <si>
    <t>ERITRIA</t>
  </si>
  <si>
    <t>ERITREAN NAKFA</t>
  </si>
  <si>
    <t>ERN</t>
  </si>
  <si>
    <t>ETHIOPIA</t>
  </si>
  <si>
    <t>ETHIOPIAN BIRR</t>
  </si>
  <si>
    <t>ETB</t>
  </si>
  <si>
    <t>FIJI IS</t>
  </si>
  <si>
    <t>FIJIAN DOLLAR</t>
  </si>
  <si>
    <t>FJD</t>
  </si>
  <si>
    <t>GEORGIA</t>
  </si>
  <si>
    <t>GEORGIAN LARI</t>
  </si>
  <si>
    <t>GEL</t>
  </si>
  <si>
    <t>GHANA</t>
  </si>
  <si>
    <t>GHANAIAN CEDI</t>
  </si>
  <si>
    <t>GHC</t>
  </si>
  <si>
    <t>GHANAIAN NEW CEDI</t>
  </si>
  <si>
    <t>GUATEMALA</t>
  </si>
  <si>
    <t>GUATEMALAN QUETZAL</t>
  </si>
  <si>
    <t>GTQ</t>
  </si>
  <si>
    <t xml:space="preserve">GUYANA </t>
  </si>
  <si>
    <t>GUYANESE DOLLAR</t>
  </si>
  <si>
    <t>HONDURAS</t>
  </si>
  <si>
    <t>HONDURAN LEMPIRA</t>
  </si>
  <si>
    <t>HNL</t>
  </si>
  <si>
    <t>HUNGARY</t>
  </si>
  <si>
    <t>HUNGARIAN FORINT</t>
  </si>
  <si>
    <t>HUF</t>
  </si>
  <si>
    <t>ICELANDIC KRONA</t>
  </si>
  <si>
    <t>INDIA</t>
  </si>
  <si>
    <t>INDIAN RUPEE</t>
  </si>
  <si>
    <t>INR</t>
  </si>
  <si>
    <t>INDONESIA</t>
  </si>
  <si>
    <t>INDONESIAN RUPIAH</t>
  </si>
  <si>
    <t>IDR</t>
  </si>
  <si>
    <t>IRAN</t>
  </si>
  <si>
    <t>IRANIAN RIAL</t>
  </si>
  <si>
    <t>IRR</t>
  </si>
  <si>
    <t>ISRAEL</t>
  </si>
  <si>
    <t>ISRAELI NEW SHEKEL</t>
  </si>
  <si>
    <t>ILS</t>
  </si>
  <si>
    <t>JAMAICA</t>
  </si>
  <si>
    <t>JAMAICAN DOLLAR</t>
  </si>
  <si>
    <t>JMD</t>
  </si>
  <si>
    <t>JORDAN</t>
  </si>
  <si>
    <t>JORDANIAN DINAR</t>
  </si>
  <si>
    <t>JOD</t>
  </si>
  <si>
    <t>KAZAKHSTAN</t>
  </si>
  <si>
    <t>KAZAKHSTANI TENGE</t>
  </si>
  <si>
    <t>KZT</t>
  </si>
  <si>
    <t>KENYA</t>
  </si>
  <si>
    <t>KENYAN SHILLING</t>
  </si>
  <si>
    <t>KES</t>
  </si>
  <si>
    <t>KYRGYZSTAN</t>
  </si>
  <si>
    <t>KYRGYZSTANI SOM</t>
  </si>
  <si>
    <t>KGS</t>
  </si>
  <si>
    <t>LAOS</t>
  </si>
  <si>
    <t>LAO KIP</t>
  </si>
  <si>
    <t>LAK</t>
  </si>
  <si>
    <t>LESOTHO</t>
  </si>
  <si>
    <t>LESOTHO LOTI</t>
  </si>
  <si>
    <t>LSL</t>
  </si>
  <si>
    <t>LIBYA</t>
  </si>
  <si>
    <t>LIBYAN DINAR</t>
  </si>
  <si>
    <t>LYD</t>
  </si>
  <si>
    <t>MACEDONIA</t>
  </si>
  <si>
    <t>MACEDONIAN DENAR</t>
  </si>
  <si>
    <t>MKD</t>
  </si>
  <si>
    <t>MALAGASY ARIARY</t>
  </si>
  <si>
    <t>MGA</t>
  </si>
  <si>
    <t>MALAWI</t>
  </si>
  <si>
    <t>MALAWIAN KWACHA</t>
  </si>
  <si>
    <t>MWK</t>
  </si>
  <si>
    <t>MALAYSIA</t>
  </si>
  <si>
    <t>MALAYSIAN RINGGIT</t>
  </si>
  <si>
    <t>MYR</t>
  </si>
  <si>
    <t>MALDIVE IS</t>
  </si>
  <si>
    <t>MALDIVIAN RUFIYAA</t>
  </si>
  <si>
    <t>MVR</t>
  </si>
  <si>
    <t>MALI REP</t>
  </si>
  <si>
    <t>WEST AFRICAN CFA FRANC</t>
  </si>
  <si>
    <t>XOF</t>
  </si>
  <si>
    <t>MAURITIUS</t>
  </si>
  <si>
    <t>MAURITIAN RUPEE</t>
  </si>
  <si>
    <t>MUR</t>
  </si>
  <si>
    <t>MONGOLIA</t>
  </si>
  <si>
    <t>MONGOLIAN TUGRIK</t>
  </si>
  <si>
    <t>MNT</t>
  </si>
  <si>
    <t>MOROCCO</t>
  </si>
  <si>
    <t>MOROCCAN DIRHAM</t>
  </si>
  <si>
    <t>MAD</t>
  </si>
  <si>
    <t>MOZAMBIQUE</t>
  </si>
  <si>
    <t>MOZAMBICAN METICAL</t>
  </si>
  <si>
    <t>NAMIBIAN DOLLAR</t>
  </si>
  <si>
    <t>NEPAL</t>
  </si>
  <si>
    <t>NEPALESE RUPEE</t>
  </si>
  <si>
    <t>NPR</t>
  </si>
  <si>
    <t>NICARAGUA</t>
  </si>
  <si>
    <t>NICARAGUAN CÓRDOBA</t>
  </si>
  <si>
    <t>NIO</t>
  </si>
  <si>
    <t>OMAN</t>
  </si>
  <si>
    <t>OMANI RIAL</t>
  </si>
  <si>
    <t>OMR</t>
  </si>
  <si>
    <t>PAKISTAN</t>
  </si>
  <si>
    <t>PAKISTANI RUPEE</t>
  </si>
  <si>
    <t>PKR</t>
  </si>
  <si>
    <t>PAPUA NEW GUINEA</t>
  </si>
  <si>
    <t>PAPUA NEW GUINEAN KINA</t>
  </si>
  <si>
    <t>PGK</t>
  </si>
  <si>
    <t>PARAGUAY</t>
  </si>
  <si>
    <t>PARAGUAYAN GUARANI</t>
  </si>
  <si>
    <t>PYG</t>
  </si>
  <si>
    <t>PERU</t>
  </si>
  <si>
    <t>PERUVIAN NUEVO SOL</t>
  </si>
  <si>
    <t>PEN</t>
  </si>
  <si>
    <t>PHILIPPINES</t>
  </si>
  <si>
    <t>PHILIPPINE PESO</t>
  </si>
  <si>
    <t>PHP</t>
  </si>
  <si>
    <t>POLAND</t>
  </si>
  <si>
    <t>POLISH ZLOTY</t>
  </si>
  <si>
    <t>PLN</t>
  </si>
  <si>
    <t>QATAR</t>
  </si>
  <si>
    <t>QATARI RIYAL</t>
  </si>
  <si>
    <t>QAR</t>
  </si>
  <si>
    <t>ROMANIAN LEU</t>
  </si>
  <si>
    <t>RUSSIA</t>
  </si>
  <si>
    <t>RUSSIAN RUBLE</t>
  </si>
  <si>
    <t>RUB</t>
  </si>
  <si>
    <t>RWANDA</t>
  </si>
  <si>
    <t>RWANDAN FRANC</t>
  </si>
  <si>
    <t>RWF</t>
  </si>
  <si>
    <t>SAUDI ARABIA</t>
  </si>
  <si>
    <t>SAUDI RIYAL</t>
  </si>
  <si>
    <t>SAR</t>
  </si>
  <si>
    <t>SIERRA LEONE</t>
  </si>
  <si>
    <t>SIERRA LEONEAN LEONE</t>
  </si>
  <si>
    <t>SLL</t>
  </si>
  <si>
    <t>SOLOMON IS</t>
  </si>
  <si>
    <t>SOLOMON ISLANDS DOLLAR</t>
  </si>
  <si>
    <t>SBD</t>
  </si>
  <si>
    <t>SRI LANKA</t>
  </si>
  <si>
    <t>SRI LANKAN RUPEE</t>
  </si>
  <si>
    <t>LKR</t>
  </si>
  <si>
    <t>STLUCIA</t>
  </si>
  <si>
    <t>EAST CARIBBEAN DOLLAR</t>
  </si>
  <si>
    <t>SUDANESE DINAR</t>
  </si>
  <si>
    <t>SDD</t>
  </si>
  <si>
    <t>SWAZILAND</t>
  </si>
  <si>
    <t>SWAZI LILANGENI</t>
  </si>
  <si>
    <t>SZL</t>
  </si>
  <si>
    <t>SWEDEN</t>
  </si>
  <si>
    <t>SWEDISH KRONA</t>
  </si>
  <si>
    <t>SEK</t>
  </si>
  <si>
    <t>SYRIA</t>
  </si>
  <si>
    <t>SYP</t>
  </si>
  <si>
    <t>TAIWAN</t>
  </si>
  <si>
    <t>NEW TAIWAN DOLLAR</t>
  </si>
  <si>
    <t>TWD</t>
  </si>
  <si>
    <t>TAJIKISTANI SOMONI</t>
  </si>
  <si>
    <t>TANZANIA</t>
  </si>
  <si>
    <t>TANZANIAN SHILLING</t>
  </si>
  <si>
    <t>TZS</t>
  </si>
  <si>
    <t>TONGA PA'ANGA</t>
  </si>
  <si>
    <t>TRINIDAD</t>
  </si>
  <si>
    <t>TRINIDAD AND TOBAGO DOLLAR</t>
  </si>
  <si>
    <t>TUNISIA</t>
  </si>
  <si>
    <t>TUNISIAN DINAR</t>
  </si>
  <si>
    <t>TND</t>
  </si>
  <si>
    <t>TURKISH NEW LIRA</t>
  </si>
  <si>
    <t>TRY</t>
  </si>
  <si>
    <t>UGANDA</t>
  </si>
  <si>
    <t>UGANDAN SHILLING</t>
  </si>
  <si>
    <t>UGX</t>
  </si>
  <si>
    <t>UKRAINE</t>
  </si>
  <si>
    <t>UKRAINIAN HRYVNIA</t>
  </si>
  <si>
    <t>UAH</t>
  </si>
  <si>
    <t>URUGUAYAN PESO</t>
  </si>
  <si>
    <t>UZBEKISTAN</t>
  </si>
  <si>
    <t>UZBEKISTANI SOM</t>
  </si>
  <si>
    <t>UZS</t>
  </si>
  <si>
    <t>VANUATU VATU</t>
  </si>
  <si>
    <t>VENEZUELAN BOLIVAR FUERTE</t>
  </si>
  <si>
    <t>VIETNAM</t>
  </si>
  <si>
    <t>VIETNAMESE DONG</t>
  </si>
  <si>
    <t>SAMOAN TALA</t>
  </si>
  <si>
    <t>YEMENI RIAL</t>
  </si>
  <si>
    <t>YER</t>
  </si>
  <si>
    <t>ZAMBIA(旧)</t>
    <rPh sb="7" eb="8">
      <t>キュウ</t>
    </rPh>
    <phoneticPr fontId="63"/>
  </si>
  <si>
    <t>ZAMBIAN KWACHA</t>
  </si>
  <si>
    <t>ZMK</t>
  </si>
  <si>
    <t>ZAMBIA</t>
  </si>
  <si>
    <t>ZIMBABWE</t>
  </si>
  <si>
    <t>ZIMBABWEAN DOLLAR</t>
  </si>
  <si>
    <t>ZWD</t>
  </si>
  <si>
    <t>COUNTRY</t>
    <phoneticPr fontId="63"/>
  </si>
  <si>
    <t>CURRENCY</t>
  </si>
  <si>
    <t>CODE</t>
    <phoneticPr fontId="63"/>
  </si>
  <si>
    <t>JUN</t>
    <phoneticPr fontId="63"/>
  </si>
  <si>
    <t>EUROLAND</t>
    <phoneticPr fontId="63"/>
  </si>
  <si>
    <t>UNITED ARABIC EMIR.</t>
    <phoneticPr fontId="63"/>
  </si>
  <si>
    <t>ALBANIA</t>
    <phoneticPr fontId="63"/>
  </si>
  <si>
    <t>BURMA</t>
    <phoneticPr fontId="63"/>
  </si>
  <si>
    <t>BRUNEI DOLLAR</t>
    <phoneticPr fontId="63"/>
  </si>
  <si>
    <t>BRUNEI</t>
    <phoneticPr fontId="63"/>
  </si>
  <si>
    <t>CAPEVERDE ESCUDO</t>
    <phoneticPr fontId="63"/>
  </si>
  <si>
    <t>CAPEVERDE REP</t>
    <phoneticPr fontId="63"/>
  </si>
  <si>
    <t>CONGO</t>
    <phoneticPr fontId="63"/>
  </si>
  <si>
    <t>CZECH REP</t>
    <phoneticPr fontId="63"/>
  </si>
  <si>
    <t>DJIBOUTIAN FRANC</t>
    <phoneticPr fontId="63"/>
  </si>
  <si>
    <t>DJIBOUTI REP</t>
    <phoneticPr fontId="63"/>
  </si>
  <si>
    <t>EL SALVADOR</t>
    <phoneticPr fontId="63"/>
  </si>
  <si>
    <t>ICELAND</t>
    <phoneticPr fontId="63"/>
  </si>
  <si>
    <t>IRAQI DINAR</t>
    <phoneticPr fontId="63"/>
  </si>
  <si>
    <t>IRAQ</t>
    <phoneticPr fontId="63"/>
  </si>
  <si>
    <t>MADAGASCAR</t>
    <phoneticPr fontId="63"/>
  </si>
  <si>
    <t>NAMIBIA</t>
    <phoneticPr fontId="63"/>
  </si>
  <si>
    <t>ROMANIA</t>
    <phoneticPr fontId="63"/>
  </si>
  <si>
    <t>SERBIAN DINAR</t>
    <phoneticPr fontId="63"/>
  </si>
  <si>
    <t>SERBIA</t>
    <phoneticPr fontId="63"/>
  </si>
  <si>
    <t xml:space="preserve">SUDAN </t>
    <phoneticPr fontId="63"/>
  </si>
  <si>
    <t>SUDANESE POUND</t>
    <phoneticPr fontId="63"/>
  </si>
  <si>
    <t>SYRIAN POUND</t>
    <phoneticPr fontId="63"/>
  </si>
  <si>
    <t>TAJIKISTAN</t>
    <phoneticPr fontId="63"/>
  </si>
  <si>
    <t>TONGA</t>
    <phoneticPr fontId="63"/>
  </si>
  <si>
    <t>TURKEY</t>
    <phoneticPr fontId="63"/>
  </si>
  <si>
    <t>NEW MANAT</t>
    <phoneticPr fontId="63"/>
  </si>
  <si>
    <t>TURKMENISTAN</t>
    <phoneticPr fontId="63"/>
  </si>
  <si>
    <t>URUGUAY</t>
    <phoneticPr fontId="63"/>
  </si>
  <si>
    <t>VANUATU</t>
    <phoneticPr fontId="63"/>
  </si>
  <si>
    <t>VENEZUELA</t>
    <phoneticPr fontId="63"/>
  </si>
  <si>
    <t>WESTER SAMOA</t>
    <phoneticPr fontId="63"/>
  </si>
  <si>
    <t>YEMAN</t>
    <phoneticPr fontId="63"/>
  </si>
  <si>
    <t>ZAMBIAN KWACHA</t>
    <phoneticPr fontId="63"/>
  </si>
  <si>
    <t>ALL</t>
  </si>
  <si>
    <t>AZN</t>
  </si>
  <si>
    <t>BBD</t>
  </si>
  <si>
    <t>BZD</t>
  </si>
  <si>
    <t>BND</t>
  </si>
  <si>
    <t>XAF</t>
  </si>
  <si>
    <t>CVE</t>
  </si>
  <si>
    <t>CDF</t>
  </si>
  <si>
    <t>CUP</t>
  </si>
  <si>
    <t>DJF</t>
  </si>
  <si>
    <t>GHS</t>
  </si>
  <si>
    <t>GYD</t>
  </si>
  <si>
    <t>ISK</t>
  </si>
  <si>
    <t>IQD</t>
  </si>
  <si>
    <t>MZN</t>
  </si>
  <si>
    <t>NAD</t>
  </si>
  <si>
    <t>RON</t>
  </si>
  <si>
    <t>RSD</t>
  </si>
  <si>
    <t>XCD</t>
  </si>
  <si>
    <t>SDG</t>
  </si>
  <si>
    <t>TJS</t>
  </si>
  <si>
    <t>TOP</t>
  </si>
  <si>
    <t>TTD</t>
  </si>
  <si>
    <t>TMT</t>
  </si>
  <si>
    <t>UYU</t>
  </si>
  <si>
    <t>VUV</t>
  </si>
  <si>
    <t>VEF</t>
  </si>
  <si>
    <t>WST</t>
  </si>
  <si>
    <t>ZMW</t>
  </si>
  <si>
    <t>2015年6月末レート</t>
    <rPh sb="4" eb="5">
      <t>ネン</t>
    </rPh>
    <rPh sb="6" eb="7">
      <t>ガツ</t>
    </rPh>
    <rPh sb="7" eb="8">
      <t>マツ</t>
    </rPh>
    <phoneticPr fontId="3"/>
  </si>
  <si>
    <t>※通貨は、最大で４つまで指定できます。不要な通貨はブランクとしておいて下さい。
※レートは別のシートから自動で検索します。
※レートが0.01以下の場合は1000通貨単位で表示するようにします。
※シートはエラー防止のためにロックしています。パスワードはかけていません。Alt-H-O-Pで解除できます。</t>
    <rPh sb="1" eb="3">
      <t>ツウカ</t>
    </rPh>
    <rPh sb="5" eb="7">
      <t>サイダイ</t>
    </rPh>
    <rPh sb="12" eb="14">
      <t>シテイ</t>
    </rPh>
    <rPh sb="19" eb="21">
      <t>フヨウ</t>
    </rPh>
    <rPh sb="22" eb="24">
      <t>ツウカ</t>
    </rPh>
    <rPh sb="35" eb="36">
      <t>クダ</t>
    </rPh>
    <phoneticPr fontId="3"/>
  </si>
  <si>
    <t xml:space="preserve">
</t>
    <phoneticPr fontId="3"/>
  </si>
  <si>
    <t>前年度月末レート</t>
    <rPh sb="0" eb="3">
      <t>ゼンネンド</t>
    </rPh>
    <rPh sb="3" eb="5">
      <t>ゲツマツ</t>
    </rPh>
    <phoneticPr fontId="3"/>
  </si>
  <si>
    <t>※報酬額を社員と借上要員分に分けて合計額を入力してください。</t>
    <rPh sb="1" eb="3">
      <t>ホウシュウ</t>
    </rPh>
    <rPh sb="3" eb="4">
      <t>ガク</t>
    </rPh>
    <rPh sb="5" eb="7">
      <t>シャイン</t>
    </rPh>
    <rPh sb="8" eb="10">
      <t>カリアゲ</t>
    </rPh>
    <rPh sb="10" eb="12">
      <t>ヨウイン</t>
    </rPh>
    <rPh sb="12" eb="13">
      <t>ブン</t>
    </rPh>
    <rPh sb="14" eb="15">
      <t>ワ</t>
    </rPh>
    <rPh sb="17" eb="20">
      <t>ゴウケイガク</t>
    </rPh>
    <rPh sb="21" eb="23">
      <t>ニュウリョク</t>
    </rPh>
    <phoneticPr fontId="3"/>
  </si>
  <si>
    <t xml:space="preserve">
</t>
    <phoneticPr fontId="3"/>
  </si>
  <si>
    <t>※黄色いセルに入力してください。
※オレンジ色のセルは、他のシートとリンクしていますが、正しく表示されない場合には、直接入力して、上書きしてください。</t>
    <rPh sb="22" eb="23">
      <t>イロ</t>
    </rPh>
    <rPh sb="28" eb="29">
      <t>ホカ</t>
    </rPh>
    <rPh sb="44" eb="45">
      <t>タダ</t>
    </rPh>
    <rPh sb="47" eb="49">
      <t>ヒョウジ</t>
    </rPh>
    <rPh sb="53" eb="55">
      <t>バアイ</t>
    </rPh>
    <rPh sb="58" eb="60">
      <t>チョクセツ</t>
    </rPh>
    <rPh sb="60" eb="62">
      <t>ニュウリョク</t>
    </rPh>
    <rPh sb="65" eb="67">
      <t>ウワガ</t>
    </rPh>
    <phoneticPr fontId="3"/>
  </si>
  <si>
    <t>旅費（航空賃）</t>
  </si>
  <si>
    <t>成果品作成費</t>
  </si>
  <si>
    <t>一般業務費</t>
    <phoneticPr fontId="3"/>
  </si>
  <si>
    <t>項目</t>
    <rPh sb="0" eb="2">
      <t>コウモク</t>
    </rPh>
    <phoneticPr fontId="8"/>
  </si>
  <si>
    <t>社員報酬
利益率</t>
    <phoneticPr fontId="8"/>
  </si>
  <si>
    <t>持出
MM率</t>
    <rPh sb="0" eb="2">
      <t>モチダシ</t>
    </rPh>
    <rPh sb="5" eb="6">
      <t>リツ</t>
    </rPh>
    <phoneticPr fontId="8"/>
  </si>
  <si>
    <t>※海外業務部HPよりデータ取得し、データを抜粋、YENを追加</t>
    <rPh sb="1" eb="3">
      <t>カイガイ</t>
    </rPh>
    <rPh sb="3" eb="6">
      <t>ギョウムブ</t>
    </rPh>
    <rPh sb="13" eb="15">
      <t>シュトク</t>
    </rPh>
    <rPh sb="21" eb="23">
      <t>バッスイ</t>
    </rPh>
    <rPh sb="28" eb="30">
      <t>ツイカ</t>
    </rPh>
    <phoneticPr fontId="3"/>
  </si>
  <si>
    <t>YEN</t>
    <phoneticPr fontId="3"/>
  </si>
  <si>
    <t>JAPAN</t>
    <phoneticPr fontId="3"/>
  </si>
  <si>
    <t>JAPANESE YEN</t>
    <phoneticPr fontId="3"/>
  </si>
  <si>
    <t>円換算
売上額</t>
    <rPh sb="0" eb="3">
      <t>エンカンサン</t>
    </rPh>
    <rPh sb="4" eb="6">
      <t>ウリアゲ</t>
    </rPh>
    <rPh sb="6" eb="7">
      <t>ガク</t>
    </rPh>
    <phoneticPr fontId="8"/>
  </si>
  <si>
    <t>項目</t>
    <rPh sb="0" eb="2">
      <t>コウモク</t>
    </rPh>
    <phoneticPr fontId="3"/>
  </si>
  <si>
    <t>円換算額</t>
  </si>
  <si>
    <t>工事用消耗品</t>
    <rPh sb="0" eb="3">
      <t>コウジヨウ</t>
    </rPh>
    <rPh sb="3" eb="6">
      <t>ショウモウヒン</t>
    </rPh>
    <phoneticPr fontId="8"/>
  </si>
  <si>
    <t>国内調達、現地納入機材</t>
    <rPh sb="0" eb="2">
      <t>コクナイ</t>
    </rPh>
    <rPh sb="2" eb="4">
      <t>チョウタツ</t>
    </rPh>
    <rPh sb="5" eb="7">
      <t>ゲンチ</t>
    </rPh>
    <rPh sb="7" eb="11">
      <t>ノウニュウキザイ</t>
    </rPh>
    <phoneticPr fontId="8"/>
  </si>
  <si>
    <t>海外調達、現地納入機材</t>
    <rPh sb="0" eb="2">
      <t>カイガイ</t>
    </rPh>
    <rPh sb="2" eb="4">
      <t>チョウタツ</t>
    </rPh>
    <rPh sb="5" eb="7">
      <t>ゲンチ</t>
    </rPh>
    <rPh sb="7" eb="11">
      <t>ノウニュウキザイ</t>
    </rPh>
    <phoneticPr fontId="8"/>
  </si>
  <si>
    <t>パソコン</t>
    <phoneticPr fontId="8"/>
  </si>
  <si>
    <t>ソフトウェア</t>
    <phoneticPr fontId="8"/>
  </si>
  <si>
    <t>調査機器</t>
  </si>
  <si>
    <t>調査機器</t>
    <rPh sb="0" eb="2">
      <t>チョウサ</t>
    </rPh>
    <rPh sb="2" eb="4">
      <t>キキ</t>
    </rPh>
    <phoneticPr fontId="8"/>
  </si>
  <si>
    <t>工具等</t>
    <rPh sb="0" eb="3">
      <t>コウグトウ</t>
    </rPh>
    <phoneticPr fontId="8"/>
  </si>
  <si>
    <t>一式</t>
    <rPh sb="0" eb="2">
      <t>イッシキ</t>
    </rPh>
    <phoneticPr fontId="8"/>
  </si>
  <si>
    <t>通訳</t>
    <rPh sb="0" eb="2">
      <t>ツウヤク</t>
    </rPh>
    <phoneticPr fontId="8"/>
  </si>
  <si>
    <t>ドライバー</t>
    <phoneticPr fontId="8"/>
  </si>
  <si>
    <t>ローカルエンジニア</t>
    <phoneticPr fontId="8"/>
  </si>
  <si>
    <t>医薬品・医療費</t>
    <rPh sb="0" eb="3">
      <t>イヤクヒン</t>
    </rPh>
    <rPh sb="4" eb="7">
      <t>イリョウヒ</t>
    </rPh>
    <phoneticPr fontId="8"/>
  </si>
  <si>
    <t>厚生用雑費</t>
    <rPh sb="0" eb="2">
      <t>コウセイ</t>
    </rPh>
    <rPh sb="2" eb="3">
      <t>ヨウ</t>
    </rPh>
    <rPh sb="3" eb="5">
      <t>ザッピ</t>
    </rPh>
    <phoneticPr fontId="8"/>
  </si>
  <si>
    <t>洗剤、衛生用品</t>
    <rPh sb="0" eb="2">
      <t>センザイ</t>
    </rPh>
    <rPh sb="3" eb="7">
      <t>エイセイヨウヒン</t>
    </rPh>
    <phoneticPr fontId="8"/>
  </si>
  <si>
    <t>水、お茶</t>
    <rPh sb="0" eb="1">
      <t>ミズ</t>
    </rPh>
    <rPh sb="3" eb="4">
      <t>チャ</t>
    </rPh>
    <phoneticPr fontId="8"/>
  </si>
  <si>
    <t>会場費</t>
    <rPh sb="0" eb="3">
      <t>カイジョウヒ</t>
    </rPh>
    <phoneticPr fontId="8"/>
  </si>
  <si>
    <t>弁当代、茶菓子代</t>
    <rPh sb="0" eb="3">
      <t>ベントウダイ</t>
    </rPh>
    <rPh sb="4" eb="8">
      <t>チャガシダイ</t>
    </rPh>
    <phoneticPr fontId="8"/>
  </si>
  <si>
    <t>手土産代</t>
    <rPh sb="0" eb="4">
      <t>テミヤゲダイ</t>
    </rPh>
    <phoneticPr fontId="8"/>
  </si>
  <si>
    <t>灯油等燃料代</t>
    <rPh sb="0" eb="3">
      <t>トウユトウ</t>
    </rPh>
    <rPh sb="3" eb="6">
      <t>ネンリョウダイ</t>
    </rPh>
    <phoneticPr fontId="8"/>
  </si>
  <si>
    <t>修繕維持費</t>
    <rPh sb="0" eb="2">
      <t>シュウゼン</t>
    </rPh>
    <rPh sb="2" eb="5">
      <t>イジヒ</t>
    </rPh>
    <phoneticPr fontId="8"/>
  </si>
  <si>
    <t>海外保険料</t>
    <rPh sb="0" eb="2">
      <t>カイガイ</t>
    </rPh>
    <rPh sb="2" eb="5">
      <t>ホケンリョウ</t>
    </rPh>
    <phoneticPr fontId="8"/>
  </si>
  <si>
    <t>レンタル代、リース代</t>
    <rPh sb="4" eb="5">
      <t>ダイ</t>
    </rPh>
    <rPh sb="9" eb="10">
      <t>ダイ</t>
    </rPh>
    <phoneticPr fontId="8"/>
  </si>
  <si>
    <t>請求
区分</t>
    <rPh sb="0" eb="2">
      <t>セイキュウ</t>
    </rPh>
    <rPh sb="3" eb="5">
      <t>クブン</t>
    </rPh>
    <phoneticPr fontId="8"/>
  </si>
  <si>
    <t>請求</t>
  </si>
  <si>
    <t>持出</t>
  </si>
  <si>
    <t>渡航諸費用</t>
    <rPh sb="0" eb="2">
      <t>トコウ</t>
    </rPh>
    <rPh sb="2" eb="3">
      <t>ショ</t>
    </rPh>
    <rPh sb="3" eb="5">
      <t>ヒヨウ</t>
    </rPh>
    <phoneticPr fontId="8"/>
  </si>
  <si>
    <t>郵便料金</t>
    <rPh sb="0" eb="2">
      <t>ユウビン</t>
    </rPh>
    <rPh sb="2" eb="4">
      <t>リョウキン</t>
    </rPh>
    <phoneticPr fontId="8"/>
  </si>
  <si>
    <t>電信電話料金</t>
    <rPh sb="0" eb="2">
      <t>デンシン</t>
    </rPh>
    <rPh sb="2" eb="4">
      <t>デンワ</t>
    </rPh>
    <rPh sb="4" eb="6">
      <t>リョウキン</t>
    </rPh>
    <phoneticPr fontId="8"/>
  </si>
  <si>
    <t>運搬費</t>
    <rPh sb="0" eb="2">
      <t>ウンパン</t>
    </rPh>
    <rPh sb="2" eb="3">
      <t>ヒ</t>
    </rPh>
    <phoneticPr fontId="8"/>
  </si>
  <si>
    <t>エクセス代</t>
    <rPh sb="4" eb="5">
      <t>ダイ</t>
    </rPh>
    <phoneticPr fontId="8"/>
  </si>
  <si>
    <t>平日日当</t>
    <rPh sb="0" eb="2">
      <t>ヘイジツ</t>
    </rPh>
    <rPh sb="2" eb="4">
      <t>ニットウ</t>
    </rPh>
    <phoneticPr fontId="8"/>
  </si>
  <si>
    <t>加給日当</t>
    <rPh sb="0" eb="2">
      <t>カキュウ</t>
    </rPh>
    <rPh sb="2" eb="4">
      <t>ニットウ</t>
    </rPh>
    <phoneticPr fontId="8"/>
  </si>
  <si>
    <t>休日日当</t>
    <rPh sb="0" eb="2">
      <t>キュウジツ</t>
    </rPh>
    <rPh sb="2" eb="4">
      <t>ニットウ</t>
    </rPh>
    <phoneticPr fontId="8"/>
  </si>
  <si>
    <t>宿泊費・ホテル代</t>
    <rPh sb="0" eb="3">
      <t>シュクハクヒ</t>
    </rPh>
    <rPh sb="7" eb="8">
      <t>ダイ</t>
    </rPh>
    <phoneticPr fontId="8"/>
  </si>
  <si>
    <t>国内旅費</t>
    <rPh sb="0" eb="2">
      <t>コクナイ</t>
    </rPh>
    <rPh sb="2" eb="4">
      <t>リョヒ</t>
    </rPh>
    <phoneticPr fontId="8"/>
  </si>
  <si>
    <t>印刷・複写費</t>
    <rPh sb="0" eb="2">
      <t>インサツ</t>
    </rPh>
    <rPh sb="3" eb="5">
      <t>フクシャ</t>
    </rPh>
    <rPh sb="5" eb="6">
      <t>ヒ</t>
    </rPh>
    <phoneticPr fontId="8"/>
  </si>
  <si>
    <t>報告書製本代</t>
    <rPh sb="0" eb="3">
      <t>ホウコクショ</t>
    </rPh>
    <rPh sb="3" eb="5">
      <t>セイホン</t>
    </rPh>
    <rPh sb="5" eb="6">
      <t>ダイ</t>
    </rPh>
    <phoneticPr fontId="8"/>
  </si>
  <si>
    <t>消耗品代</t>
    <rPh sb="0" eb="2">
      <t>ショウモウ</t>
    </rPh>
    <rPh sb="2" eb="3">
      <t>ヒン</t>
    </rPh>
    <rPh sb="3" eb="4">
      <t>ダイ</t>
    </rPh>
    <phoneticPr fontId="8"/>
  </si>
  <si>
    <t>新聞図書費</t>
    <rPh sb="0" eb="2">
      <t>シンブン</t>
    </rPh>
    <rPh sb="2" eb="4">
      <t>トショ</t>
    </rPh>
    <rPh sb="4" eb="5">
      <t>ヒ</t>
    </rPh>
    <phoneticPr fontId="8"/>
  </si>
  <si>
    <t>備品費</t>
    <rPh sb="0" eb="2">
      <t>ビヒン</t>
    </rPh>
    <rPh sb="2" eb="3">
      <t>ヒ</t>
    </rPh>
    <phoneticPr fontId="8"/>
  </si>
  <si>
    <t>OA用備品費</t>
    <rPh sb="2" eb="3">
      <t>ヨウ</t>
    </rPh>
    <rPh sb="3" eb="5">
      <t>ビヒン</t>
    </rPh>
    <rPh sb="5" eb="6">
      <t>ヒ</t>
    </rPh>
    <phoneticPr fontId="8"/>
  </si>
  <si>
    <t>飲食代・懇親会費</t>
    <rPh sb="0" eb="3">
      <t>インショクダイ</t>
    </rPh>
    <rPh sb="4" eb="6">
      <t>コンシン</t>
    </rPh>
    <rPh sb="6" eb="8">
      <t>カイヒ</t>
    </rPh>
    <phoneticPr fontId="8"/>
  </si>
  <si>
    <t>日</t>
    <rPh sb="0" eb="1">
      <t>ニチ</t>
    </rPh>
    <phoneticPr fontId="8"/>
  </si>
  <si>
    <t>泊</t>
    <rPh sb="0" eb="1">
      <t>パク</t>
    </rPh>
    <phoneticPr fontId="8"/>
  </si>
  <si>
    <t>TRIP</t>
    <phoneticPr fontId="8"/>
  </si>
  <si>
    <t>航空運賃　日本発券</t>
    <rPh sb="0" eb="2">
      <t>コウクウ</t>
    </rPh>
    <rPh sb="2" eb="4">
      <t>ウンチン</t>
    </rPh>
    <rPh sb="5" eb="7">
      <t>ニホン</t>
    </rPh>
    <rPh sb="8" eb="9">
      <t>ケン</t>
    </rPh>
    <phoneticPr fontId="8"/>
  </si>
  <si>
    <t>航空運賃　現地発券</t>
    <rPh sb="0" eb="2">
      <t>コウクウ</t>
    </rPh>
    <rPh sb="2" eb="4">
      <t>ウンチン</t>
    </rPh>
    <rPh sb="5" eb="7">
      <t>ゲンチ</t>
    </rPh>
    <rPh sb="7" eb="8">
      <t>ハツ</t>
    </rPh>
    <rPh sb="8" eb="9">
      <t>ケン</t>
    </rPh>
    <phoneticPr fontId="8"/>
  </si>
  <si>
    <t>渡航先　国内旅費</t>
    <rPh sb="0" eb="3">
      <t>トコウサキ</t>
    </rPh>
    <rPh sb="4" eb="6">
      <t>コクナイ</t>
    </rPh>
    <rPh sb="6" eb="8">
      <t>リョヒ</t>
    </rPh>
    <phoneticPr fontId="8"/>
  </si>
  <si>
    <t>現地での健康診断</t>
    <rPh sb="0" eb="2">
      <t>ゲンチ</t>
    </rPh>
    <rPh sb="4" eb="6">
      <t>ケンコウ</t>
    </rPh>
    <rPh sb="6" eb="8">
      <t>シンダン</t>
    </rPh>
    <phoneticPr fontId="8"/>
  </si>
  <si>
    <t>人・回</t>
    <rPh sb="0" eb="1">
      <t>ニン</t>
    </rPh>
    <rPh sb="2" eb="3">
      <t>カイ</t>
    </rPh>
    <phoneticPr fontId="8"/>
  </si>
  <si>
    <t>回</t>
    <rPh sb="0" eb="1">
      <t>カイ</t>
    </rPh>
    <phoneticPr fontId="8"/>
  </si>
  <si>
    <t>月</t>
    <rPh sb="0" eb="1">
      <t>ツキ</t>
    </rPh>
    <phoneticPr fontId="8"/>
  </si>
  <si>
    <t>人</t>
    <rPh sb="0" eb="1">
      <t>ニン</t>
    </rPh>
    <phoneticPr fontId="8"/>
  </si>
  <si>
    <t>車両</t>
    <rPh sb="0" eb="2">
      <t>シャリョウ</t>
    </rPh>
    <phoneticPr fontId="8"/>
  </si>
  <si>
    <t>台</t>
    <rPh sb="0" eb="1">
      <t>ダイ</t>
    </rPh>
    <phoneticPr fontId="8"/>
  </si>
  <si>
    <t>部屋</t>
    <rPh sb="0" eb="2">
      <t>ヘヤ</t>
    </rPh>
    <phoneticPr fontId="8"/>
  </si>
  <si>
    <t>借上要員分　個人所得税（借上分PIT）</t>
    <rPh sb="0" eb="2">
      <t>カリア</t>
    </rPh>
    <rPh sb="2" eb="4">
      <t>ヨウイン</t>
    </rPh>
    <rPh sb="4" eb="5">
      <t>ブン</t>
    </rPh>
    <rPh sb="6" eb="8">
      <t>コジン</t>
    </rPh>
    <rPh sb="8" eb="11">
      <t>ショトクゼイ</t>
    </rPh>
    <rPh sb="12" eb="14">
      <t>カリア</t>
    </rPh>
    <rPh sb="14" eb="15">
      <t>ブン</t>
    </rPh>
    <phoneticPr fontId="8"/>
  </si>
  <si>
    <t>棟</t>
    <rPh sb="0" eb="1">
      <t>トウ</t>
    </rPh>
    <phoneticPr fontId="8"/>
  </si>
  <si>
    <t>氏名</t>
    <rPh sb="0" eb="2">
      <t>シメイ</t>
    </rPh>
    <phoneticPr fontId="8"/>
  </si>
  <si>
    <t>諸経費</t>
    <rPh sb="0" eb="3">
      <t>ショケイヒ</t>
    </rPh>
    <phoneticPr fontId="8"/>
  </si>
  <si>
    <t>技術経費</t>
    <rPh sb="0" eb="2">
      <t>ギジュツ</t>
    </rPh>
    <rPh sb="2" eb="4">
      <t>ケイヒ</t>
    </rPh>
    <phoneticPr fontId="8"/>
  </si>
  <si>
    <t>端数調整</t>
    <rPh sb="0" eb="2">
      <t>ハスウ</t>
    </rPh>
    <rPh sb="2" eb="4">
      <t>チョウセイ</t>
    </rPh>
    <phoneticPr fontId="3"/>
  </si>
  <si>
    <t>直接人件費</t>
    <rPh sb="0" eb="2">
      <t>チョクセツ</t>
    </rPh>
    <rPh sb="2" eb="5">
      <t>ジンケンヒ</t>
    </rPh>
    <phoneticPr fontId="8"/>
  </si>
  <si>
    <t>B/R</t>
    <phoneticPr fontId="8"/>
  </si>
  <si>
    <t>JICA用B/R計算シート</t>
    <rPh sb="4" eb="5">
      <t>ヨウ</t>
    </rPh>
    <rPh sb="8" eb="10">
      <t>ケイサン</t>
    </rPh>
    <phoneticPr fontId="8"/>
  </si>
  <si>
    <t>格付</t>
    <rPh sb="0" eb="2">
      <t>カクヅ</t>
    </rPh>
    <phoneticPr fontId="8"/>
  </si>
  <si>
    <t>派遣
期間</t>
    <rPh sb="0" eb="2">
      <t>ハケン</t>
    </rPh>
    <rPh sb="3" eb="5">
      <t>キカン</t>
    </rPh>
    <phoneticPr fontId="8"/>
  </si>
  <si>
    <t>諸経
費率</t>
    <rPh sb="0" eb="1">
      <t>ショ</t>
    </rPh>
    <rPh sb="1" eb="2">
      <t>キョウ</t>
    </rPh>
    <rPh sb="3" eb="4">
      <t>ヒ</t>
    </rPh>
    <rPh sb="4" eb="5">
      <t>リツ</t>
    </rPh>
    <phoneticPr fontId="8"/>
  </si>
  <si>
    <t>技術
経費率</t>
    <rPh sb="0" eb="2">
      <t>ギジュツ</t>
    </rPh>
    <rPh sb="3" eb="5">
      <t>ケイヒ</t>
    </rPh>
    <rPh sb="5" eb="6">
      <t>リツ</t>
    </rPh>
    <phoneticPr fontId="8"/>
  </si>
  <si>
    <t>報酬額</t>
    <rPh sb="0" eb="2">
      <t>ホウシュウ</t>
    </rPh>
    <rPh sb="2" eb="3">
      <t>ガク</t>
    </rPh>
    <phoneticPr fontId="8"/>
  </si>
  <si>
    <t>計</t>
    <rPh sb="0" eb="1">
      <t>ケイ</t>
    </rPh>
    <phoneticPr fontId="8"/>
  </si>
  <si>
    <t>改め</t>
    <rPh sb="0" eb="1">
      <t>アラタ</t>
    </rPh>
    <phoneticPr fontId="8"/>
  </si>
  <si>
    <t>端数切捨</t>
    <rPh sb="0" eb="2">
      <t>ハスウ</t>
    </rPh>
    <rPh sb="2" eb="4">
      <t>キリス</t>
    </rPh>
    <phoneticPr fontId="8"/>
  </si>
  <si>
    <t>間接費</t>
    <rPh sb="0" eb="2">
      <t>カンセツ</t>
    </rPh>
    <rPh sb="2" eb="3">
      <t>ヒ</t>
    </rPh>
    <phoneticPr fontId="8"/>
  </si>
  <si>
    <t>借上報酬額（借上外注費シートより）</t>
    <rPh sb="0" eb="5">
      <t>カリアゲホウシュウガク</t>
    </rPh>
    <rPh sb="6" eb="8">
      <t>カリアゲ</t>
    </rPh>
    <rPh sb="8" eb="10">
      <t>ガイチュウ</t>
    </rPh>
    <rPh sb="10" eb="11">
      <t>ヒ</t>
    </rPh>
    <phoneticPr fontId="3"/>
  </si>
  <si>
    <t>社員報酬額（人件費シートより）</t>
    <rPh sb="0" eb="5">
      <t>シャインホウシュウガク</t>
    </rPh>
    <rPh sb="6" eb="9">
      <t>ジンケンヒ</t>
    </rPh>
    <phoneticPr fontId="3"/>
  </si>
  <si>
    <t>社員・借上
等区分</t>
    <rPh sb="0" eb="2">
      <t>シャイン</t>
    </rPh>
    <rPh sb="3" eb="5">
      <t>カリアゲ</t>
    </rPh>
    <rPh sb="6" eb="7">
      <t>ナド</t>
    </rPh>
    <rPh sb="7" eb="9">
      <t>クブン</t>
    </rPh>
    <phoneticPr fontId="3"/>
  </si>
  <si>
    <t>JV先</t>
    <rPh sb="2" eb="3">
      <t>サキ</t>
    </rPh>
    <phoneticPr fontId="3"/>
  </si>
  <si>
    <t>社員</t>
    <rPh sb="0" eb="2">
      <t>シャイン</t>
    </rPh>
    <phoneticPr fontId="3"/>
  </si>
  <si>
    <t>借上</t>
    <rPh sb="0" eb="2">
      <t>カリアゲ</t>
    </rPh>
    <phoneticPr fontId="3"/>
  </si>
  <si>
    <t>未記入</t>
    <rPh sb="0" eb="3">
      <t>ミキニュウ</t>
    </rPh>
    <phoneticPr fontId="3"/>
  </si>
  <si>
    <t>MM</t>
    <phoneticPr fontId="3"/>
  </si>
  <si>
    <t>直接人件費</t>
    <rPh sb="0" eb="2">
      <t>チョクセツ</t>
    </rPh>
    <rPh sb="2" eb="5">
      <t>ジンケンヒ</t>
    </rPh>
    <phoneticPr fontId="3"/>
  </si>
  <si>
    <t>諸経費</t>
    <rPh sb="0" eb="3">
      <t>ショケイヒ</t>
    </rPh>
    <phoneticPr fontId="3"/>
  </si>
  <si>
    <t>報酬額</t>
    <rPh sb="0" eb="3">
      <t>ホウシュウガク</t>
    </rPh>
    <phoneticPr fontId="3"/>
  </si>
  <si>
    <t>B/R</t>
    <phoneticPr fontId="3"/>
  </si>
  <si>
    <t>技術経費</t>
    <rPh sb="0" eb="2">
      <t>ギジュツ</t>
    </rPh>
    <rPh sb="2" eb="4">
      <t>ケイヒ</t>
    </rPh>
    <phoneticPr fontId="3"/>
  </si>
  <si>
    <t>格 付</t>
  </si>
  <si>
    <t>基準月額（円）</t>
  </si>
  <si>
    <t>2013年度</t>
    <rPh sb="4" eb="6">
      <t>ネンド</t>
    </rPh>
    <phoneticPr fontId="3"/>
  </si>
  <si>
    <t>2014年度</t>
    <rPh sb="4" eb="5">
      <t>ネン</t>
    </rPh>
    <rPh sb="5" eb="6">
      <t>ド</t>
    </rPh>
    <phoneticPr fontId="3"/>
  </si>
  <si>
    <t>2015年度</t>
    <rPh sb="4" eb="5">
      <t>ネン</t>
    </rPh>
    <rPh sb="5" eb="6">
      <t>ド</t>
    </rPh>
    <phoneticPr fontId="3"/>
  </si>
  <si>
    <t>採用単価</t>
    <rPh sb="0" eb="2">
      <t>サイヨウ</t>
    </rPh>
    <rPh sb="2" eb="4">
      <t>タンカ</t>
    </rPh>
    <phoneticPr fontId="3"/>
  </si>
  <si>
    <t>特</t>
    <rPh sb="0" eb="1">
      <t>トク</t>
    </rPh>
    <phoneticPr fontId="3"/>
  </si>
  <si>
    <t>2016年度</t>
    <rPh sb="4" eb="5">
      <t>ネン</t>
    </rPh>
    <rPh sb="5" eb="6">
      <t>ド</t>
    </rPh>
    <phoneticPr fontId="3"/>
  </si>
  <si>
    <t>2017年度</t>
    <rPh sb="4" eb="5">
      <t>ネン</t>
    </rPh>
    <rPh sb="5" eb="6">
      <t>ド</t>
    </rPh>
    <phoneticPr fontId="3"/>
  </si>
  <si>
    <t>2018年度</t>
    <rPh sb="4" eb="5">
      <t>ネン</t>
    </rPh>
    <rPh sb="5" eb="6">
      <t>ド</t>
    </rPh>
    <phoneticPr fontId="3"/>
  </si>
  <si>
    <t>このシートの採用単価</t>
    <rPh sb="6" eb="8">
      <t>サイヨウ</t>
    </rPh>
    <rPh sb="8" eb="10">
      <t>タンカ</t>
    </rPh>
    <phoneticPr fontId="3"/>
  </si>
  <si>
    <t>格付</t>
    <rPh sb="0" eb="2">
      <t>カクヅ</t>
    </rPh>
    <phoneticPr fontId="3"/>
  </si>
  <si>
    <t>2014年度</t>
    <rPh sb="4" eb="6">
      <t>ネンド</t>
    </rPh>
    <phoneticPr fontId="3"/>
  </si>
  <si>
    <t>2015年度</t>
    <rPh sb="4" eb="6">
      <t>ネンド</t>
    </rPh>
    <phoneticPr fontId="3"/>
  </si>
  <si>
    <t>2016年度</t>
    <rPh sb="4" eb="6">
      <t>ネンド</t>
    </rPh>
    <phoneticPr fontId="3"/>
  </si>
  <si>
    <t>2017年度</t>
    <rPh sb="4" eb="6">
      <t>ネンド</t>
    </rPh>
    <phoneticPr fontId="3"/>
  </si>
  <si>
    <t>2018年度</t>
    <rPh sb="4" eb="6">
      <t>ネンド</t>
    </rPh>
    <phoneticPr fontId="3"/>
  </si>
  <si>
    <t>旅費（その他：日当宿泊費、戦争特約保険料、特別手当）</t>
    <rPh sb="7" eb="12">
      <t>ニットウシュクハクヒ</t>
    </rPh>
    <rPh sb="13" eb="20">
      <t>センソウトクヤクホケンリョウ</t>
    </rPh>
    <rPh sb="21" eb="25">
      <t>トクベツテアテ</t>
    </rPh>
    <phoneticPr fontId="3"/>
  </si>
  <si>
    <t>機材費（機材購入費）</t>
    <rPh sb="0" eb="3">
      <t>キザイヒ</t>
    </rPh>
    <rPh sb="4" eb="9">
      <t>キザイコウニュウヒ</t>
    </rPh>
    <phoneticPr fontId="3"/>
  </si>
  <si>
    <t>機材費（機材送料）</t>
    <rPh sb="0" eb="3">
      <t>キザイヒ</t>
    </rPh>
    <rPh sb="4" eb="6">
      <t>キザイ</t>
    </rPh>
    <rPh sb="6" eb="8">
      <t>ソウリョウ</t>
    </rPh>
    <phoneticPr fontId="3"/>
  </si>
  <si>
    <t>再委託費（現地再委託費）</t>
    <rPh sb="0" eb="4">
      <t>サイイタクヒ</t>
    </rPh>
    <rPh sb="5" eb="11">
      <t>ゲンチサイイタクヒ</t>
    </rPh>
    <phoneticPr fontId="3"/>
  </si>
  <si>
    <t>再委託費（国内再委託費）</t>
    <rPh sb="0" eb="4">
      <t>サイイタクヒ</t>
    </rPh>
    <rPh sb="5" eb="7">
      <t>コクナイ</t>
    </rPh>
    <rPh sb="7" eb="10">
      <t>サイイタク</t>
    </rPh>
    <rPh sb="10" eb="11">
      <t>ヒ</t>
    </rPh>
    <phoneticPr fontId="3"/>
  </si>
  <si>
    <t>国内研修費（国内ワークショップ等開催費）</t>
    <rPh sb="0" eb="5">
      <t>コクナイケンシュウヒ</t>
    </rPh>
    <rPh sb="6" eb="8">
      <t>コクナイ</t>
    </rPh>
    <rPh sb="15" eb="16">
      <t>トウ</t>
    </rPh>
    <rPh sb="16" eb="19">
      <t>カイサイヒ</t>
    </rPh>
    <phoneticPr fontId="3"/>
  </si>
  <si>
    <t>国内研修費（国別研修費）</t>
    <rPh sb="0" eb="2">
      <t>コクナイ</t>
    </rPh>
    <rPh sb="2" eb="5">
      <t>ケンシュウヒ</t>
    </rPh>
    <rPh sb="6" eb="8">
      <t>クニベツ</t>
    </rPh>
    <rPh sb="8" eb="11">
      <t>ケンシュウヒ</t>
    </rPh>
    <phoneticPr fontId="3"/>
  </si>
  <si>
    <t>　</t>
    <phoneticPr fontId="3"/>
  </si>
  <si>
    <t>社員報酬額　計</t>
    <rPh sb="0" eb="5">
      <t>シャインホウシュウガク</t>
    </rPh>
    <rPh sb="6" eb="7">
      <t>ケイ</t>
    </rPh>
    <phoneticPr fontId="3"/>
  </si>
  <si>
    <t>手入力</t>
    <rPh sb="0" eb="1">
      <t>テ</t>
    </rPh>
    <rPh sb="1" eb="3">
      <t>ニュウリョク</t>
    </rPh>
    <phoneticPr fontId="3"/>
  </si>
  <si>
    <t>借上報酬額　計</t>
    <rPh sb="0" eb="2">
      <t>カリアゲ</t>
    </rPh>
    <rPh sb="2" eb="4">
      <t>ホウシュウ</t>
    </rPh>
    <rPh sb="4" eb="5">
      <t>ガク</t>
    </rPh>
    <rPh sb="6" eb="7">
      <t>ケイ</t>
    </rPh>
    <phoneticPr fontId="3"/>
  </si>
  <si>
    <t>報酬売上高　合計</t>
    <rPh sb="0" eb="2">
      <t>ホウシュウ</t>
    </rPh>
    <rPh sb="2" eb="5">
      <t>ウリアゲダカ</t>
    </rPh>
    <rPh sb="6" eb="8">
      <t>ゴウケイ</t>
    </rPh>
    <phoneticPr fontId="3"/>
  </si>
  <si>
    <t>③JICA用報酬計算シートで入力した売上高は次のとおりです。</t>
    <rPh sb="5" eb="6">
      <t>ヨウ</t>
    </rPh>
    <rPh sb="6" eb="10">
      <t>ホウシュウケイサン</t>
    </rPh>
    <rPh sb="14" eb="16">
      <t>ニュウリョク</t>
    </rPh>
    <rPh sb="18" eb="21">
      <t>ウリアゲダカ</t>
    </rPh>
    <rPh sb="22" eb="23">
      <t>ツギ</t>
    </rPh>
    <phoneticPr fontId="8"/>
  </si>
  <si>
    <t>参考</t>
    <rPh sb="0" eb="2">
      <t>サンコウ</t>
    </rPh>
    <phoneticPr fontId="3"/>
  </si>
  <si>
    <t>04</t>
    <phoneticPr fontId="3"/>
  </si>
  <si>
    <t>社員報酬額（JICA用報酬計算シートより）
計算には加えていません、検算用です。</t>
    <rPh sb="0" eb="5">
      <t>シャインホウシュウガク</t>
    </rPh>
    <rPh sb="10" eb="11">
      <t>ヨウ</t>
    </rPh>
    <rPh sb="11" eb="13">
      <t>ホウシュウ</t>
    </rPh>
    <rPh sb="13" eb="15">
      <t>ケイサン</t>
    </rPh>
    <rPh sb="22" eb="24">
      <t>ケイサン</t>
    </rPh>
    <rPh sb="26" eb="27">
      <t>クワ</t>
    </rPh>
    <rPh sb="34" eb="36">
      <t>ケンザン</t>
    </rPh>
    <rPh sb="36" eb="37">
      <t>ヨウ</t>
    </rPh>
    <phoneticPr fontId="3"/>
  </si>
  <si>
    <t>借上報酬額（JICA用報酬計算シートより）
計算には加えていません、検算用です。</t>
    <rPh sb="0" eb="5">
      <t>カリアゲホウシュウガク</t>
    </rPh>
    <rPh sb="10" eb="11">
      <t>ヨウ</t>
    </rPh>
    <rPh sb="11" eb="13">
      <t>ホウシュウ</t>
    </rPh>
    <rPh sb="13" eb="15">
      <t>ケイサン</t>
    </rPh>
    <phoneticPr fontId="3"/>
  </si>
  <si>
    <t>2015年７月時点社員番号表</t>
    <rPh sb="4" eb="5">
      <t>ネン</t>
    </rPh>
    <rPh sb="6" eb="7">
      <t>ガツ</t>
    </rPh>
    <rPh sb="7" eb="9">
      <t>ジテン</t>
    </rPh>
    <rPh sb="9" eb="14">
      <t>シャインバンゴウヒョウ</t>
    </rPh>
    <phoneticPr fontId="3"/>
  </si>
  <si>
    <t>会社Code</t>
    <phoneticPr fontId="3"/>
  </si>
  <si>
    <t>報酬売上額</t>
    <rPh sb="0" eb="5">
      <t>ホウシュウウリアゲガク</t>
    </rPh>
    <phoneticPr fontId="3"/>
  </si>
  <si>
    <t>経費売上額</t>
    <rPh sb="0" eb="5">
      <t>ケイヒウリアゲガク</t>
    </rPh>
    <phoneticPr fontId="3"/>
  </si>
  <si>
    <t>売上高合計</t>
    <rPh sb="0" eb="3">
      <t>ウリアゲダカ</t>
    </rPh>
    <rPh sb="3" eb="5">
      <t>ゴウケイ</t>
    </rPh>
    <phoneticPr fontId="3"/>
  </si>
  <si>
    <t>内、CIT見込額</t>
    <rPh sb="0" eb="1">
      <t>ウチ</t>
    </rPh>
    <rPh sb="5" eb="8">
      <t>ミコミガク</t>
    </rPh>
    <phoneticPr fontId="3"/>
  </si>
  <si>
    <t>B1a.人件費及びPIT</t>
    <rPh sb="4" eb="7">
      <t>ジンケンヒ</t>
    </rPh>
    <rPh sb="7" eb="8">
      <t>オヨ</t>
    </rPh>
    <phoneticPr fontId="3"/>
  </si>
  <si>
    <t>B1b.借上外注費及びPIT</t>
    <rPh sb="4" eb="6">
      <t>カリアゲ</t>
    </rPh>
    <rPh sb="6" eb="9">
      <t>ガイチュウヒ</t>
    </rPh>
    <rPh sb="9" eb="10">
      <t>オヨ</t>
    </rPh>
    <phoneticPr fontId="3"/>
  </si>
  <si>
    <t>B2.その他経費</t>
    <rPh sb="5" eb="6">
      <t>タ</t>
    </rPh>
    <rPh sb="6" eb="8">
      <t>ケイヒ</t>
    </rPh>
    <phoneticPr fontId="3"/>
  </si>
  <si>
    <t>売上・予算変更説明・備考</t>
    <rPh sb="0" eb="2">
      <t>ウリアゲ</t>
    </rPh>
    <rPh sb="3" eb="5">
      <t>ヨサン</t>
    </rPh>
    <rPh sb="5" eb="7">
      <t>ヘンコウ</t>
    </rPh>
    <rPh sb="7" eb="9">
      <t>セツメイ</t>
    </rPh>
    <rPh sb="10" eb="12">
      <t>ビコウ</t>
    </rPh>
    <phoneticPr fontId="3"/>
  </si>
  <si>
    <t>経費
割合</t>
    <rPh sb="0" eb="2">
      <t>ケイヒ</t>
    </rPh>
    <rPh sb="3" eb="5">
      <t>ワリアイ</t>
    </rPh>
    <phoneticPr fontId="8"/>
  </si>
  <si>
    <t>対売上
比率</t>
    <rPh sb="4" eb="6">
      <t>ヒリツ</t>
    </rPh>
    <phoneticPr fontId="3"/>
  </si>
  <si>
    <t>月額単価</t>
    <rPh sb="0" eb="2">
      <t>ゲツガク</t>
    </rPh>
    <rPh sb="2" eb="4">
      <t>タンカ</t>
    </rPh>
    <phoneticPr fontId="8"/>
  </si>
  <si>
    <t>内、請求予定</t>
    <rPh sb="0" eb="1">
      <t>ウチ</t>
    </rPh>
    <rPh sb="2" eb="6">
      <t>セイキュウヨテイ</t>
    </rPh>
    <phoneticPr fontId="8"/>
  </si>
  <si>
    <t>内、持出予定</t>
    <rPh sb="0" eb="1">
      <t>ウチ</t>
    </rPh>
    <rPh sb="2" eb="6">
      <t>モチダシヨテイ</t>
    </rPh>
    <phoneticPr fontId="8"/>
  </si>
  <si>
    <r>
      <rPr>
        <sz val="16"/>
        <color theme="1"/>
        <rFont val="ＭＳ Ｐゴシック"/>
        <family val="3"/>
      </rPr>
      <t>実行予算　回覧フォーム</t>
    </r>
    <rPh sb="0" eb="2">
      <t>ジッコウ</t>
    </rPh>
    <rPh sb="2" eb="4">
      <t>ヨサン</t>
    </rPh>
    <rPh sb="5" eb="7">
      <t>カイラン</t>
    </rPh>
    <phoneticPr fontId="25"/>
  </si>
  <si>
    <r>
      <rPr>
        <b/>
        <sz val="12"/>
        <color theme="1"/>
        <rFont val="ＭＳ Ｐゴシック"/>
        <family val="3"/>
      </rPr>
      <t>予算区分</t>
    </r>
    <rPh sb="0" eb="2">
      <t>ヨサン</t>
    </rPh>
    <rPh sb="2" eb="4">
      <t>クブン</t>
    </rPh>
    <phoneticPr fontId="25"/>
  </si>
  <si>
    <r>
      <rPr>
        <b/>
        <sz val="12"/>
        <color theme="1"/>
        <rFont val="ＭＳ Ｐゴシック"/>
        <family val="3"/>
      </rPr>
      <t>予算種類</t>
    </r>
    <rPh sb="0" eb="2">
      <t>ヨサン</t>
    </rPh>
    <rPh sb="2" eb="4">
      <t>シュルイ</t>
    </rPh>
    <phoneticPr fontId="25"/>
  </si>
  <si>
    <r>
      <rPr>
        <sz val="12"/>
        <color theme="1"/>
        <rFont val="ＭＳ Ｐゴシック"/>
        <family val="3"/>
      </rPr>
      <t>□</t>
    </r>
    <phoneticPr fontId="25"/>
  </si>
  <si>
    <r>
      <rPr>
        <sz val="12"/>
        <color theme="1"/>
        <rFont val="ＭＳ Ｐゴシック"/>
        <family val="3"/>
      </rPr>
      <t>新規</t>
    </r>
    <rPh sb="0" eb="2">
      <t>シンキ</t>
    </rPh>
    <phoneticPr fontId="25"/>
  </si>
  <si>
    <r>
      <rPr>
        <sz val="12"/>
        <color theme="1"/>
        <rFont val="ＭＳ Ｐゴシック"/>
        <family val="3"/>
      </rPr>
      <t>総括</t>
    </r>
    <rPh sb="0" eb="2">
      <t>ソウカツ</t>
    </rPh>
    <phoneticPr fontId="25"/>
  </si>
  <si>
    <r>
      <rPr>
        <sz val="11"/>
        <color theme="1"/>
        <rFont val="ＭＳ Ｐゴシック"/>
        <family val="3"/>
      </rPr>
      <t>（プロジェクト番号）</t>
    </r>
    <rPh sb="7" eb="9">
      <t>バンゴウ</t>
    </rPh>
    <phoneticPr fontId="25"/>
  </si>
  <si>
    <r>
      <rPr>
        <sz val="12"/>
        <color theme="1"/>
        <rFont val="ＭＳ Ｐゴシック"/>
        <family val="3"/>
      </rPr>
      <t>変更</t>
    </r>
    <rPh sb="0" eb="2">
      <t>ヘンコウ</t>
    </rPh>
    <phoneticPr fontId="25"/>
  </si>
  <si>
    <r>
      <rPr>
        <sz val="12"/>
        <color theme="1"/>
        <rFont val="ＭＳ Ｐゴシック"/>
        <family val="3"/>
      </rPr>
      <t>単年度</t>
    </r>
    <rPh sb="0" eb="3">
      <t>タンネンド</t>
    </rPh>
    <phoneticPr fontId="25"/>
  </si>
  <si>
    <r>
      <rPr>
        <sz val="12"/>
        <color theme="1"/>
        <rFont val="ＭＳ Ｐゴシック"/>
        <family val="3"/>
      </rPr>
      <t>（</t>
    </r>
    <phoneticPr fontId="25"/>
  </si>
  <si>
    <r>
      <rPr>
        <sz val="11"/>
        <color theme="1"/>
        <rFont val="ＭＳ Ｐゴシック"/>
        <family val="3"/>
      </rPr>
      <t>年度）</t>
    </r>
    <phoneticPr fontId="25"/>
  </si>
  <si>
    <r>
      <rPr>
        <sz val="11"/>
        <color theme="1"/>
        <rFont val="ＭＳ Ｐゴシック"/>
        <family val="3"/>
      </rPr>
      <t>（件名）</t>
    </r>
    <rPh sb="1" eb="3">
      <t>ケンメイ</t>
    </rPh>
    <phoneticPr fontId="25"/>
  </si>
  <si>
    <r>
      <rPr>
        <b/>
        <sz val="12"/>
        <color theme="1"/>
        <rFont val="ＭＳ Ｐゴシック"/>
        <family val="3"/>
      </rPr>
      <t>申請部</t>
    </r>
    <rPh sb="0" eb="2">
      <t>シンセイ</t>
    </rPh>
    <rPh sb="2" eb="3">
      <t>ブ</t>
    </rPh>
    <phoneticPr fontId="25"/>
  </si>
  <si>
    <r>
      <rPr>
        <b/>
        <sz val="12"/>
        <color theme="1"/>
        <rFont val="ＭＳ Ｐゴシック"/>
        <family val="3"/>
      </rPr>
      <t>業務種別</t>
    </r>
    <rPh sb="0" eb="2">
      <t>ギョウム</t>
    </rPh>
    <rPh sb="2" eb="4">
      <t>シュベツ</t>
    </rPh>
    <phoneticPr fontId="25"/>
  </si>
  <si>
    <r>
      <rPr>
        <sz val="12"/>
        <color theme="1"/>
        <rFont val="ＭＳ Ｐゴシック"/>
        <family val="3"/>
      </rPr>
      <t>J1</t>
    </r>
    <phoneticPr fontId="25"/>
  </si>
  <si>
    <r>
      <rPr>
        <sz val="12"/>
        <color theme="1"/>
        <rFont val="ＭＳ Ｐゴシック"/>
        <family val="3"/>
      </rPr>
      <t>J2</t>
    </r>
    <phoneticPr fontId="25"/>
  </si>
  <si>
    <r>
      <rPr>
        <sz val="12"/>
        <color theme="1"/>
        <rFont val="ＭＳ Ｐゴシック"/>
        <family val="3"/>
      </rPr>
      <t>J3</t>
    </r>
    <phoneticPr fontId="25"/>
  </si>
  <si>
    <r>
      <rPr>
        <sz val="12"/>
        <color theme="1"/>
        <rFont val="ＭＳ Ｐゴシック"/>
        <family val="3"/>
      </rPr>
      <t>J4</t>
    </r>
    <phoneticPr fontId="25"/>
  </si>
  <si>
    <r>
      <rPr>
        <sz val="12"/>
        <color theme="1"/>
        <rFont val="ＭＳ Ｐゴシック"/>
        <family val="3"/>
      </rPr>
      <t>ARD</t>
    </r>
    <phoneticPr fontId="25"/>
  </si>
  <si>
    <r>
      <rPr>
        <sz val="12"/>
        <color theme="1"/>
        <rFont val="ＭＳ Ｐゴシック"/>
        <family val="3"/>
      </rPr>
      <t>調査</t>
    </r>
    <rPh sb="0" eb="2">
      <t>チョウサ</t>
    </rPh>
    <phoneticPr fontId="25"/>
  </si>
  <si>
    <r>
      <rPr>
        <sz val="12"/>
        <color theme="1"/>
        <rFont val="ＭＳ Ｐゴシック"/>
        <family val="3"/>
      </rPr>
      <t>完成</t>
    </r>
    <rPh sb="0" eb="2">
      <t>カンセイ</t>
    </rPh>
    <phoneticPr fontId="25"/>
  </si>
  <si>
    <t>□</t>
  </si>
  <si>
    <t>KE</t>
  </si>
  <si>
    <r>
      <rPr>
        <sz val="12"/>
        <color theme="1"/>
        <rFont val="ＭＳ Ｐゴシック"/>
        <family val="3"/>
      </rPr>
      <t>KR</t>
    </r>
    <phoneticPr fontId="25"/>
  </si>
  <si>
    <r>
      <rPr>
        <sz val="12"/>
        <color theme="1"/>
        <rFont val="ＭＳ Ｐゴシック"/>
        <family val="3"/>
      </rPr>
      <t>KL</t>
    </r>
    <phoneticPr fontId="25"/>
  </si>
  <si>
    <r>
      <rPr>
        <sz val="12"/>
        <color theme="1"/>
        <rFont val="ＭＳ Ｐゴシック"/>
        <family val="3"/>
      </rPr>
      <t>KW</t>
    </r>
    <phoneticPr fontId="25"/>
  </si>
  <si>
    <r>
      <rPr>
        <sz val="12"/>
        <color theme="1"/>
        <rFont val="ＭＳ Ｐゴシック"/>
        <family val="3"/>
      </rPr>
      <t>KU</t>
    </r>
    <phoneticPr fontId="25"/>
  </si>
  <si>
    <r>
      <rPr>
        <sz val="12"/>
        <color theme="1"/>
        <rFont val="ＭＳ Ｐゴシック"/>
        <family val="3"/>
      </rPr>
      <t>□</t>
    </r>
    <phoneticPr fontId="25"/>
  </si>
  <si>
    <r>
      <rPr>
        <sz val="12"/>
        <color theme="1"/>
        <rFont val="ＭＳ Ｐゴシック"/>
        <family val="3"/>
      </rPr>
      <t>設計</t>
    </r>
    <rPh sb="0" eb="2">
      <t>セッケイ</t>
    </rPh>
    <phoneticPr fontId="25"/>
  </si>
  <si>
    <r>
      <rPr>
        <sz val="12"/>
        <color theme="1"/>
        <rFont val="ＭＳ Ｐゴシック"/>
        <family val="3"/>
      </rPr>
      <t>部分完成</t>
    </r>
    <rPh sb="0" eb="2">
      <t>ブブン</t>
    </rPh>
    <rPh sb="2" eb="4">
      <t>カンセイ</t>
    </rPh>
    <phoneticPr fontId="25"/>
  </si>
  <si>
    <t>KH</t>
  </si>
  <si>
    <r>
      <rPr>
        <sz val="12"/>
        <color theme="1"/>
        <rFont val="ＭＳ Ｐゴシック"/>
        <family val="3"/>
      </rPr>
      <t>KD</t>
    </r>
    <phoneticPr fontId="25"/>
  </si>
  <si>
    <r>
      <rPr>
        <sz val="12"/>
        <color theme="1"/>
        <rFont val="ＭＳ Ｐゴシック"/>
        <family val="3"/>
      </rPr>
      <t>KT</t>
    </r>
    <phoneticPr fontId="25"/>
  </si>
  <si>
    <r>
      <rPr>
        <sz val="12"/>
        <color theme="1"/>
        <rFont val="ＭＳ Ｐゴシック"/>
        <family val="3"/>
      </rPr>
      <t>KQ</t>
    </r>
    <phoneticPr fontId="25"/>
  </si>
  <si>
    <r>
      <rPr>
        <sz val="12"/>
        <color theme="1"/>
        <rFont val="ＭＳ Ｐゴシック"/>
        <family val="3"/>
      </rPr>
      <t>施工監理</t>
    </r>
    <rPh sb="0" eb="2">
      <t>セコウ</t>
    </rPh>
    <rPh sb="2" eb="4">
      <t>カンリ</t>
    </rPh>
    <phoneticPr fontId="25"/>
  </si>
  <si>
    <r>
      <rPr>
        <sz val="12"/>
        <color theme="1"/>
        <rFont val="ＭＳ Ｐゴシック"/>
        <family val="3"/>
      </rPr>
      <t>出来高</t>
    </r>
    <rPh sb="0" eb="3">
      <t>デキダカ</t>
    </rPh>
    <phoneticPr fontId="25"/>
  </si>
  <si>
    <r>
      <rPr>
        <sz val="12"/>
        <color theme="1"/>
        <rFont val="ＭＳ Ｐゴシック"/>
        <family val="3"/>
      </rPr>
      <t>KX</t>
    </r>
    <phoneticPr fontId="25"/>
  </si>
  <si>
    <r>
      <rPr>
        <sz val="12"/>
        <color theme="1"/>
        <rFont val="ＭＳ Ｐゴシック"/>
        <family val="3"/>
      </rPr>
      <t>KG</t>
    </r>
    <phoneticPr fontId="25"/>
  </si>
  <si>
    <r>
      <rPr>
        <sz val="12"/>
        <color theme="1"/>
        <rFont val="ＭＳ Ｐゴシック"/>
        <family val="3"/>
      </rPr>
      <t>その他</t>
    </r>
    <rPh sb="2" eb="3">
      <t>タ</t>
    </rPh>
    <phoneticPr fontId="25"/>
  </si>
  <si>
    <r>
      <rPr>
        <sz val="12"/>
        <color theme="1"/>
        <rFont val="ＭＳ Ｐゴシック"/>
        <family val="3"/>
      </rPr>
      <t>（</t>
    </r>
    <phoneticPr fontId="25"/>
  </si>
  <si>
    <r>
      <rPr>
        <sz val="12"/>
        <color theme="1"/>
        <rFont val="ＭＳ Ｐゴシック"/>
        <family val="3"/>
      </rPr>
      <t>）</t>
    </r>
    <phoneticPr fontId="25"/>
  </si>
  <si>
    <r>
      <rPr>
        <b/>
        <sz val="12"/>
        <color theme="1"/>
        <rFont val="ＭＳ Ｐゴシック"/>
        <family val="3"/>
      </rPr>
      <t>回覧記録</t>
    </r>
    <rPh sb="0" eb="2">
      <t>カイラン</t>
    </rPh>
    <rPh sb="2" eb="4">
      <t>キロク</t>
    </rPh>
    <phoneticPr fontId="25"/>
  </si>
  <si>
    <r>
      <rPr>
        <sz val="11"/>
        <color theme="1"/>
        <rFont val="ＭＳ Ｐゴシック"/>
        <family val="3"/>
      </rPr>
      <t>*差戻し日/確認日を記入下さい</t>
    </r>
    <rPh sb="1" eb="3">
      <t>サシモド</t>
    </rPh>
    <rPh sb="4" eb="5">
      <t>ビ</t>
    </rPh>
    <rPh sb="6" eb="8">
      <t>カクニン</t>
    </rPh>
    <rPh sb="8" eb="9">
      <t>ビ</t>
    </rPh>
    <rPh sb="10" eb="13">
      <t>キニュウクダ</t>
    </rPh>
    <phoneticPr fontId="25"/>
  </si>
  <si>
    <r>
      <rPr>
        <sz val="12"/>
        <color theme="1"/>
        <rFont val="ＭＳ Ｐゴシック"/>
        <family val="3"/>
      </rPr>
      <t>担当組織</t>
    </r>
    <rPh sb="0" eb="2">
      <t>タントウ</t>
    </rPh>
    <rPh sb="2" eb="4">
      <t>ソシキ</t>
    </rPh>
    <phoneticPr fontId="25"/>
  </si>
  <si>
    <r>
      <rPr>
        <sz val="12"/>
        <color theme="1"/>
        <rFont val="ＭＳ Ｐゴシック"/>
        <family val="3"/>
      </rPr>
      <t>決裁区分</t>
    </r>
    <rPh sb="0" eb="2">
      <t>ケッサイ</t>
    </rPh>
    <rPh sb="2" eb="4">
      <t>クブン</t>
    </rPh>
    <phoneticPr fontId="25"/>
  </si>
  <si>
    <r>
      <rPr>
        <sz val="12"/>
        <color theme="1"/>
        <rFont val="ＭＳ Ｐゴシック"/>
        <family val="3"/>
      </rPr>
      <t>所見欄</t>
    </r>
    <rPh sb="0" eb="2">
      <t>ショケン</t>
    </rPh>
    <rPh sb="2" eb="3">
      <t>ラン</t>
    </rPh>
    <phoneticPr fontId="25"/>
  </si>
  <si>
    <r>
      <rPr>
        <sz val="12"/>
        <color theme="1"/>
        <rFont val="ＭＳ Ｐゴシック"/>
        <family val="3"/>
      </rPr>
      <t xml:space="preserve">捺印欄
</t>
    </r>
    <r>
      <rPr>
        <sz val="9"/>
        <color theme="1"/>
        <rFont val="ＭＳ Ｐゴシック"/>
        <family val="3"/>
      </rPr>
      <t>※適合の場合</t>
    </r>
    <rPh sb="0" eb="2">
      <t>ナツイン</t>
    </rPh>
    <rPh sb="2" eb="3">
      <t>ラン</t>
    </rPh>
    <rPh sb="5" eb="7">
      <t>テキゴウ</t>
    </rPh>
    <rPh sb="8" eb="10">
      <t>バアイ</t>
    </rPh>
    <phoneticPr fontId="25"/>
  </si>
  <si>
    <r>
      <rPr>
        <sz val="12"/>
        <color theme="1"/>
        <rFont val="ＭＳ Ｐゴシック"/>
        <family val="3"/>
      </rPr>
      <t>コメント欄　（特に差戻しの場合は、記載下さる様お願いします。）</t>
    </r>
    <rPh sb="4" eb="5">
      <t>ラン</t>
    </rPh>
    <rPh sb="7" eb="8">
      <t>トク</t>
    </rPh>
    <rPh sb="9" eb="11">
      <t>サシモド</t>
    </rPh>
    <rPh sb="13" eb="15">
      <t>バアイ</t>
    </rPh>
    <rPh sb="17" eb="19">
      <t>キサイ</t>
    </rPh>
    <rPh sb="19" eb="20">
      <t>クダ</t>
    </rPh>
    <rPh sb="22" eb="23">
      <t>ヨウ</t>
    </rPh>
    <rPh sb="24" eb="25">
      <t>ネガ</t>
    </rPh>
    <phoneticPr fontId="25"/>
  </si>
  <si>
    <r>
      <rPr>
        <sz val="12"/>
        <color theme="1"/>
        <rFont val="ＭＳ Ｐゴシック"/>
        <family val="3"/>
      </rPr>
      <t>差戻し日</t>
    </r>
    <phoneticPr fontId="25"/>
  </si>
  <si>
    <r>
      <rPr>
        <sz val="12"/>
        <color theme="1"/>
        <rFont val="ＭＳ Ｐゴシック"/>
        <family val="3"/>
      </rPr>
      <t>確認日</t>
    </r>
    <phoneticPr fontId="25"/>
  </si>
  <si>
    <r>
      <rPr>
        <sz val="11"/>
        <color theme="1"/>
        <rFont val="ＭＳ Ｐゴシック"/>
        <family val="3"/>
      </rPr>
      <t>《社長》</t>
    </r>
    <rPh sb="1" eb="3">
      <t>シャチョウ</t>
    </rPh>
    <phoneticPr fontId="25"/>
  </si>
  <si>
    <r>
      <rPr>
        <i/>
        <sz val="11"/>
        <color rgb="FFFF0000"/>
        <rFont val="ＭＳ Ｐゴシック"/>
        <family val="3"/>
      </rPr>
      <t>※KZより提出致します</t>
    </r>
    <rPh sb="5" eb="7">
      <t>テイシュツ</t>
    </rPh>
    <rPh sb="7" eb="8">
      <t>イタ</t>
    </rPh>
    <phoneticPr fontId="25"/>
  </si>
  <si>
    <r>
      <rPr>
        <sz val="11"/>
        <color theme="1"/>
        <rFont val="ＭＳ Ｐゴシック"/>
        <family val="3"/>
      </rPr>
      <t>社長</t>
    </r>
    <rPh sb="0" eb="2">
      <t>シャチョウ</t>
    </rPh>
    <phoneticPr fontId="25"/>
  </si>
  <si>
    <r>
      <rPr>
        <sz val="14"/>
        <color theme="1"/>
        <rFont val="ＭＳ Ｐゴシック"/>
        <family val="3"/>
      </rPr>
      <t>A</t>
    </r>
    <phoneticPr fontId="25"/>
  </si>
  <si>
    <r>
      <rPr>
        <sz val="14"/>
        <color theme="1"/>
        <rFont val="ＭＳ Ｐゴシック"/>
        <family val="3"/>
      </rPr>
      <t>□</t>
    </r>
    <phoneticPr fontId="25"/>
  </si>
  <si>
    <r>
      <rPr>
        <sz val="12"/>
        <color theme="1"/>
        <rFont val="ＭＳ Ｐゴシック"/>
        <family val="3"/>
      </rPr>
      <t>不適合</t>
    </r>
    <rPh sb="0" eb="3">
      <t>フテキゴウ</t>
    </rPh>
    <phoneticPr fontId="25"/>
  </si>
  <si>
    <r>
      <rPr>
        <sz val="12"/>
        <color theme="1"/>
        <rFont val="ＭＳ Ｐゴシック"/>
        <family val="3"/>
      </rPr>
      <t>適合</t>
    </r>
    <rPh sb="0" eb="2">
      <t>テキゴウ</t>
    </rPh>
    <phoneticPr fontId="25"/>
  </si>
  <si>
    <r>
      <rPr>
        <sz val="14"/>
        <color theme="0" tint="-0.14999847407452621"/>
        <rFont val="ＭＳ Ｐゴシック"/>
        <family val="3"/>
      </rPr>
      <t>（捺印）</t>
    </r>
    <phoneticPr fontId="25"/>
  </si>
  <si>
    <r>
      <rPr>
        <sz val="11"/>
        <color theme="1"/>
        <rFont val="ＭＳ Ｐゴシック"/>
        <family val="3"/>
      </rPr>
      <t>《事業本部》</t>
    </r>
    <rPh sb="1" eb="3">
      <t>ジギョウ</t>
    </rPh>
    <rPh sb="3" eb="5">
      <t>ホンブ</t>
    </rPh>
    <phoneticPr fontId="25"/>
  </si>
  <si>
    <r>
      <rPr>
        <sz val="11"/>
        <color theme="1"/>
        <rFont val="ＭＳ Ｐゴシック"/>
        <family val="3"/>
      </rPr>
      <t>事業本部長</t>
    </r>
    <rPh sb="0" eb="2">
      <t>ジギョウ</t>
    </rPh>
    <rPh sb="2" eb="5">
      <t>ホンブチョウ</t>
    </rPh>
    <phoneticPr fontId="25"/>
  </si>
  <si>
    <r>
      <rPr>
        <sz val="14"/>
        <color theme="1"/>
        <rFont val="ＭＳ Ｐゴシック"/>
        <family val="3"/>
      </rPr>
      <t>Ba</t>
    </r>
    <phoneticPr fontId="25"/>
  </si>
  <si>
    <r>
      <rPr>
        <sz val="11"/>
        <color theme="1"/>
        <rFont val="ＭＳ Ｐゴシック"/>
        <family val="3"/>
      </rPr>
      <t>副事業本部長</t>
    </r>
    <rPh sb="0" eb="3">
      <t>フクジギョウ</t>
    </rPh>
    <rPh sb="3" eb="6">
      <t>ホンブチョウ</t>
    </rPh>
    <phoneticPr fontId="25"/>
  </si>
  <si>
    <r>
      <rPr>
        <sz val="14"/>
        <color theme="1"/>
        <rFont val="ＭＳ Ｐゴシック"/>
        <family val="3"/>
      </rPr>
      <t>Bb</t>
    </r>
    <phoneticPr fontId="25"/>
  </si>
  <si>
    <r>
      <rPr>
        <sz val="11"/>
        <color theme="1"/>
        <rFont val="ＭＳ Ｐゴシック"/>
        <family val="3"/>
      </rPr>
      <t>《営業部》</t>
    </r>
    <rPh sb="1" eb="3">
      <t>エイギョウ</t>
    </rPh>
    <rPh sb="3" eb="4">
      <t>ブ</t>
    </rPh>
    <phoneticPr fontId="25"/>
  </si>
  <si>
    <r>
      <rPr>
        <i/>
        <sz val="11"/>
        <color rgb="FFFF0000"/>
        <rFont val="ＭＳ Ｐゴシック"/>
        <family val="3"/>
      </rPr>
      <t>※確認後は、KZへ返却下さい。</t>
    </r>
    <rPh sb="1" eb="3">
      <t>カクニン</t>
    </rPh>
    <rPh sb="3" eb="4">
      <t>ゴ</t>
    </rPh>
    <rPh sb="9" eb="12">
      <t>ヘンキャククダ</t>
    </rPh>
    <phoneticPr fontId="25"/>
  </si>
  <si>
    <r>
      <rPr>
        <sz val="11"/>
        <color theme="1"/>
        <rFont val="ＭＳ Ｐゴシック"/>
        <family val="3"/>
      </rPr>
      <t>営業部長</t>
    </r>
    <rPh sb="0" eb="2">
      <t>エイギョウ</t>
    </rPh>
    <rPh sb="2" eb="4">
      <t>ブチョウ</t>
    </rPh>
    <phoneticPr fontId="25"/>
  </si>
  <si>
    <r>
      <rPr>
        <sz val="11"/>
        <color theme="1"/>
        <rFont val="ＭＳ Ｐゴシック"/>
        <family val="3"/>
      </rPr>
      <t>《業務部》</t>
    </r>
    <rPh sb="1" eb="3">
      <t>ギョウム</t>
    </rPh>
    <rPh sb="3" eb="4">
      <t>ブ</t>
    </rPh>
    <phoneticPr fontId="25"/>
  </si>
  <si>
    <r>
      <rPr>
        <sz val="11"/>
        <color theme="1"/>
        <rFont val="ＭＳ Ｐゴシック"/>
        <family val="3"/>
      </rPr>
      <t>業務部長</t>
    </r>
    <rPh sb="0" eb="2">
      <t>ギョウム</t>
    </rPh>
    <rPh sb="2" eb="4">
      <t>ブチョウ</t>
    </rPh>
    <phoneticPr fontId="25"/>
  </si>
  <si>
    <r>
      <rPr>
        <sz val="11"/>
        <color theme="1"/>
        <rFont val="ＭＳ Ｐゴシック"/>
        <family val="3"/>
      </rPr>
      <t>担当者</t>
    </r>
    <rPh sb="0" eb="3">
      <t>タントウシャ</t>
    </rPh>
    <phoneticPr fontId="25"/>
  </si>
  <si>
    <r>
      <rPr>
        <sz val="12"/>
        <color theme="1"/>
        <rFont val="ＭＳ Ｐゴシック"/>
        <family val="3"/>
      </rPr>
      <t>確認</t>
    </r>
    <rPh sb="0" eb="2">
      <t>カクニン</t>
    </rPh>
    <phoneticPr fontId="25"/>
  </si>
  <si>
    <r>
      <rPr>
        <sz val="14"/>
        <color theme="0" tint="-0.14999847407452621"/>
        <rFont val="ＭＳ Ｐゴシック"/>
        <family val="3"/>
      </rPr>
      <t>（捺印）</t>
    </r>
    <rPh sb="1" eb="3">
      <t>ナツイン</t>
    </rPh>
    <phoneticPr fontId="25"/>
  </si>
  <si>
    <r>
      <rPr>
        <sz val="11"/>
        <color theme="1"/>
        <rFont val="ＭＳ Ｐゴシック"/>
        <family val="3"/>
      </rPr>
      <t>《事業部》</t>
    </r>
    <rPh sb="1" eb="3">
      <t>ジギョウ</t>
    </rPh>
    <rPh sb="3" eb="4">
      <t>ブ</t>
    </rPh>
    <phoneticPr fontId="25"/>
  </si>
  <si>
    <r>
      <rPr>
        <sz val="11"/>
        <color theme="1"/>
        <rFont val="ＭＳ Ｐゴシック"/>
        <family val="3"/>
      </rPr>
      <t>事業部長</t>
    </r>
    <rPh sb="0" eb="2">
      <t>ジギョウ</t>
    </rPh>
    <rPh sb="2" eb="4">
      <t>ブチョウ</t>
    </rPh>
    <phoneticPr fontId="25"/>
  </si>
  <si>
    <r>
      <rPr>
        <sz val="14"/>
        <color theme="1"/>
        <rFont val="ＭＳ Ｐゴシック"/>
        <family val="3"/>
      </rPr>
      <t>Ca</t>
    </r>
    <phoneticPr fontId="25"/>
  </si>
  <si>
    <r>
      <rPr>
        <sz val="11"/>
        <color theme="1"/>
        <rFont val="ＭＳ Ｐゴシック"/>
        <family val="3"/>
      </rPr>
      <t>《主管部》</t>
    </r>
    <rPh sb="1" eb="3">
      <t>シュカン</t>
    </rPh>
    <rPh sb="3" eb="4">
      <t>ブ</t>
    </rPh>
    <phoneticPr fontId="25"/>
  </si>
  <si>
    <r>
      <rPr>
        <sz val="11"/>
        <color theme="1"/>
        <rFont val="ＭＳ Ｐゴシック"/>
        <family val="3"/>
      </rPr>
      <t>部長</t>
    </r>
    <rPh sb="0" eb="2">
      <t>ブチョウ</t>
    </rPh>
    <phoneticPr fontId="25"/>
  </si>
  <si>
    <r>
      <rPr>
        <sz val="11"/>
        <color theme="1"/>
        <rFont val="ＭＳ Ｐゴシック"/>
        <family val="3"/>
      </rPr>
      <t>担当課長</t>
    </r>
    <rPh sb="0" eb="2">
      <t>タントウ</t>
    </rPh>
    <rPh sb="2" eb="4">
      <t>カチョウ</t>
    </rPh>
    <phoneticPr fontId="25"/>
  </si>
  <si>
    <r>
      <rPr>
        <sz val="11"/>
        <color theme="1"/>
        <rFont val="ＭＳ Ｐゴシック"/>
        <family val="3"/>
      </rPr>
      <t>《プロジェクト/調査団》</t>
    </r>
    <rPh sb="8" eb="11">
      <t>チョウサダン</t>
    </rPh>
    <phoneticPr fontId="25"/>
  </si>
  <si>
    <r>
      <rPr>
        <sz val="11"/>
        <color theme="1"/>
        <rFont val="ＭＳ Ｐゴシック"/>
        <family val="3"/>
      </rPr>
      <t>団長/ﾌﾟﾛｼﾞｪｸﾄﾏﾈｰｼﾞｬｰ</t>
    </r>
    <rPh sb="0" eb="2">
      <t>ダンチョウ</t>
    </rPh>
    <phoneticPr fontId="25"/>
  </si>
  <si>
    <r>
      <rPr>
        <sz val="11"/>
        <color theme="1"/>
        <rFont val="ＭＳ Ｐゴシック"/>
        <family val="3"/>
      </rPr>
      <t>担当者（申請者）</t>
    </r>
    <rPh sb="0" eb="3">
      <t>タントウシャ</t>
    </rPh>
    <rPh sb="4" eb="7">
      <t>シンセイシャ</t>
    </rPh>
    <phoneticPr fontId="25"/>
  </si>
  <si>
    <r>
      <rPr>
        <b/>
        <sz val="12"/>
        <color theme="1"/>
        <rFont val="ＭＳ Ｐゴシック"/>
        <family val="3"/>
      </rPr>
      <t>業務部文書担当</t>
    </r>
    <rPh sb="0" eb="2">
      <t>ギョウム</t>
    </rPh>
    <rPh sb="2" eb="3">
      <t>ブ</t>
    </rPh>
    <rPh sb="3" eb="5">
      <t>ブンショ</t>
    </rPh>
    <rPh sb="5" eb="7">
      <t>タントウ</t>
    </rPh>
    <phoneticPr fontId="25"/>
  </si>
  <si>
    <r>
      <rPr>
        <i/>
        <sz val="11"/>
        <color theme="1"/>
        <rFont val="ＭＳ Ｐゴシック"/>
        <family val="3"/>
      </rPr>
      <t>※承認済の書類は、複写を業務部にて保管する。</t>
    </r>
    <rPh sb="1" eb="3">
      <t>ショウニン</t>
    </rPh>
    <rPh sb="3" eb="4">
      <t>スミ</t>
    </rPh>
    <rPh sb="5" eb="7">
      <t>ショルイ</t>
    </rPh>
    <rPh sb="9" eb="11">
      <t>フクシャ</t>
    </rPh>
    <rPh sb="12" eb="14">
      <t>ギョウム</t>
    </rPh>
    <rPh sb="14" eb="15">
      <t>ブ</t>
    </rPh>
    <rPh sb="17" eb="19">
      <t>ホカン</t>
    </rPh>
    <phoneticPr fontId="25"/>
  </si>
  <si>
    <r>
      <rPr>
        <sz val="12"/>
        <color theme="1"/>
        <rFont val="ＭＳ Ｐゴシック"/>
        <family val="3"/>
      </rPr>
      <t>受付日</t>
    </r>
    <rPh sb="0" eb="3">
      <t>ウケツケビ</t>
    </rPh>
    <phoneticPr fontId="25"/>
  </si>
  <si>
    <r>
      <rPr>
        <sz val="12"/>
        <color theme="1"/>
        <rFont val="ＭＳ Ｐゴシック"/>
        <family val="3"/>
      </rPr>
      <t>返却日</t>
    </r>
    <rPh sb="0" eb="2">
      <t>ヘンキャク</t>
    </rPh>
    <rPh sb="2" eb="3">
      <t>ビ</t>
    </rPh>
    <phoneticPr fontId="25"/>
  </si>
  <si>
    <r>
      <rPr>
        <sz val="12"/>
        <color theme="1"/>
        <rFont val="ＭＳ Ｐゴシック"/>
        <family val="3"/>
      </rPr>
      <t xml:space="preserve">受付番号 </t>
    </r>
    <r>
      <rPr>
        <i/>
        <sz val="10"/>
        <color theme="1"/>
        <rFont val="ＭＳ Ｐゴシック"/>
        <family val="3"/>
      </rPr>
      <t>※業務部記入</t>
    </r>
    <rPh sb="0" eb="2">
      <t>ウケツケ</t>
    </rPh>
    <rPh sb="2" eb="4">
      <t>バンゴウ</t>
    </rPh>
    <rPh sb="6" eb="8">
      <t>ギョウム</t>
    </rPh>
    <rPh sb="8" eb="9">
      <t>ブ</t>
    </rPh>
    <rPh sb="9" eb="11">
      <t>キニュウ</t>
    </rPh>
    <phoneticPr fontId="25"/>
  </si>
  <si>
    <r>
      <rPr>
        <sz val="11"/>
        <color theme="1"/>
        <rFont val="ＭＳ Ｐゴシック"/>
        <family val="3"/>
      </rPr>
      <t>受付</t>
    </r>
    <rPh sb="0" eb="2">
      <t>ウケツケ</t>
    </rPh>
    <phoneticPr fontId="25"/>
  </si>
  <si>
    <r>
      <rPr>
        <sz val="12"/>
        <color theme="1"/>
        <rFont val="ＭＳ Ｐゴシック"/>
        <family val="3"/>
      </rPr>
      <t>台帳記録</t>
    </r>
    <rPh sb="0" eb="2">
      <t>ダイチョウ</t>
    </rPh>
    <rPh sb="2" eb="4">
      <t>キロク</t>
    </rPh>
    <phoneticPr fontId="25"/>
  </si>
  <si>
    <r>
      <rPr>
        <sz val="12"/>
        <color theme="1"/>
        <rFont val="ＭＳ Ｐゴシック"/>
        <family val="3"/>
      </rPr>
      <t>-</t>
    </r>
    <phoneticPr fontId="25"/>
  </si>
  <si>
    <r>
      <rPr>
        <sz val="12"/>
        <color theme="1"/>
        <rFont val="ＭＳ Ｐゴシック"/>
        <family val="3"/>
      </rPr>
      <t>回覧上の注意事項</t>
    </r>
    <rPh sb="0" eb="2">
      <t>カイラン</t>
    </rPh>
    <rPh sb="2" eb="3">
      <t>ジョウ</t>
    </rPh>
    <rPh sb="4" eb="6">
      <t>チュウイ</t>
    </rPh>
    <rPh sb="6" eb="8">
      <t>ジコウ</t>
    </rPh>
    <phoneticPr fontId="25"/>
  </si>
  <si>
    <r>
      <rPr>
        <sz val="11"/>
        <color theme="1"/>
        <rFont val="ＭＳ Ｐゴシック"/>
        <family val="3"/>
      </rPr>
      <t>1．申請部は、申請書類の内容に応じて「総括」、「単年度」にチェックを入れて下さい。（単年度の場合は、申請予算の対象年度を記入下さい。）</t>
    </r>
    <rPh sb="2" eb="4">
      <t>シンセイ</t>
    </rPh>
    <rPh sb="4" eb="5">
      <t>ブ</t>
    </rPh>
    <rPh sb="7" eb="9">
      <t>シンセイ</t>
    </rPh>
    <rPh sb="9" eb="11">
      <t>ショルイ</t>
    </rPh>
    <rPh sb="12" eb="14">
      <t>ナイヨウ</t>
    </rPh>
    <rPh sb="15" eb="16">
      <t>オウ</t>
    </rPh>
    <rPh sb="19" eb="21">
      <t>ソウカツ</t>
    </rPh>
    <rPh sb="24" eb="27">
      <t>タンネンド</t>
    </rPh>
    <rPh sb="34" eb="35">
      <t>イ</t>
    </rPh>
    <rPh sb="37" eb="38">
      <t>クダ</t>
    </rPh>
    <rPh sb="42" eb="45">
      <t>タンネンド</t>
    </rPh>
    <rPh sb="46" eb="48">
      <t>バアイ</t>
    </rPh>
    <rPh sb="50" eb="52">
      <t>シンセイ</t>
    </rPh>
    <rPh sb="52" eb="54">
      <t>ヨサン</t>
    </rPh>
    <rPh sb="55" eb="57">
      <t>タイショウ</t>
    </rPh>
    <rPh sb="57" eb="59">
      <t>ネンド</t>
    </rPh>
    <rPh sb="60" eb="63">
      <t>キニュウクダ</t>
    </rPh>
    <phoneticPr fontId="25"/>
  </si>
  <si>
    <r>
      <rPr>
        <sz val="11"/>
        <color theme="1"/>
        <rFont val="ＭＳ Ｐゴシック"/>
        <family val="3"/>
      </rPr>
      <t>2．申請部は、プロジェクト番号、件名等の記入、申請部署、業務種別、計上基準にチェックを入れて下さい。</t>
    </r>
    <rPh sb="2" eb="4">
      <t>シンセイ</t>
    </rPh>
    <rPh sb="4" eb="5">
      <t>ブ</t>
    </rPh>
    <rPh sb="13" eb="15">
      <t>バンゴウ</t>
    </rPh>
    <rPh sb="16" eb="19">
      <t>ケンメイトウ</t>
    </rPh>
    <rPh sb="20" eb="22">
      <t>キニュウ</t>
    </rPh>
    <rPh sb="23" eb="25">
      <t>シンセイ</t>
    </rPh>
    <rPh sb="25" eb="27">
      <t>ブショ</t>
    </rPh>
    <rPh sb="28" eb="30">
      <t>ギョウム</t>
    </rPh>
    <rPh sb="30" eb="32">
      <t>シュベツ</t>
    </rPh>
    <rPh sb="33" eb="35">
      <t>ケイジョウ</t>
    </rPh>
    <rPh sb="35" eb="37">
      <t>キジュン</t>
    </rPh>
    <rPh sb="43" eb="44">
      <t>イ</t>
    </rPh>
    <rPh sb="46" eb="47">
      <t>クダ</t>
    </rPh>
    <phoneticPr fontId="25"/>
  </si>
  <si>
    <r>
      <rPr>
        <sz val="11"/>
        <color theme="1"/>
        <rFont val="ＭＳ Ｐゴシック"/>
        <family val="3"/>
      </rPr>
      <t>3．申請者は、</t>
    </r>
    <r>
      <rPr>
        <u/>
        <sz val="11"/>
        <color rgb="FFFF0000"/>
        <rFont val="ＭＳ Ｐゴシック"/>
        <family val="3"/>
      </rPr>
      <t>申請金額（売上高）</t>
    </r>
    <r>
      <rPr>
        <sz val="11"/>
        <color theme="1"/>
        <rFont val="ＭＳ Ｐゴシック"/>
        <family val="3"/>
      </rPr>
      <t>にもとづいて対象の決裁区分欄にチェックを入れて下さい。</t>
    </r>
    <rPh sb="2" eb="5">
      <t>シンセイシャ</t>
    </rPh>
    <rPh sb="7" eb="9">
      <t>シンセイ</t>
    </rPh>
    <rPh sb="9" eb="11">
      <t>キンガク</t>
    </rPh>
    <rPh sb="12" eb="14">
      <t>ウリアゲ</t>
    </rPh>
    <rPh sb="14" eb="15">
      <t>ダカ</t>
    </rPh>
    <rPh sb="22" eb="24">
      <t>タイショウ</t>
    </rPh>
    <rPh sb="25" eb="27">
      <t>ケッサイ</t>
    </rPh>
    <rPh sb="27" eb="29">
      <t>クブン</t>
    </rPh>
    <rPh sb="29" eb="30">
      <t>ラン</t>
    </rPh>
    <rPh sb="36" eb="37">
      <t>イ</t>
    </rPh>
    <rPh sb="39" eb="40">
      <t>クダ</t>
    </rPh>
    <phoneticPr fontId="25"/>
  </si>
  <si>
    <r>
      <rPr>
        <sz val="11"/>
        <color theme="1"/>
        <rFont val="ＭＳ Ｐゴシック"/>
        <family val="3"/>
      </rPr>
      <t>（注　：　不明な場合は、業務部に確認下さい。）</t>
    </r>
    <rPh sb="1" eb="2">
      <t>チュウ</t>
    </rPh>
    <rPh sb="5" eb="7">
      <t>フメイ</t>
    </rPh>
    <rPh sb="8" eb="10">
      <t>バアイ</t>
    </rPh>
    <rPh sb="12" eb="14">
      <t>ギョウム</t>
    </rPh>
    <rPh sb="14" eb="15">
      <t>ブ</t>
    </rPh>
    <rPh sb="16" eb="18">
      <t>カクニン</t>
    </rPh>
    <rPh sb="18" eb="19">
      <t>クダ</t>
    </rPh>
    <phoneticPr fontId="25"/>
  </si>
  <si>
    <r>
      <rPr>
        <sz val="11"/>
        <color rgb="FFFF0000"/>
        <rFont val="ＭＳ Ｐゴシック"/>
        <family val="3"/>
      </rPr>
      <t>A稟議：10億円以上（</t>
    </r>
    <r>
      <rPr>
        <u/>
        <sz val="11"/>
        <color rgb="FFFF0000"/>
        <rFont val="ＭＳ Ｐゴシック"/>
        <family val="3"/>
      </rPr>
      <t>但し、20億円以上は経営会議事項</t>
    </r>
    <r>
      <rPr>
        <sz val="11"/>
        <color rgb="FFFF0000"/>
        <rFont val="ＭＳ Ｐゴシック"/>
        <family val="3"/>
      </rPr>
      <t>）、Ba稟議：3億円以上10億円未満、Bb稟議：1億円以上3億円未満、Ca稟議：1億円未満</t>
    </r>
    <rPh sb="1" eb="3">
      <t>リンギ</t>
    </rPh>
    <rPh sb="6" eb="8">
      <t>オクエン</t>
    </rPh>
    <rPh sb="8" eb="10">
      <t>イジョウ</t>
    </rPh>
    <rPh sb="11" eb="12">
      <t>タダ</t>
    </rPh>
    <rPh sb="16" eb="18">
      <t>オクエン</t>
    </rPh>
    <rPh sb="18" eb="20">
      <t>イジョウ</t>
    </rPh>
    <rPh sb="21" eb="23">
      <t>ケイエイ</t>
    </rPh>
    <rPh sb="23" eb="25">
      <t>カイギ</t>
    </rPh>
    <rPh sb="25" eb="27">
      <t>ジコウ</t>
    </rPh>
    <rPh sb="31" eb="33">
      <t>リンギ</t>
    </rPh>
    <rPh sb="37" eb="39">
      <t>イジョウ</t>
    </rPh>
    <rPh sb="41" eb="42">
      <t>オク</t>
    </rPh>
    <rPh sb="42" eb="43">
      <t>エン</t>
    </rPh>
    <rPh sb="43" eb="45">
      <t>ミマン</t>
    </rPh>
    <rPh sb="48" eb="50">
      <t>リンギ</t>
    </rPh>
    <rPh sb="52" eb="54">
      <t>オクエン</t>
    </rPh>
    <rPh sb="54" eb="56">
      <t>イジョウ</t>
    </rPh>
    <rPh sb="57" eb="59">
      <t>オクエン</t>
    </rPh>
    <rPh sb="59" eb="61">
      <t>ミマン</t>
    </rPh>
    <rPh sb="64" eb="66">
      <t>リンギ</t>
    </rPh>
    <rPh sb="68" eb="70">
      <t>オクエン</t>
    </rPh>
    <rPh sb="70" eb="72">
      <t>ミマン</t>
    </rPh>
    <phoneticPr fontId="25"/>
  </si>
  <si>
    <r>
      <rPr>
        <sz val="11"/>
        <color theme="1"/>
        <rFont val="ＭＳ Ｐゴシック"/>
        <family val="3"/>
      </rPr>
      <t>4．主管部は事業部長までの確認を受領の上、業務部へ書類を提出下さい。</t>
    </r>
    <rPh sb="2" eb="4">
      <t>シュカン</t>
    </rPh>
    <rPh sb="4" eb="5">
      <t>ブ</t>
    </rPh>
    <rPh sb="6" eb="8">
      <t>ジギョウ</t>
    </rPh>
    <rPh sb="8" eb="10">
      <t>ブチョウ</t>
    </rPh>
    <rPh sb="13" eb="15">
      <t>カクニン</t>
    </rPh>
    <rPh sb="16" eb="18">
      <t>ジュリョウ</t>
    </rPh>
    <rPh sb="19" eb="20">
      <t>ウエ</t>
    </rPh>
    <rPh sb="21" eb="23">
      <t>ギョウム</t>
    </rPh>
    <rPh sb="23" eb="24">
      <t>ブ</t>
    </rPh>
    <rPh sb="25" eb="27">
      <t>ショルイ</t>
    </rPh>
    <rPh sb="28" eb="31">
      <t>テイシュツクダ</t>
    </rPh>
    <phoneticPr fontId="25"/>
  </si>
  <si>
    <r>
      <rPr>
        <sz val="11"/>
        <color theme="1"/>
        <rFont val="ＭＳ Ｐゴシック"/>
        <family val="3"/>
      </rPr>
      <t>業務部は主管部からの提出書類に受付場号を記録の上、回覧致します。</t>
    </r>
    <phoneticPr fontId="25"/>
  </si>
  <si>
    <r>
      <rPr>
        <sz val="11"/>
        <color theme="1"/>
        <rFont val="ＭＳ Ｐゴシック"/>
        <family val="3"/>
      </rPr>
      <t>5．確認者は提出内容に</t>
    </r>
    <r>
      <rPr>
        <u/>
        <sz val="11"/>
        <color rgb="FFFF0000"/>
        <rFont val="ＭＳ Ｐゴシック"/>
        <family val="3"/>
      </rPr>
      <t>指摘がある場合</t>
    </r>
    <r>
      <rPr>
        <sz val="11"/>
        <color theme="1"/>
        <rFont val="ＭＳ Ｐゴシック"/>
        <family val="3"/>
      </rPr>
      <t>は、所見欄の「不適合」にチェックを入れ、差戻し日を記入の上で</t>
    </r>
    <r>
      <rPr>
        <u/>
        <sz val="11"/>
        <color rgb="FFFF0000"/>
        <rFont val="ＭＳ Ｐゴシック"/>
        <family val="3"/>
      </rPr>
      <t>主管部長へ返信ください</t>
    </r>
    <r>
      <rPr>
        <sz val="11"/>
        <color theme="1"/>
        <rFont val="ＭＳ Ｐゴシック"/>
        <family val="3"/>
      </rPr>
      <t>。</t>
    </r>
    <rPh sb="2" eb="4">
      <t>カクニン</t>
    </rPh>
    <rPh sb="4" eb="5">
      <t>シャ</t>
    </rPh>
    <rPh sb="6" eb="8">
      <t>テイシュツ</t>
    </rPh>
    <rPh sb="8" eb="10">
      <t>ナイヨウ</t>
    </rPh>
    <rPh sb="11" eb="13">
      <t>シテキ</t>
    </rPh>
    <rPh sb="16" eb="18">
      <t>バアイ</t>
    </rPh>
    <rPh sb="20" eb="22">
      <t>ショケン</t>
    </rPh>
    <rPh sb="22" eb="23">
      <t>ラン</t>
    </rPh>
    <rPh sb="25" eb="28">
      <t>フテキゴウ</t>
    </rPh>
    <rPh sb="35" eb="36">
      <t>イ</t>
    </rPh>
    <rPh sb="38" eb="40">
      <t>サシモド</t>
    </rPh>
    <rPh sb="41" eb="42">
      <t>ビ</t>
    </rPh>
    <rPh sb="43" eb="45">
      <t>キニュウ</t>
    </rPh>
    <rPh sb="46" eb="47">
      <t>ウエ</t>
    </rPh>
    <rPh sb="48" eb="50">
      <t>シュカン</t>
    </rPh>
    <rPh sb="50" eb="52">
      <t>ブチョウ</t>
    </rPh>
    <rPh sb="53" eb="55">
      <t>ヘンシン</t>
    </rPh>
    <phoneticPr fontId="25"/>
  </si>
  <si>
    <r>
      <rPr>
        <sz val="11"/>
        <color theme="1"/>
        <rFont val="ＭＳ Ｐゴシック"/>
        <family val="3"/>
      </rPr>
      <t xml:space="preserve">   差し戻された実行予算については、コメントの内容を確認の上で実行予算を修正の上、</t>
    </r>
    <r>
      <rPr>
        <u/>
        <sz val="11"/>
        <color rgb="FFFF0000"/>
        <rFont val="ＭＳ Ｐゴシック"/>
        <family val="3"/>
      </rPr>
      <t>差し戻された確認者へ返却下さい</t>
    </r>
    <r>
      <rPr>
        <sz val="11"/>
        <color theme="1"/>
        <rFont val="ＭＳ Ｐゴシック"/>
        <family val="3"/>
      </rPr>
      <t>。</t>
    </r>
    <rPh sb="3" eb="4">
      <t>サ</t>
    </rPh>
    <rPh sb="5" eb="6">
      <t>モド</t>
    </rPh>
    <rPh sb="9" eb="11">
      <t>ジッコウ</t>
    </rPh>
    <rPh sb="11" eb="13">
      <t>ヨサン</t>
    </rPh>
    <rPh sb="24" eb="26">
      <t>ナイヨウ</t>
    </rPh>
    <rPh sb="27" eb="29">
      <t>カクニン</t>
    </rPh>
    <rPh sb="30" eb="31">
      <t>ウエ</t>
    </rPh>
    <rPh sb="32" eb="34">
      <t>ジッコウ</t>
    </rPh>
    <rPh sb="34" eb="36">
      <t>ヨサン</t>
    </rPh>
    <rPh sb="37" eb="39">
      <t>シュウセイ</t>
    </rPh>
    <rPh sb="40" eb="41">
      <t>ウエ</t>
    </rPh>
    <rPh sb="42" eb="43">
      <t>サ</t>
    </rPh>
    <rPh sb="44" eb="45">
      <t>モド</t>
    </rPh>
    <rPh sb="48" eb="50">
      <t>カクニン</t>
    </rPh>
    <rPh sb="50" eb="51">
      <t>シャ</t>
    </rPh>
    <rPh sb="52" eb="54">
      <t>ヘンキャク</t>
    </rPh>
    <rPh sb="54" eb="55">
      <t>クダ</t>
    </rPh>
    <phoneticPr fontId="25"/>
  </si>
  <si>
    <r>
      <rPr>
        <sz val="11"/>
        <color theme="1"/>
        <rFont val="ＭＳ Ｐゴシック"/>
        <family val="3"/>
      </rPr>
      <t>　　　　　</t>
    </r>
    <phoneticPr fontId="25"/>
  </si>
  <si>
    <r>
      <rPr>
        <sz val="11"/>
        <color theme="1"/>
        <rFont val="ＭＳ Ｐゴシック"/>
        <family val="3"/>
      </rPr>
      <t>6．確認者は提出内容を</t>
    </r>
    <r>
      <rPr>
        <u/>
        <sz val="11"/>
        <color rgb="FFFF0000"/>
        <rFont val="ＭＳ Ｐゴシック"/>
        <family val="3"/>
      </rPr>
      <t>適切と判断した場合</t>
    </r>
    <r>
      <rPr>
        <sz val="11"/>
        <color theme="1"/>
        <rFont val="ＭＳ Ｐゴシック"/>
        <family val="3"/>
      </rPr>
      <t>は、所見欄の「適合」にチェックを入</t>
    </r>
    <r>
      <rPr>
        <sz val="11"/>
        <color theme="1"/>
        <rFont val="ＭＳ Ｐゴシック"/>
        <family val="3"/>
      </rPr>
      <t>れ、確認日を記入し、次の確認者へ回覧下さい。</t>
    </r>
    <rPh sb="2" eb="4">
      <t>カクニン</t>
    </rPh>
    <rPh sb="4" eb="5">
      <t>シャ</t>
    </rPh>
    <rPh sb="6" eb="8">
      <t>テイシュツ</t>
    </rPh>
    <rPh sb="8" eb="10">
      <t>ナイヨウ</t>
    </rPh>
    <rPh sb="11" eb="13">
      <t>テキセツ</t>
    </rPh>
    <rPh sb="14" eb="16">
      <t>ハンダン</t>
    </rPh>
    <rPh sb="18" eb="20">
      <t>バアイ</t>
    </rPh>
    <rPh sb="22" eb="24">
      <t>ショケン</t>
    </rPh>
    <rPh sb="24" eb="25">
      <t>ラン</t>
    </rPh>
    <rPh sb="27" eb="29">
      <t>テキゴウ</t>
    </rPh>
    <rPh sb="36" eb="37">
      <t>イ</t>
    </rPh>
    <rPh sb="39" eb="41">
      <t>カクニン</t>
    </rPh>
    <rPh sb="41" eb="42">
      <t>ビ</t>
    </rPh>
    <rPh sb="43" eb="45">
      <t>キニュウ</t>
    </rPh>
    <rPh sb="47" eb="48">
      <t>ツギ</t>
    </rPh>
    <rPh sb="49" eb="51">
      <t>カクニン</t>
    </rPh>
    <rPh sb="51" eb="52">
      <t>シャ</t>
    </rPh>
    <rPh sb="53" eb="55">
      <t>カイラン</t>
    </rPh>
    <rPh sb="55" eb="56">
      <t>クダ</t>
    </rPh>
    <phoneticPr fontId="25"/>
  </si>
  <si>
    <r>
      <rPr>
        <sz val="11"/>
        <color theme="1"/>
        <rFont val="ＭＳ Ｐゴシック"/>
        <family val="3"/>
      </rPr>
      <t>7．決裁区分が『Ca』稟議の場合には、業務部にて受付後に回覧書式と実行予算書類の１部を主管部へ返却致します。</t>
    </r>
    <rPh sb="2" eb="4">
      <t>ケッサイ</t>
    </rPh>
    <rPh sb="4" eb="6">
      <t>クブン</t>
    </rPh>
    <rPh sb="11" eb="13">
      <t>リンギ</t>
    </rPh>
    <rPh sb="14" eb="16">
      <t>バアイ</t>
    </rPh>
    <rPh sb="19" eb="21">
      <t>ギョウム</t>
    </rPh>
    <rPh sb="21" eb="22">
      <t>ブ</t>
    </rPh>
    <rPh sb="24" eb="26">
      <t>ウケツケ</t>
    </rPh>
    <rPh sb="26" eb="27">
      <t>ゴ</t>
    </rPh>
    <rPh sb="28" eb="30">
      <t>カイラン</t>
    </rPh>
    <rPh sb="30" eb="32">
      <t>ショシキ</t>
    </rPh>
    <rPh sb="33" eb="35">
      <t>ジッコウ</t>
    </rPh>
    <rPh sb="35" eb="37">
      <t>ヨサン</t>
    </rPh>
    <rPh sb="37" eb="39">
      <t>ショルイ</t>
    </rPh>
    <rPh sb="41" eb="42">
      <t>ブ</t>
    </rPh>
    <rPh sb="43" eb="45">
      <t>シュカン</t>
    </rPh>
    <rPh sb="45" eb="46">
      <t>ブ</t>
    </rPh>
    <rPh sb="47" eb="49">
      <t>ヘンキャク</t>
    </rPh>
    <rPh sb="49" eb="50">
      <t>イタ</t>
    </rPh>
    <phoneticPr fontId="25"/>
  </si>
  <si>
    <r>
      <rPr>
        <sz val="11"/>
        <color theme="1"/>
        <rFont val="ＭＳ Ｐゴシック"/>
        <family val="3"/>
      </rPr>
      <t>8．</t>
    </r>
    <r>
      <rPr>
        <sz val="11"/>
        <color rgb="FFFF0000"/>
        <rFont val="ＭＳ Ｐゴシック"/>
        <family val="3"/>
      </rPr>
      <t>決裁区分が『</t>
    </r>
    <r>
      <rPr>
        <sz val="11"/>
        <color rgb="FFFF0000"/>
        <rFont val="ＭＳ Ｐゴシック"/>
        <family val="3"/>
      </rPr>
      <t>A</t>
    </r>
    <r>
      <rPr>
        <sz val="11"/>
        <color rgb="FFFF0000"/>
        <rFont val="ＭＳ Ｐゴシック"/>
        <family val="3"/>
      </rPr>
      <t>』稟議の場合には、事業本部長の確認後、業務部より社長室へ提出致します</t>
    </r>
    <r>
      <rPr>
        <sz val="11"/>
        <color theme="1"/>
        <rFont val="ＭＳ Ｐゴシック"/>
        <family val="3"/>
      </rPr>
      <t>。</t>
    </r>
    <rPh sb="2" eb="4">
      <t>ケッサイ</t>
    </rPh>
    <rPh sb="4" eb="6">
      <t>クブン</t>
    </rPh>
    <rPh sb="10" eb="12">
      <t>リンギ</t>
    </rPh>
    <rPh sb="13" eb="15">
      <t>バアイ</t>
    </rPh>
    <rPh sb="18" eb="20">
      <t>ジギョウ</t>
    </rPh>
    <rPh sb="20" eb="23">
      <t>ホンブチョウ</t>
    </rPh>
    <rPh sb="24" eb="26">
      <t>カクニン</t>
    </rPh>
    <rPh sb="26" eb="27">
      <t>ゴ</t>
    </rPh>
    <rPh sb="28" eb="30">
      <t>ギョウム</t>
    </rPh>
    <rPh sb="30" eb="31">
      <t>ブ</t>
    </rPh>
    <rPh sb="33" eb="36">
      <t>シャチョウシツ</t>
    </rPh>
    <rPh sb="37" eb="40">
      <t>テイシュツイタ</t>
    </rPh>
    <phoneticPr fontId="25"/>
  </si>
  <si>
    <r>
      <rPr>
        <sz val="11"/>
        <color theme="1"/>
        <rFont val="ＭＳ Ｐゴシック"/>
        <family val="3"/>
      </rPr>
      <t>9．手続きの完了した実行予算については１部を業務部保管とし、１部を主管部へ返却致します。</t>
    </r>
    <rPh sb="2" eb="4">
      <t>テツヅ</t>
    </rPh>
    <rPh sb="6" eb="8">
      <t>カンリョウ</t>
    </rPh>
    <rPh sb="10" eb="12">
      <t>ジッコウ</t>
    </rPh>
    <rPh sb="12" eb="14">
      <t>ヨサン</t>
    </rPh>
    <rPh sb="20" eb="21">
      <t>ブ</t>
    </rPh>
    <rPh sb="22" eb="24">
      <t>ギョウム</t>
    </rPh>
    <rPh sb="24" eb="25">
      <t>ブ</t>
    </rPh>
    <rPh sb="25" eb="27">
      <t>ホカン</t>
    </rPh>
    <rPh sb="31" eb="32">
      <t>ブ</t>
    </rPh>
    <rPh sb="33" eb="35">
      <t>シュカン</t>
    </rPh>
    <rPh sb="35" eb="36">
      <t>ブ</t>
    </rPh>
    <rPh sb="37" eb="39">
      <t>ヘンキャク</t>
    </rPh>
    <rPh sb="39" eb="40">
      <t>イタ</t>
    </rPh>
    <phoneticPr fontId="25"/>
  </si>
  <si>
    <r>
      <rPr>
        <b/>
        <sz val="12"/>
        <color theme="1"/>
        <rFont val="ＭＳ Ｐゴシック"/>
        <family val="3"/>
      </rPr>
      <t>（書式改定日）</t>
    </r>
    <rPh sb="1" eb="3">
      <t>ショシキ</t>
    </rPh>
    <rPh sb="3" eb="5">
      <t>カイテイ</t>
    </rPh>
    <rPh sb="5" eb="6">
      <t>ビ</t>
    </rPh>
    <phoneticPr fontId="25"/>
  </si>
  <si>
    <t>☑</t>
    <phoneticPr fontId="25"/>
  </si>
  <si>
    <t>計上基準</t>
    <rPh sb="0" eb="2">
      <t>ケイジョウ</t>
    </rPh>
    <rPh sb="2" eb="4">
      <t>キジュン</t>
    </rPh>
    <phoneticPr fontId="3"/>
  </si>
  <si>
    <r>
      <rPr>
        <b/>
        <sz val="12"/>
        <color theme="1"/>
        <rFont val="ＭＳ Ｐゴシック"/>
        <family val="3"/>
      </rPr>
      <t>計上基準</t>
    </r>
    <rPh sb="0" eb="2">
      <t>ケイジョウ</t>
    </rPh>
    <rPh sb="2" eb="4">
      <t>キジュン</t>
    </rPh>
    <phoneticPr fontId="3"/>
  </si>
  <si>
    <t>JA15R1003</t>
    <phoneticPr fontId="3"/>
  </si>
  <si>
    <t>JA15R1003P</t>
    <phoneticPr fontId="3"/>
  </si>
  <si>
    <t>KR</t>
    <phoneticPr fontId="3"/>
  </si>
  <si>
    <t>ハノイ環状3号線マイジック～南タンロン区間実施設計</t>
    <rPh sb="3" eb="5">
      <t>カンジョウ</t>
    </rPh>
    <rPh sb="6" eb="8">
      <t>ゴウセン</t>
    </rPh>
    <rPh sb="14" eb="15">
      <t>ミナミ</t>
    </rPh>
    <rPh sb="19" eb="21">
      <t>クカン</t>
    </rPh>
    <rPh sb="21" eb="23">
      <t>ジッシ</t>
    </rPh>
    <rPh sb="23" eb="25">
      <t>セッケイ</t>
    </rPh>
    <phoneticPr fontId="3"/>
  </si>
  <si>
    <t>石本 一鶴</t>
    <rPh sb="0" eb="2">
      <t>イシモト</t>
    </rPh>
    <rPh sb="3" eb="4">
      <t>イチ</t>
    </rPh>
    <rPh sb="4" eb="5">
      <t>ツル</t>
    </rPh>
    <phoneticPr fontId="3"/>
  </si>
  <si>
    <t>前田 哲哉</t>
    <rPh sb="0" eb="2">
      <t>マエダ</t>
    </rPh>
    <rPh sb="3" eb="5">
      <t>テツヤ</t>
    </rPh>
    <phoneticPr fontId="3"/>
  </si>
  <si>
    <t>野末康博</t>
    <rPh sb="0" eb="2">
      <t>ノズエ</t>
    </rPh>
    <rPh sb="2" eb="4">
      <t>ヤスヒロ</t>
    </rPh>
    <phoneticPr fontId="3"/>
  </si>
  <si>
    <t>なし</t>
    <phoneticPr fontId="3"/>
  </si>
  <si>
    <t>2017年度</t>
    <rPh sb="4" eb="6">
      <t>ネンド</t>
    </rPh>
    <phoneticPr fontId="3"/>
  </si>
  <si>
    <t>出来高</t>
    <rPh sb="0" eb="3">
      <t>デキダカ</t>
    </rPh>
    <phoneticPr fontId="3"/>
  </si>
  <si>
    <t>CIT （NK全体）</t>
    <rPh sb="7" eb="9">
      <t>ゼンタイ</t>
    </rPh>
    <phoneticPr fontId="3"/>
  </si>
</sst>
</file>

<file path=xl/styles.xml><?xml version="1.0" encoding="utf-8"?>
<styleSheet xmlns="http://schemas.openxmlformats.org/spreadsheetml/2006/main">
  <numFmts count="30">
    <numFmt numFmtId="41" formatCode="_ * #,##0_ ;_ * \-#,##0_ ;_ * &quot;-&quot;_ ;_ @_ "/>
    <numFmt numFmtId="176" formatCode="0.00_ "/>
    <numFmt numFmtId="177" formatCode="#,##0_ ;[Red]\-#,##0_ "/>
    <numFmt numFmtId="178" formatCode="#,##0."/>
    <numFmt numFmtId="179" formatCode="#,###"/>
    <numFmt numFmtId="180" formatCode="00"/>
    <numFmt numFmtId="181" formatCode="yyyy/mm/dd"/>
    <numFmt numFmtId="182" formatCode="#,##0.0;[Red]\-#,##0.0"/>
    <numFmt numFmtId="183" formatCode="\(0%\);[Red]\(\-0%\)"/>
    <numFmt numFmtId="184" formatCode="0%_ ;[Red]\-0%_ "/>
    <numFmt numFmtId="185" formatCode="#,##0_ ;\-#,##0_ "/>
    <numFmt numFmtId="186" formatCode="0.0%;[Red]\-0.0%"/>
    <numFmt numFmtId="187" formatCode="#,##0,;[Red]\-#,##0,"/>
    <numFmt numFmtId="188" formatCode="\(#,##0,\);[Red]\(\-#,##0,\)"/>
    <numFmt numFmtId="189" formatCode="0%;[Red]\-0%"/>
    <numFmt numFmtId="190" formatCode="0.0%"/>
    <numFmt numFmtId="191" formatCode="#,##0.00_ ;[Red]\-#,##0.00_ "/>
    <numFmt numFmtId="192" formatCode="0.0%_ "/>
    <numFmt numFmtId="193" formatCode="\(#,##0.00\);[Red]\(\-#,##0.00\)"/>
    <numFmt numFmtId="194" formatCode="0.00;[Red]\-0.00"/>
    <numFmt numFmtId="195" formatCode="0.00;[Red]\-0.00;&quot;- &quot;"/>
    <numFmt numFmtId="196" formatCode="#,##0;[Red]\-#,##0;&quot;- &quot;"/>
    <numFmt numFmtId="197" formatCode="_ * #,##0.00000_ ;_ * \-#,##0.00000_ ;_ * &quot;-&quot;?????_ ;_ @_ "/>
    <numFmt numFmtId="198" formatCode="#,##0.00;[Red]\-#,##0.00;\-"/>
    <numFmt numFmtId="199" formatCode="#,##0;[Red]\-#,##0;\-"/>
    <numFmt numFmtId="200" formatCode="0%;0%;\-"/>
    <numFmt numFmtId="201" formatCode="#,##0;[Red]\-#,##0;&quot;-&quot;"/>
    <numFmt numFmtId="202" formatCode="0&quot;号&quot;;;;@&quot;号&quot;"/>
    <numFmt numFmtId="203" formatCode="\(#,##0\);[Red]\(\-#,##0\)"/>
    <numFmt numFmtId="204" formatCode="[Red]\(#,##0\);[Red]\(\-#,##0\);&quot;&quot;"/>
  </numFmts>
  <fonts count="89">
    <font>
      <sz val="10"/>
      <color theme="1"/>
      <name val="ＭＳ Ｐゴシック"/>
      <family val="2"/>
      <charset val="128"/>
      <scheme val="minor"/>
    </font>
    <font>
      <sz val="10"/>
      <color theme="1"/>
      <name val="ＭＳ Ｐゴシック"/>
      <family val="2"/>
      <charset val="128"/>
      <scheme val="minor"/>
    </font>
    <font>
      <b/>
      <sz val="9"/>
      <color theme="1"/>
      <name val="ＭＳ Ｐゴシック"/>
      <family val="3"/>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9"/>
      <color rgb="FFFF0000"/>
      <name val="ＭＳ Ｐゴシック"/>
      <family val="3"/>
      <charset val="128"/>
      <scheme val="minor"/>
    </font>
    <font>
      <sz val="11"/>
      <name val="ＭＳ Ｐゴシック"/>
      <family val="3"/>
      <charset val="128"/>
    </font>
    <font>
      <sz val="6"/>
      <name val="ＭＳ Ｐゴシック"/>
      <family val="3"/>
      <charset val="128"/>
    </font>
    <font>
      <sz val="12"/>
      <name val="Osaka"/>
      <family val="3"/>
      <charset val="128"/>
    </font>
    <font>
      <sz val="10"/>
      <color indexed="10"/>
      <name val="ＭＳ 明朝"/>
      <family val="1"/>
      <charset val="128"/>
    </font>
    <font>
      <sz val="11"/>
      <color theme="1"/>
      <name val="ＭＳ Ｐゴシック"/>
      <family val="2"/>
      <charset val="128"/>
      <scheme val="minor"/>
    </font>
    <font>
      <sz val="9"/>
      <name val="ＭＳ Ｐゴシック"/>
      <family val="3"/>
      <charset val="128"/>
      <scheme val="minor"/>
    </font>
    <font>
      <sz val="10"/>
      <color indexed="8"/>
      <name val="ＭＳ Ｐゴシック"/>
      <family val="3"/>
      <charset val="128"/>
    </font>
    <font>
      <sz val="10"/>
      <color indexed="8"/>
      <name val="ＭＳ ゴシック"/>
      <family val="3"/>
      <charset val="128"/>
    </font>
    <font>
      <sz val="10"/>
      <name val="ＭＳ Ｐゴシック"/>
      <family val="3"/>
      <charset val="128"/>
    </font>
    <font>
      <b/>
      <sz val="10"/>
      <color indexed="8"/>
      <name val="ＭＳ ゴシック"/>
      <family val="3"/>
      <charset val="128"/>
    </font>
    <font>
      <b/>
      <sz val="10"/>
      <name val="ＭＳ ゴシック"/>
      <family val="3"/>
      <charset val="128"/>
    </font>
    <font>
      <b/>
      <sz val="6"/>
      <color indexed="8"/>
      <name val="ＭＳ ゴシック"/>
      <family val="3"/>
      <charset val="128"/>
    </font>
    <font>
      <sz val="10"/>
      <name val="ＭＳ ゴシック"/>
      <family val="3"/>
      <charset val="128"/>
    </font>
    <font>
      <sz val="9"/>
      <name val="ＭＳ ゴシック"/>
      <family val="3"/>
      <charset val="128"/>
    </font>
    <font>
      <b/>
      <sz val="9"/>
      <name val="ＭＳ Ｐゴシック"/>
      <family val="3"/>
      <charset val="128"/>
      <scheme val="minor"/>
    </font>
    <font>
      <b/>
      <sz val="9"/>
      <name val="ＭＳ Ｐゴシック"/>
      <family val="2"/>
      <charset val="128"/>
      <scheme val="major"/>
    </font>
    <font>
      <sz val="9"/>
      <name val="ＭＳ Ｐゴシック"/>
      <family val="3"/>
      <charset val="128"/>
      <scheme val="major"/>
    </font>
    <font>
      <b/>
      <sz val="9"/>
      <name val="ＭＳ Ｐゴシック"/>
      <family val="3"/>
      <charset val="128"/>
      <scheme val="major"/>
    </font>
    <font>
      <sz val="11"/>
      <color theme="1"/>
      <name val="ＭＳ Ｐゴシック"/>
      <family val="3"/>
      <charset val="128"/>
      <scheme val="minor"/>
    </font>
    <font>
      <b/>
      <sz val="16"/>
      <name val="ＭＳ ゴシック"/>
      <family val="3"/>
      <charset val="128"/>
    </font>
    <font>
      <sz val="6"/>
      <name val="ＭＳ ゴシック"/>
      <family val="3"/>
      <charset val="128"/>
    </font>
    <font>
      <sz val="16"/>
      <name val="ＭＳ ゴシック"/>
      <family val="3"/>
      <charset val="128"/>
    </font>
    <font>
      <sz val="9"/>
      <color rgb="FFFF00FF"/>
      <name val="ＭＳ ゴシック"/>
      <family val="3"/>
      <charset val="128"/>
    </font>
    <font>
      <sz val="9"/>
      <color indexed="12"/>
      <name val="ＭＳ ゴシック"/>
      <family val="3"/>
      <charset val="128"/>
    </font>
    <font>
      <sz val="9"/>
      <color indexed="10"/>
      <name val="ＭＳ ゴシック"/>
      <family val="3"/>
      <charset val="128"/>
    </font>
    <font>
      <sz val="9"/>
      <name val="ＭＳ 明朝"/>
      <family val="1"/>
      <charset val="128"/>
    </font>
    <font>
      <b/>
      <sz val="12"/>
      <name val="ＭＳ ゴシック"/>
      <family val="3"/>
      <charset val="128"/>
    </font>
    <font>
      <sz val="3"/>
      <color indexed="8"/>
      <name val="ＭＳ ゴシック"/>
      <family val="3"/>
      <charset val="128"/>
    </font>
    <font>
      <b/>
      <sz val="3"/>
      <name val="ＭＳ ゴシック"/>
      <family val="3"/>
      <charset val="128"/>
    </font>
    <font>
      <sz val="8"/>
      <color rgb="FFFF0000"/>
      <name val="ＭＳ Ｐゴシック"/>
      <family val="3"/>
      <charset val="128"/>
      <scheme val="major"/>
    </font>
    <font>
      <sz val="14"/>
      <color theme="1"/>
      <name val="ＭＳ Ｐゴシック"/>
      <family val="2"/>
      <charset val="128"/>
      <scheme val="minor"/>
    </font>
    <font>
      <sz val="11"/>
      <name val="ＭＳ 明朝"/>
      <family val="1"/>
      <charset val="128"/>
    </font>
    <font>
      <sz val="3"/>
      <color theme="1"/>
      <name val="ＭＳ Ｐゴシック"/>
      <family val="3"/>
      <charset val="128"/>
      <scheme val="minor"/>
    </font>
    <font>
      <b/>
      <sz val="3"/>
      <name val="ＭＳ Ｐゴシック"/>
      <family val="3"/>
      <charset val="128"/>
      <scheme val="major"/>
    </font>
    <font>
      <sz val="3"/>
      <name val="ＭＳ Ｐゴシック"/>
      <family val="3"/>
      <charset val="128"/>
      <scheme val="major"/>
    </font>
    <font>
      <sz val="9"/>
      <color theme="1"/>
      <name val="ＭＳ ゴシック"/>
      <family val="3"/>
      <charset val="128"/>
    </font>
    <font>
      <b/>
      <sz val="11"/>
      <color theme="1"/>
      <name val="ＭＳ Ｐゴシック"/>
      <family val="3"/>
      <charset val="128"/>
      <scheme val="minor"/>
    </font>
    <font>
      <sz val="3"/>
      <color theme="1"/>
      <name val="ＭＳ Ｐゴシック"/>
      <family val="2"/>
      <charset val="128"/>
      <scheme val="minor"/>
    </font>
    <font>
      <b/>
      <sz val="3"/>
      <color theme="1"/>
      <name val="ＭＳ Ｐゴシック"/>
      <family val="3"/>
      <charset val="128"/>
      <scheme val="minor"/>
    </font>
    <font>
      <b/>
      <sz val="3"/>
      <name val="ＭＳ Ｐゴシック"/>
      <family val="3"/>
      <charset val="128"/>
      <scheme val="minor"/>
    </font>
    <font>
      <b/>
      <sz val="3"/>
      <color theme="1"/>
      <name val="ＭＳ Ｐゴシック"/>
      <family val="2"/>
      <charset val="128"/>
      <scheme val="minor"/>
    </font>
    <font>
      <sz val="6"/>
      <color theme="1"/>
      <name val="ＭＳ Ｐゴシック"/>
      <family val="2"/>
      <charset val="128"/>
      <scheme val="minor"/>
    </font>
    <font>
      <sz val="12"/>
      <color theme="1"/>
      <name val="ＭＳ Ｐゴシック"/>
      <family val="2"/>
      <charset val="128"/>
      <scheme val="minor"/>
    </font>
    <font>
      <sz val="18"/>
      <color theme="1"/>
      <name val="ＭＳ Ｐゴシック"/>
      <family val="2"/>
      <charset val="128"/>
      <scheme val="minor"/>
    </font>
    <font>
      <b/>
      <sz val="11"/>
      <name val="ＭＳ ゴシック"/>
      <family val="3"/>
      <charset val="128"/>
    </font>
    <font>
      <sz val="10"/>
      <color theme="1"/>
      <name val="ＭＳ Ｐゴシック"/>
      <family val="3"/>
      <charset val="128"/>
      <scheme val="minor"/>
    </font>
    <font>
      <sz val="10"/>
      <color theme="1"/>
      <name val="ＭＳ ゴシック"/>
      <family val="3"/>
      <charset val="128"/>
    </font>
    <font>
      <b/>
      <sz val="10"/>
      <color theme="1"/>
      <name val="ＭＳ Ｐゴシック"/>
      <family val="3"/>
      <charset val="128"/>
      <scheme val="minor"/>
    </font>
    <font>
      <b/>
      <sz val="14"/>
      <color theme="1"/>
      <name val="ＭＳ Ｐゴシック"/>
      <family val="3"/>
      <charset val="128"/>
      <scheme val="minor"/>
    </font>
    <font>
      <sz val="10"/>
      <name val="ＭＳ Ｐゴシック"/>
      <family val="3"/>
      <charset val="128"/>
      <scheme val="minor"/>
    </font>
    <font>
      <b/>
      <sz val="14"/>
      <name val="ＭＳ Ｐゴシック"/>
      <family val="2"/>
      <charset val="128"/>
      <scheme val="major"/>
    </font>
    <font>
      <b/>
      <sz val="6"/>
      <name val="ＭＳ Ｐゴシック"/>
      <family val="3"/>
      <charset val="128"/>
      <scheme val="major"/>
    </font>
    <font>
      <sz val="10"/>
      <color rgb="FFFF0000"/>
      <name val="ＭＳ Ｐゴシック"/>
      <family val="2"/>
      <charset val="128"/>
      <scheme val="minor"/>
    </font>
    <font>
      <sz val="6"/>
      <color theme="1"/>
      <name val="ＭＳ Ｐゴシック"/>
      <family val="3"/>
      <charset val="128"/>
      <scheme val="minor"/>
    </font>
    <font>
      <sz val="12"/>
      <color theme="1"/>
      <name val="ＭＳ Ｐゴシック"/>
      <family val="3"/>
      <charset val="128"/>
      <scheme val="minor"/>
    </font>
    <font>
      <sz val="9"/>
      <color rgb="FFFF0000"/>
      <name val="ＭＳ Ｐゴシック"/>
      <family val="2"/>
      <charset val="128"/>
      <scheme val="minor"/>
    </font>
    <font>
      <b/>
      <sz val="10"/>
      <name val="ＭＳ Ｐゴシック"/>
      <family val="3"/>
      <charset val="128"/>
    </font>
    <font>
      <b/>
      <sz val="8"/>
      <name val="ＭＳ Ｐゴシック"/>
      <family val="3"/>
      <charset val="128"/>
      <scheme val="minor"/>
    </font>
    <font>
      <sz val="8"/>
      <name val="ＭＳ Ｐゴシック"/>
      <family val="3"/>
      <charset val="128"/>
      <scheme val="minor"/>
    </font>
    <font>
      <sz val="8"/>
      <color theme="1"/>
      <name val="ＭＳ Ｐゴシック"/>
      <family val="3"/>
      <charset val="128"/>
      <scheme val="minor"/>
    </font>
    <font>
      <sz val="14"/>
      <color indexed="8"/>
      <name val="ＭＳ ゴシック"/>
      <family val="3"/>
      <charset val="128"/>
    </font>
    <font>
      <b/>
      <sz val="8"/>
      <color indexed="8"/>
      <name val="ＭＳ ゴシック"/>
      <family val="3"/>
      <charset val="128"/>
    </font>
    <font>
      <b/>
      <sz val="7"/>
      <color indexed="8"/>
      <name val="ＭＳ ゴシック"/>
      <family val="3"/>
      <charset val="128"/>
    </font>
    <font>
      <sz val="16"/>
      <color theme="1"/>
      <name val="ＭＳ Ｐゴシック"/>
      <family val="3"/>
      <charset val="128"/>
      <scheme val="minor"/>
    </font>
    <font>
      <sz val="16"/>
      <color theme="1"/>
      <name val="ＭＳ Ｐゴシック"/>
      <family val="3"/>
    </font>
    <font>
      <b/>
      <sz val="12"/>
      <color theme="1"/>
      <name val="ＭＳ Ｐゴシック"/>
      <family val="3"/>
      <charset val="128"/>
      <scheme val="minor"/>
    </font>
    <font>
      <b/>
      <sz val="12"/>
      <color theme="1"/>
      <name val="ＭＳ Ｐゴシック"/>
      <family val="3"/>
    </font>
    <font>
      <sz val="12"/>
      <color theme="1"/>
      <name val="ＭＳ Ｐゴシック"/>
      <family val="3"/>
    </font>
    <font>
      <sz val="11"/>
      <color theme="1"/>
      <name val="ＭＳ Ｐゴシック"/>
      <family val="3"/>
    </font>
    <font>
      <sz val="9"/>
      <color theme="1"/>
      <name val="ＭＳ Ｐゴシック"/>
      <family val="3"/>
    </font>
    <font>
      <i/>
      <sz val="11"/>
      <color rgb="FFFF0000"/>
      <name val="ＭＳ Ｐゴシック"/>
      <family val="3"/>
      <charset val="128"/>
      <scheme val="minor"/>
    </font>
    <font>
      <i/>
      <sz val="11"/>
      <color rgb="FFFF0000"/>
      <name val="ＭＳ Ｐゴシック"/>
      <family val="3"/>
    </font>
    <font>
      <sz val="14"/>
      <color theme="1"/>
      <name val="ＭＳ Ｐゴシック"/>
      <family val="3"/>
      <charset val="128"/>
    </font>
    <font>
      <sz val="14"/>
      <color theme="1"/>
      <name val="ＭＳ Ｐゴシック"/>
      <family val="3"/>
    </font>
    <font>
      <sz val="14"/>
      <color theme="0" tint="-0.14999847407452621"/>
      <name val="ＭＳ Ｐゴシック"/>
      <family val="3"/>
      <charset val="128"/>
      <scheme val="minor"/>
    </font>
    <font>
      <sz val="14"/>
      <color theme="0" tint="-0.14999847407452621"/>
      <name val="ＭＳ Ｐゴシック"/>
      <family val="3"/>
    </font>
    <font>
      <i/>
      <sz val="11"/>
      <color theme="1"/>
      <name val="ＭＳ Ｐゴシック"/>
      <family val="3"/>
      <charset val="128"/>
      <scheme val="minor"/>
    </font>
    <font>
      <i/>
      <sz val="11"/>
      <color theme="1"/>
      <name val="ＭＳ Ｐゴシック"/>
      <family val="3"/>
    </font>
    <font>
      <i/>
      <sz val="10"/>
      <color theme="1"/>
      <name val="ＭＳ Ｐゴシック"/>
      <family val="3"/>
    </font>
    <font>
      <u/>
      <sz val="11"/>
      <color rgb="FFFF0000"/>
      <name val="ＭＳ Ｐゴシック"/>
      <family val="3"/>
    </font>
    <font>
      <sz val="11"/>
      <color rgb="FFFF0000"/>
      <name val="ＭＳ Ｐゴシック"/>
      <family val="3"/>
      <charset val="128"/>
      <scheme val="minor"/>
    </font>
    <font>
      <sz val="11"/>
      <color rgb="FFFF0000"/>
      <name val="ＭＳ Ｐゴシック"/>
      <family val="3"/>
    </font>
  </fonts>
  <fills count="16">
    <fill>
      <patternFill patternType="none"/>
    </fill>
    <fill>
      <patternFill patternType="gray125"/>
    </fill>
    <fill>
      <patternFill patternType="solid">
        <fgColor rgb="FFFFFF00"/>
        <bgColor indexed="64"/>
      </patternFill>
    </fill>
    <fill>
      <patternFill patternType="solid">
        <fgColor indexed="41"/>
        <bgColor indexed="64"/>
      </patternFill>
    </fill>
    <fill>
      <patternFill patternType="solid">
        <fgColor theme="0"/>
        <bgColor indexed="64"/>
      </patternFill>
    </fill>
    <fill>
      <patternFill patternType="solid">
        <fgColor indexed="9"/>
        <bgColor indexed="64"/>
      </patternFill>
    </fill>
    <fill>
      <patternFill patternType="solid">
        <fgColor indexed="22"/>
        <bgColor indexed="64"/>
      </patternFill>
    </fill>
    <fill>
      <patternFill patternType="solid">
        <fgColor indexed="4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rgb="FFFFFFCC"/>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4.9989318521683403E-2"/>
        <bgColor indexed="64"/>
      </patternFill>
    </fill>
  </fills>
  <borders count="1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style="thin">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hair">
        <color indexed="64"/>
      </bottom>
      <diagonal/>
    </border>
    <border>
      <left/>
      <right/>
      <top style="double">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diagonal/>
    </border>
    <border>
      <left style="medium">
        <color indexed="64"/>
      </left>
      <right style="medium">
        <color indexed="64"/>
      </right>
      <top/>
      <bottom/>
      <diagonal/>
    </border>
    <border>
      <left style="double">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dashed">
        <color indexed="64"/>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double">
        <color indexed="64"/>
      </right>
      <top style="thin">
        <color indexed="64"/>
      </top>
      <bottom/>
      <diagonal/>
    </border>
    <border>
      <left style="thin">
        <color indexed="64"/>
      </left>
      <right style="double">
        <color indexed="64"/>
      </right>
      <top/>
      <bottom style="medium">
        <color indexed="64"/>
      </bottom>
      <diagonal/>
    </border>
    <border>
      <left style="thin">
        <color indexed="64"/>
      </left>
      <right style="double">
        <color indexed="64"/>
      </right>
      <top/>
      <bottom/>
      <diagonal/>
    </border>
    <border>
      <left style="medium">
        <color indexed="64"/>
      </left>
      <right style="double">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medium">
        <color indexed="64"/>
      </right>
      <top/>
      <bottom/>
      <diagonal/>
    </border>
    <border>
      <left style="hair">
        <color indexed="64"/>
      </left>
      <right/>
      <top/>
      <bottom/>
      <diagonal/>
    </border>
    <border>
      <left/>
      <right style="medium">
        <color indexed="64"/>
      </right>
      <top style="thin">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hair">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top style="hair">
        <color indexed="64"/>
      </top>
      <bottom style="double">
        <color indexed="64"/>
      </bottom>
      <diagonal/>
    </border>
    <border>
      <left/>
      <right/>
      <top style="hair">
        <color indexed="64"/>
      </top>
      <bottom style="double">
        <color indexed="64"/>
      </bottom>
      <diagonal/>
    </border>
    <border>
      <left style="hair">
        <color indexed="64"/>
      </left>
      <right/>
      <top style="hair">
        <color indexed="64"/>
      </top>
      <bottom style="double">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style="hair">
        <color indexed="64"/>
      </left>
      <right/>
      <top style="hair">
        <color indexed="64"/>
      </top>
      <bottom style="thin">
        <color indexed="64"/>
      </bottom>
      <diagonal/>
    </border>
    <border diagonalDown="1">
      <left style="medium">
        <color rgb="FF000000"/>
      </left>
      <right/>
      <top style="thin">
        <color rgb="FF000000"/>
      </top>
      <bottom/>
      <diagonal style="thin">
        <color rgb="FF000000"/>
      </diagonal>
    </border>
    <border diagonalDown="1">
      <left/>
      <right/>
      <top style="thin">
        <color rgb="FF000000"/>
      </top>
      <bottom/>
      <diagonal style="thin">
        <color rgb="FF000000"/>
      </diagonal>
    </border>
    <border diagonalDown="1">
      <left style="medium">
        <color rgb="FF000000"/>
      </left>
      <right/>
      <top/>
      <bottom style="hair">
        <color rgb="FF000000"/>
      </bottom>
      <diagonal style="thin">
        <color rgb="FF000000"/>
      </diagonal>
    </border>
    <border diagonalDown="1">
      <left/>
      <right/>
      <top/>
      <bottom style="hair">
        <color rgb="FF000000"/>
      </bottom>
      <diagonal style="thin">
        <color rgb="FF000000"/>
      </diagonal>
    </border>
    <border diagonalDown="1">
      <left style="medium">
        <color rgb="FF000000"/>
      </left>
      <right/>
      <top style="hair">
        <color rgb="FF000000"/>
      </top>
      <bottom/>
      <diagonal style="thin">
        <color rgb="FF000000"/>
      </diagonal>
    </border>
    <border diagonalDown="1">
      <left/>
      <right/>
      <top style="hair">
        <color rgb="FF000000"/>
      </top>
      <bottom/>
      <diagonal style="thin">
        <color rgb="FF000000"/>
      </diagonal>
    </border>
    <border diagonalDown="1">
      <left style="medium">
        <color rgb="FF000000"/>
      </left>
      <right/>
      <top/>
      <bottom style="thin">
        <color rgb="FF000000"/>
      </bottom>
      <diagonal style="thin">
        <color rgb="FF000000"/>
      </diagonal>
    </border>
    <border diagonalDown="1">
      <left/>
      <right/>
      <top/>
      <bottom style="thin">
        <color rgb="FF000000"/>
      </bottom>
      <diagonal style="thin">
        <color rgb="FF000000"/>
      </diagonal>
    </border>
    <border diagonalDown="1">
      <left style="hair">
        <color rgb="FF000000"/>
      </left>
      <right/>
      <top style="thin">
        <color rgb="FF000000"/>
      </top>
      <bottom/>
      <diagonal style="thin">
        <color rgb="FF000000"/>
      </diagonal>
    </border>
    <border diagonalDown="1">
      <left style="hair">
        <color rgb="FF000000"/>
      </left>
      <right/>
      <top/>
      <bottom style="hair">
        <color rgb="FF000000"/>
      </bottom>
      <diagonal style="thin">
        <color rgb="FF000000"/>
      </diagonal>
    </border>
    <border diagonalDown="1">
      <left style="hair">
        <color rgb="FF000000"/>
      </left>
      <right/>
      <top/>
      <bottom/>
      <diagonal style="thin">
        <color rgb="FF000000"/>
      </diagonal>
    </border>
    <border diagonalDown="1">
      <left/>
      <right/>
      <top/>
      <bottom/>
      <diagonal style="thin">
        <color rgb="FF000000"/>
      </diagonal>
    </border>
    <border diagonalDown="1">
      <left style="medium">
        <color rgb="FF000000"/>
      </left>
      <right/>
      <top/>
      <bottom style="medium">
        <color rgb="FF000000"/>
      </bottom>
      <diagonal style="thin">
        <color rgb="FF000000"/>
      </diagonal>
    </border>
    <border diagonalDown="1">
      <left/>
      <right/>
      <top/>
      <bottom style="medium">
        <color rgb="FF000000"/>
      </bottom>
      <diagonal style="thin">
        <color rgb="FF000000"/>
      </diagonal>
    </border>
    <border diagonalDown="1">
      <left style="hair">
        <color rgb="FF000000"/>
      </left>
      <right/>
      <top/>
      <bottom style="medium">
        <color rgb="FF000000"/>
      </bottom>
      <diagonal style="thin">
        <color rgb="FF000000"/>
      </diagonal>
    </border>
    <border>
      <left style="thin">
        <color indexed="64"/>
      </left>
      <right/>
      <top/>
      <bottom style="medium">
        <color indexed="64"/>
      </bottom>
      <diagonal/>
    </border>
  </borders>
  <cellStyleXfs count="18">
    <xf numFmtId="0" fontId="0" fillId="0" borderId="0">
      <alignment vertical="center"/>
    </xf>
    <xf numFmtId="38" fontId="1" fillId="0" borderId="0" applyFont="0" applyFill="0" applyBorder="0" applyAlignment="0" applyProtection="0">
      <alignment vertical="center"/>
    </xf>
    <xf numFmtId="0" fontId="7" fillId="0" borderId="0">
      <alignment vertical="center"/>
    </xf>
    <xf numFmtId="0" fontId="9" fillId="0" borderId="0"/>
    <xf numFmtId="0" fontId="13" fillId="0" borderId="0">
      <alignment vertical="center"/>
    </xf>
    <xf numFmtId="38" fontId="15" fillId="0" borderId="0" applyFont="0" applyFill="0" applyBorder="0" applyAlignment="0" applyProtection="0">
      <alignment vertical="center"/>
    </xf>
    <xf numFmtId="9" fontId="7" fillId="0" borderId="0" applyFont="0" applyFill="0" applyBorder="0" applyAlignment="0" applyProtection="0">
      <alignment vertical="center"/>
    </xf>
    <xf numFmtId="40" fontId="15" fillId="0" borderId="0" applyFont="0" applyFill="0" applyBorder="0" applyAlignment="0" applyProtection="0">
      <alignment vertical="center"/>
    </xf>
    <xf numFmtId="0" fontId="20" fillId="0" borderId="0">
      <alignment vertical="center"/>
    </xf>
    <xf numFmtId="0" fontId="7" fillId="0" borderId="0"/>
    <xf numFmtId="9" fontId="1" fillId="0" borderId="0" applyFont="0" applyFill="0" applyBorder="0" applyAlignment="0" applyProtection="0">
      <alignment vertical="center"/>
    </xf>
    <xf numFmtId="0" fontId="7" fillId="0" borderId="0"/>
    <xf numFmtId="38" fontId="7" fillId="0" borderId="0" applyFont="0" applyFill="0" applyBorder="0" applyAlignment="0" applyProtection="0"/>
    <xf numFmtId="0" fontId="38" fillId="0" borderId="0"/>
    <xf numFmtId="0" fontId="25" fillId="0" borderId="0">
      <alignment vertical="center"/>
    </xf>
    <xf numFmtId="0" fontId="11" fillId="0" borderId="0">
      <alignment vertical="center"/>
    </xf>
    <xf numFmtId="0" fontId="11" fillId="0" borderId="0">
      <alignment vertical="center"/>
    </xf>
    <xf numFmtId="0" fontId="25" fillId="0" borderId="0" applyNumberFormat="0" applyBorder="0" applyAlignment="0"/>
  </cellStyleXfs>
  <cellXfs count="1053">
    <xf numFmtId="0" fontId="0" fillId="0" borderId="0" xfId="0">
      <alignment vertical="center"/>
    </xf>
    <xf numFmtId="0" fontId="4" fillId="0" borderId="0" xfId="0" applyFont="1">
      <alignment vertical="center"/>
    </xf>
    <xf numFmtId="0" fontId="5" fillId="0" borderId="11" xfId="0" applyFont="1" applyBorder="1" applyAlignment="1">
      <alignment vertical="center"/>
    </xf>
    <xf numFmtId="0" fontId="11" fillId="0" borderId="0" xfId="0" applyFont="1">
      <alignment vertical="center"/>
    </xf>
    <xf numFmtId="0" fontId="5" fillId="0" borderId="0" xfId="0" applyFont="1">
      <alignment vertical="center"/>
    </xf>
    <xf numFmtId="0" fontId="5" fillId="0" borderId="1" xfId="0" applyFont="1" applyBorder="1">
      <alignment vertical="center"/>
    </xf>
    <xf numFmtId="0" fontId="22" fillId="0" borderId="0" xfId="2" applyFont="1" applyAlignment="1">
      <alignment horizontal="left" vertical="center"/>
    </xf>
    <xf numFmtId="0" fontId="23" fillId="0" borderId="0" xfId="2" applyFont="1" applyAlignment="1">
      <alignment vertical="center"/>
    </xf>
    <xf numFmtId="0" fontId="25" fillId="0" borderId="0" xfId="0" applyFont="1">
      <alignment vertical="center"/>
    </xf>
    <xf numFmtId="178" fontId="23" fillId="0" borderId="5" xfId="2" applyNumberFormat="1" applyFont="1" applyFill="1" applyBorder="1" applyAlignment="1">
      <alignment horizontal="center" vertical="center"/>
    </xf>
    <xf numFmtId="0" fontId="23" fillId="0" borderId="5" xfId="2" applyFont="1" applyFill="1" applyBorder="1" applyAlignment="1">
      <alignment horizontal="center" vertical="center"/>
    </xf>
    <xf numFmtId="0" fontId="2" fillId="0" borderId="1" xfId="0" applyFont="1" applyBorder="1" applyAlignment="1">
      <alignment horizontal="centerContinuous" vertical="center"/>
    </xf>
    <xf numFmtId="0" fontId="5" fillId="0" borderId="0" xfId="0" applyFont="1" applyAlignment="1">
      <alignment horizontal="center" vertical="center"/>
    </xf>
    <xf numFmtId="178" fontId="23" fillId="0" borderId="3" xfId="2" quotePrefix="1" applyNumberFormat="1" applyFont="1" applyFill="1" applyBorder="1" applyAlignment="1">
      <alignment horizontal="center" vertical="center"/>
    </xf>
    <xf numFmtId="0" fontId="24" fillId="0" borderId="1" xfId="2" applyFont="1" applyFill="1" applyBorder="1" applyAlignment="1">
      <alignment horizontal="right" vertical="center"/>
    </xf>
    <xf numFmtId="0" fontId="5" fillId="0" borderId="1" xfId="0" applyFont="1" applyBorder="1" applyAlignment="1">
      <alignment horizontal="center" vertical="center"/>
    </xf>
    <xf numFmtId="182" fontId="23" fillId="0" borderId="3" xfId="2" applyNumberFormat="1" applyFont="1" applyFill="1" applyBorder="1" applyAlignment="1">
      <alignment vertical="center"/>
    </xf>
    <xf numFmtId="182" fontId="23" fillId="0" borderId="1" xfId="2" applyNumberFormat="1" applyFont="1" applyFill="1" applyBorder="1" applyAlignment="1">
      <alignment vertical="center"/>
    </xf>
    <xf numFmtId="182" fontId="23" fillId="0" borderId="5" xfId="2" applyNumberFormat="1" applyFont="1" applyFill="1" applyBorder="1" applyAlignment="1">
      <alignment vertical="center"/>
    </xf>
    <xf numFmtId="38" fontId="23" fillId="0" borderId="3" xfId="1" applyNumberFormat="1" applyFont="1" applyFill="1" applyBorder="1" applyAlignment="1">
      <alignment vertical="center"/>
    </xf>
    <xf numFmtId="38" fontId="23" fillId="0" borderId="19" xfId="1" applyNumberFormat="1" applyFont="1" applyFill="1" applyBorder="1" applyAlignment="1">
      <alignment vertical="center"/>
    </xf>
    <xf numFmtId="38" fontId="23" fillId="0" borderId="5" xfId="1" applyNumberFormat="1" applyFont="1" applyFill="1" applyBorder="1" applyAlignment="1">
      <alignment vertical="center"/>
    </xf>
    <xf numFmtId="38" fontId="23" fillId="0" borderId="1" xfId="1" applyNumberFormat="1" applyFont="1" applyFill="1" applyBorder="1" applyAlignment="1">
      <alignment vertical="center"/>
    </xf>
    <xf numFmtId="0" fontId="25" fillId="0" borderId="0" xfId="0" applyFont="1" applyAlignment="1">
      <alignment vertical="center" shrinkToFit="1"/>
    </xf>
    <xf numFmtId="0" fontId="5" fillId="0" borderId="0" xfId="0" applyFont="1" applyAlignment="1">
      <alignment vertical="center" shrinkToFit="1"/>
    </xf>
    <xf numFmtId="0" fontId="23" fillId="0" borderId="0" xfId="2" applyFont="1" applyAlignment="1">
      <alignment vertical="center" shrinkToFit="1"/>
    </xf>
    <xf numFmtId="0" fontId="23" fillId="0" borderId="5" xfId="2" applyFont="1" applyFill="1" applyBorder="1" applyAlignment="1">
      <alignment horizontal="center" vertical="center" shrinkToFit="1"/>
    </xf>
    <xf numFmtId="0" fontId="23" fillId="0" borderId="1" xfId="2" applyFont="1" applyFill="1" applyBorder="1" applyAlignment="1">
      <alignment horizontal="center" vertical="center" shrinkToFit="1"/>
    </xf>
    <xf numFmtId="40" fontId="23" fillId="0" borderId="5" xfId="2" applyNumberFormat="1" applyFont="1" applyFill="1" applyBorder="1" applyAlignment="1">
      <alignment vertical="center"/>
    </xf>
    <xf numFmtId="0" fontId="20" fillId="0" borderId="0" xfId="8">
      <alignment vertical="center"/>
    </xf>
    <xf numFmtId="0" fontId="20" fillId="0" borderId="0" xfId="8" applyFill="1">
      <alignment vertical="center"/>
    </xf>
    <xf numFmtId="0" fontId="26" fillId="0" borderId="0" xfId="8" applyFont="1" applyAlignment="1">
      <alignment horizontal="centerContinuous" vertical="center"/>
    </xf>
    <xf numFmtId="0" fontId="28" fillId="0" borderId="0" xfId="8" applyFont="1" applyAlignment="1">
      <alignment horizontal="centerContinuous" vertical="center"/>
    </xf>
    <xf numFmtId="0" fontId="29" fillId="2" borderId="0" xfId="8" applyFont="1" applyFill="1" applyAlignment="1">
      <alignment horizontal="right" vertical="center" wrapText="1" indent="2"/>
    </xf>
    <xf numFmtId="0" fontId="20" fillId="0" borderId="26" xfId="8" applyBorder="1">
      <alignment vertical="center"/>
    </xf>
    <xf numFmtId="49" fontId="20" fillId="0" borderId="27" xfId="8" applyNumberFormat="1" applyBorder="1">
      <alignment vertical="center"/>
    </xf>
    <xf numFmtId="0" fontId="20" fillId="6" borderId="2" xfId="8" applyFill="1" applyBorder="1">
      <alignment vertical="center"/>
    </xf>
    <xf numFmtId="0" fontId="20" fillId="6" borderId="2" xfId="8" applyFill="1" applyBorder="1" applyAlignment="1">
      <alignment vertical="center"/>
    </xf>
    <xf numFmtId="0" fontId="20" fillId="6" borderId="2" xfId="8" applyNumberFormat="1" applyFill="1" applyBorder="1">
      <alignment vertical="center"/>
    </xf>
    <xf numFmtId="0" fontId="20" fillId="0" borderId="28" xfId="8" applyBorder="1">
      <alignment vertical="center"/>
    </xf>
    <xf numFmtId="49" fontId="20" fillId="3" borderId="28" xfId="8" applyNumberFormat="1" applyFill="1" applyBorder="1">
      <alignment vertical="center"/>
    </xf>
    <xf numFmtId="0" fontId="20" fillId="3" borderId="26" xfId="8" applyFill="1" applyBorder="1">
      <alignment vertical="center"/>
    </xf>
    <xf numFmtId="0" fontId="20" fillId="3" borderId="26" xfId="8" applyFill="1" applyBorder="1" applyAlignment="1">
      <alignment horizontal="center" vertical="center"/>
    </xf>
    <xf numFmtId="0" fontId="20" fillId="3" borderId="26" xfId="8" applyNumberFormat="1" applyFill="1" applyBorder="1">
      <alignment vertical="center"/>
    </xf>
    <xf numFmtId="49" fontId="20" fillId="0" borderId="28" xfId="8" applyNumberFormat="1" applyBorder="1">
      <alignment vertical="center"/>
    </xf>
    <xf numFmtId="0" fontId="20" fillId="0" borderId="28" xfId="8" applyBorder="1" applyAlignment="1">
      <alignment horizontal="center" vertical="center"/>
    </xf>
    <xf numFmtId="0" fontId="20" fillId="0" borderId="28" xfId="8" applyNumberFormat="1" applyBorder="1">
      <alignment vertical="center"/>
    </xf>
    <xf numFmtId="0" fontId="20" fillId="0" borderId="29" xfId="8" applyBorder="1">
      <alignment vertical="center"/>
    </xf>
    <xf numFmtId="0" fontId="20" fillId="0" borderId="29" xfId="8" applyBorder="1" applyAlignment="1">
      <alignment horizontal="center" vertical="center"/>
    </xf>
    <xf numFmtId="0" fontId="20" fillId="0" borderId="29" xfId="8" applyNumberFormat="1" applyBorder="1">
      <alignment vertical="center"/>
    </xf>
    <xf numFmtId="0" fontId="20" fillId="0" borderId="26" xfId="8" applyNumberFormat="1" applyBorder="1">
      <alignment vertical="center"/>
    </xf>
    <xf numFmtId="0" fontId="20" fillId="0" borderId="28" xfId="8" applyFont="1" applyBorder="1">
      <alignment vertical="center"/>
    </xf>
    <xf numFmtId="0" fontId="20" fillId="0" borderId="28" xfId="8" applyBorder="1" applyAlignment="1">
      <alignment vertical="center" wrapText="1"/>
    </xf>
    <xf numFmtId="0" fontId="20" fillId="0" borderId="28" xfId="8" applyFont="1" applyFill="1" applyBorder="1">
      <alignment vertical="center"/>
    </xf>
    <xf numFmtId="0" fontId="20" fillId="0" borderId="28" xfId="8" applyFill="1" applyBorder="1" applyAlignment="1">
      <alignment horizontal="center" vertical="center"/>
    </xf>
    <xf numFmtId="0" fontId="20" fillId="0" borderId="28" xfId="8" applyNumberFormat="1" applyFill="1" applyBorder="1">
      <alignment vertical="center"/>
    </xf>
    <xf numFmtId="0" fontId="20" fillId="0" borderId="28" xfId="8" applyFill="1" applyBorder="1">
      <alignment vertical="center"/>
    </xf>
    <xf numFmtId="0" fontId="30" fillId="0" borderId="28" xfId="8" applyFont="1" applyBorder="1">
      <alignment vertical="center"/>
    </xf>
    <xf numFmtId="0" fontId="20" fillId="7" borderId="28" xfId="8" applyFill="1" applyBorder="1">
      <alignment vertical="center"/>
    </xf>
    <xf numFmtId="0" fontId="20" fillId="0" borderId="29" xfId="8" applyFont="1" applyBorder="1">
      <alignment vertical="center"/>
    </xf>
    <xf numFmtId="0" fontId="20" fillId="3" borderId="26" xfId="8" applyFont="1" applyFill="1" applyBorder="1">
      <alignment vertical="center"/>
    </xf>
    <xf numFmtId="0" fontId="20" fillId="3" borderId="27" xfId="8" applyFill="1" applyBorder="1">
      <alignment vertical="center"/>
    </xf>
    <xf numFmtId="49" fontId="20" fillId="0" borderId="28" xfId="8" applyNumberFormat="1" applyFill="1" applyBorder="1">
      <alignment vertical="center"/>
    </xf>
    <xf numFmtId="0" fontId="20" fillId="0" borderId="28" xfId="8" applyFill="1" applyBorder="1" applyAlignment="1">
      <alignment vertical="center" wrapText="1"/>
    </xf>
    <xf numFmtId="0" fontId="20" fillId="3" borderId="28" xfId="8" applyFont="1" applyFill="1" applyBorder="1">
      <alignment vertical="center"/>
    </xf>
    <xf numFmtId="0" fontId="20" fillId="3" borderId="28" xfId="8" applyFill="1" applyBorder="1" applyAlignment="1">
      <alignment horizontal="center" vertical="center"/>
    </xf>
    <xf numFmtId="0" fontId="20" fillId="3" borderId="28" xfId="8" applyNumberFormat="1" applyFill="1" applyBorder="1">
      <alignment vertical="center"/>
    </xf>
    <xf numFmtId="0" fontId="20" fillId="3" borderId="28" xfId="8" applyFill="1" applyBorder="1">
      <alignment vertical="center"/>
    </xf>
    <xf numFmtId="0" fontId="20" fillId="0" borderId="30" xfId="8" applyFont="1" applyBorder="1" applyAlignment="1">
      <alignment vertical="center" wrapText="1"/>
    </xf>
    <xf numFmtId="0" fontId="20" fillId="0" borderId="1" xfId="8" applyFont="1" applyBorder="1">
      <alignment vertical="center"/>
    </xf>
    <xf numFmtId="0" fontId="20" fillId="0" borderId="28" xfId="8" applyFont="1" applyBorder="1" applyAlignment="1">
      <alignment horizontal="center" vertical="center"/>
    </xf>
    <xf numFmtId="0" fontId="20" fillId="0" borderId="28" xfId="8" applyNumberFormat="1" applyFont="1" applyBorder="1">
      <alignment vertical="center"/>
    </xf>
    <xf numFmtId="0" fontId="20" fillId="0" borderId="28" xfId="8" applyFont="1" applyFill="1" applyBorder="1" applyAlignment="1">
      <alignment vertical="center" wrapText="1"/>
    </xf>
    <xf numFmtId="0" fontId="20" fillId="0" borderId="31" xfId="8" applyBorder="1">
      <alignment vertical="center"/>
    </xf>
    <xf numFmtId="49" fontId="20" fillId="0" borderId="29" xfId="8" applyNumberFormat="1" applyBorder="1">
      <alignment vertical="center"/>
    </xf>
    <xf numFmtId="0" fontId="20" fillId="0" borderId="30" xfId="8" applyFont="1" applyFill="1" applyBorder="1">
      <alignment vertical="center"/>
    </xf>
    <xf numFmtId="0" fontId="20" fillId="0" borderId="30" xfId="8" applyBorder="1" applyAlignment="1">
      <alignment horizontal="center" vertical="center"/>
    </xf>
    <xf numFmtId="0" fontId="20" fillId="0" borderId="30" xfId="8" applyNumberFormat="1" applyBorder="1">
      <alignment vertical="center"/>
    </xf>
    <xf numFmtId="0" fontId="20" fillId="0" borderId="30" xfId="8" applyBorder="1">
      <alignment vertical="center"/>
    </xf>
    <xf numFmtId="49" fontId="20" fillId="0" borderId="19" xfId="8" applyNumberFormat="1" applyBorder="1">
      <alignment vertical="center"/>
    </xf>
    <xf numFmtId="0" fontId="20" fillId="0" borderId="0" xfId="8" applyAlignment="1">
      <alignment horizontal="center" vertical="center"/>
    </xf>
    <xf numFmtId="0" fontId="20" fillId="0" borderId="0" xfId="8" applyBorder="1">
      <alignment vertical="center"/>
    </xf>
    <xf numFmtId="0" fontId="20" fillId="0" borderId="0" xfId="8" applyBorder="1" applyAlignment="1">
      <alignment horizontal="center" vertical="center"/>
    </xf>
    <xf numFmtId="0" fontId="5" fillId="0" borderId="0" xfId="0" applyFont="1" applyBorder="1" applyAlignment="1">
      <alignment horizontal="left" vertical="center"/>
    </xf>
    <xf numFmtId="0" fontId="12" fillId="0" borderId="0" xfId="3" applyFont="1" applyFill="1" applyBorder="1" applyAlignment="1">
      <alignment horizontal="left" vertical="center"/>
    </xf>
    <xf numFmtId="0" fontId="12" fillId="0" borderId="0" xfId="3" applyFont="1" applyFill="1" applyAlignment="1">
      <alignment vertical="center"/>
    </xf>
    <xf numFmtId="0" fontId="12" fillId="0" borderId="0" xfId="3" applyFont="1" applyFill="1" applyAlignment="1">
      <alignment horizontal="center" vertical="center"/>
    </xf>
    <xf numFmtId="180" fontId="21" fillId="0" borderId="0" xfId="3" quotePrefix="1" applyNumberFormat="1" applyFont="1" applyFill="1" applyBorder="1" applyAlignment="1">
      <alignment horizontal="left" vertical="center"/>
    </xf>
    <xf numFmtId="0" fontId="21" fillId="0" borderId="0" xfId="3" applyFont="1" applyFill="1" applyBorder="1" applyAlignment="1">
      <alignment horizontal="left" vertical="center"/>
    </xf>
    <xf numFmtId="0" fontId="12" fillId="0" borderId="0" xfId="3" quotePrefix="1" applyFont="1" applyFill="1" applyAlignment="1">
      <alignment horizontal="left" vertical="center"/>
    </xf>
    <xf numFmtId="0" fontId="12" fillId="0" borderId="8" xfId="3" applyFont="1" applyFill="1" applyBorder="1" applyAlignment="1">
      <alignment horizontal="left" vertical="center"/>
    </xf>
    <xf numFmtId="38" fontId="5" fillId="0" borderId="1" xfId="1" applyNumberFormat="1" applyFont="1" applyBorder="1">
      <alignment vertical="center"/>
    </xf>
    <xf numFmtId="0" fontId="12" fillId="0" borderId="10" xfId="3" quotePrefix="1" applyFont="1" applyFill="1" applyBorder="1" applyAlignment="1">
      <alignment horizontal="left" vertical="center"/>
    </xf>
    <xf numFmtId="179" fontId="12" fillId="0" borderId="1" xfId="3" quotePrefix="1" applyNumberFormat="1" applyFont="1" applyFill="1" applyBorder="1" applyAlignment="1">
      <alignment horizontal="center" vertical="center"/>
    </xf>
    <xf numFmtId="179" fontId="12" fillId="0" borderId="1" xfId="3" quotePrefix="1" applyNumberFormat="1" applyFont="1" applyFill="1" applyBorder="1" applyAlignment="1">
      <alignment vertical="center"/>
    </xf>
    <xf numFmtId="0" fontId="12" fillId="8" borderId="13" xfId="3" applyFont="1" applyFill="1" applyBorder="1" applyAlignment="1">
      <alignment horizontal="left" vertical="center"/>
    </xf>
    <xf numFmtId="0" fontId="12" fillId="8" borderId="14" xfId="3" applyFont="1" applyFill="1" applyBorder="1" applyAlignment="1">
      <alignment horizontal="left" vertical="center"/>
    </xf>
    <xf numFmtId="179" fontId="12" fillId="8" borderId="3" xfId="3" applyNumberFormat="1" applyFont="1" applyFill="1" applyBorder="1" applyAlignment="1">
      <alignment horizontal="left" vertical="center"/>
    </xf>
    <xf numFmtId="179" fontId="12" fillId="8" borderId="3" xfId="3" applyNumberFormat="1" applyFont="1" applyFill="1" applyBorder="1" applyAlignment="1">
      <alignment vertical="center"/>
    </xf>
    <xf numFmtId="179" fontId="12" fillId="8" borderId="3" xfId="3" applyNumberFormat="1" applyFont="1" applyFill="1" applyBorder="1" applyAlignment="1">
      <alignment horizontal="center" vertical="center"/>
    </xf>
    <xf numFmtId="38" fontId="5" fillId="8" borderId="3" xfId="1" applyNumberFormat="1" applyFont="1" applyFill="1" applyBorder="1">
      <alignment vertical="center"/>
    </xf>
    <xf numFmtId="182" fontId="5" fillId="8" borderId="3" xfId="0" applyNumberFormat="1" applyFont="1" applyFill="1" applyBorder="1">
      <alignment vertical="center"/>
    </xf>
    <xf numFmtId="0" fontId="32" fillId="0" borderId="1" xfId="9" applyFont="1" applyBorder="1" applyAlignment="1">
      <alignment horizontal="center" vertical="center"/>
    </xf>
    <xf numFmtId="0" fontId="32" fillId="0" borderId="0" xfId="9" applyFont="1" applyAlignment="1">
      <alignment vertical="center"/>
    </xf>
    <xf numFmtId="0" fontId="4" fillId="0" borderId="0" xfId="0" applyFont="1" applyAlignment="1">
      <alignment vertical="center"/>
    </xf>
    <xf numFmtId="0" fontId="32" fillId="0" borderId="1" xfId="9" applyFont="1" applyBorder="1" applyAlignment="1">
      <alignment vertical="center" wrapText="1"/>
    </xf>
    <xf numFmtId="38" fontId="32" fillId="0" borderId="1" xfId="5" applyFont="1" applyBorder="1" applyAlignment="1">
      <alignment vertical="center"/>
    </xf>
    <xf numFmtId="0" fontId="32" fillId="0" borderId="1" xfId="9" applyFont="1" applyBorder="1" applyAlignment="1">
      <alignment vertical="center"/>
    </xf>
    <xf numFmtId="0" fontId="32" fillId="0" borderId="1" xfId="9" applyFont="1" applyBorder="1" applyAlignment="1">
      <alignment vertical="center" shrinkToFit="1"/>
    </xf>
    <xf numFmtId="0" fontId="32" fillId="0" borderId="0" xfId="9" applyFont="1" applyAlignment="1">
      <alignment horizontal="right" vertical="center"/>
    </xf>
    <xf numFmtId="182" fontId="32" fillId="0" borderId="0" xfId="5" applyNumberFormat="1" applyFont="1" applyAlignment="1">
      <alignment vertical="center"/>
    </xf>
    <xf numFmtId="0" fontId="32" fillId="0" borderId="10" xfId="9" applyFont="1" applyBorder="1" applyAlignment="1">
      <alignment horizontal="center" vertical="center"/>
    </xf>
    <xf numFmtId="0" fontId="32" fillId="0" borderId="8" xfId="9" applyFont="1" applyBorder="1" applyAlignment="1">
      <alignment vertical="center"/>
    </xf>
    <xf numFmtId="38" fontId="32" fillId="0" borderId="8" xfId="5" applyFont="1" applyBorder="1" applyAlignment="1">
      <alignment vertical="center"/>
    </xf>
    <xf numFmtId="0" fontId="32" fillId="0" borderId="14" xfId="9" applyFont="1" applyBorder="1" applyAlignment="1">
      <alignment horizontal="center" vertical="center"/>
    </xf>
    <xf numFmtId="0" fontId="32" fillId="0" borderId="3" xfId="9" applyFont="1" applyBorder="1" applyAlignment="1">
      <alignment horizontal="center" vertical="center" wrapText="1"/>
    </xf>
    <xf numFmtId="0" fontId="32" fillId="0" borderId="3" xfId="9" applyFont="1" applyBorder="1" applyAlignment="1">
      <alignment vertical="center"/>
    </xf>
    <xf numFmtId="0" fontId="32" fillId="0" borderId="13" xfId="9" applyFont="1" applyBorder="1" applyAlignment="1">
      <alignment vertical="center"/>
    </xf>
    <xf numFmtId="0" fontId="32" fillId="0" borderId="12" xfId="9" applyFont="1" applyBorder="1" applyAlignment="1">
      <alignment horizontal="center" vertical="center"/>
    </xf>
    <xf numFmtId="0" fontId="32" fillId="0" borderId="2" xfId="9" applyFont="1" applyBorder="1" applyAlignment="1">
      <alignment horizontal="center" vertical="center"/>
    </xf>
    <xf numFmtId="0" fontId="32" fillId="0" borderId="2" xfId="9" applyFont="1" applyBorder="1" applyAlignment="1">
      <alignment vertical="center"/>
    </xf>
    <xf numFmtId="38" fontId="32" fillId="0" borderId="2" xfId="5" applyFont="1" applyBorder="1" applyAlignment="1">
      <alignment vertical="center"/>
    </xf>
    <xf numFmtId="0" fontId="32" fillId="0" borderId="11" xfId="9" applyFont="1" applyBorder="1" applyAlignment="1">
      <alignment vertical="center"/>
    </xf>
    <xf numFmtId="0" fontId="24" fillId="0" borderId="4" xfId="2" applyFont="1" applyFill="1" applyBorder="1" applyAlignment="1">
      <alignment horizontal="center" vertical="center"/>
    </xf>
    <xf numFmtId="185" fontId="24" fillId="0" borderId="4" xfId="1" applyNumberFormat="1" applyFont="1" applyFill="1" applyBorder="1" applyAlignment="1">
      <alignment horizontal="center" vertical="center"/>
    </xf>
    <xf numFmtId="185" fontId="24" fillId="0" borderId="4" xfId="2" applyNumberFormat="1" applyFont="1" applyFill="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vertical="center"/>
    </xf>
    <xf numFmtId="185" fontId="23" fillId="0" borderId="2" xfId="1" applyNumberFormat="1" applyFont="1" applyFill="1" applyBorder="1" applyAlignment="1">
      <alignment horizontal="center" vertical="center"/>
    </xf>
    <xf numFmtId="0" fontId="5" fillId="0" borderId="2" xfId="0" applyFont="1" applyBorder="1">
      <alignment vertical="center"/>
    </xf>
    <xf numFmtId="0" fontId="5" fillId="0" borderId="3" xfId="0" applyFont="1" applyBorder="1">
      <alignment vertical="center"/>
    </xf>
    <xf numFmtId="0" fontId="5" fillId="0" borderId="10" xfId="0" applyFont="1" applyBorder="1">
      <alignment vertical="center"/>
    </xf>
    <xf numFmtId="0" fontId="23" fillId="0" borderId="19" xfId="2" applyFont="1" applyFill="1" applyBorder="1" applyAlignment="1">
      <alignment vertical="center"/>
    </xf>
    <xf numFmtId="9" fontId="23" fillId="0" borderId="3" xfId="10" applyFont="1" applyFill="1" applyBorder="1" applyAlignment="1">
      <alignment vertical="center"/>
    </xf>
    <xf numFmtId="0" fontId="23" fillId="0" borderId="2" xfId="2" applyFont="1" applyFill="1" applyBorder="1" applyAlignment="1">
      <alignment vertical="center" shrinkToFit="1"/>
    </xf>
    <xf numFmtId="185" fontId="24" fillId="0" borderId="4" xfId="2" applyNumberFormat="1" applyFont="1" applyFill="1" applyBorder="1" applyAlignment="1">
      <alignment horizontal="center" vertical="center" shrinkToFit="1"/>
    </xf>
    <xf numFmtId="178" fontId="36" fillId="0" borderId="2" xfId="2" applyNumberFormat="1" applyFont="1" applyFill="1" applyBorder="1" applyAlignment="1">
      <alignment horizontal="left" vertical="center"/>
    </xf>
    <xf numFmtId="0" fontId="5" fillId="0" borderId="24" xfId="0" applyFont="1" applyBorder="1" applyAlignment="1">
      <alignment vertical="center"/>
    </xf>
    <xf numFmtId="185" fontId="23" fillId="0" borderId="25" xfId="1" applyNumberFormat="1" applyFont="1" applyFill="1" applyBorder="1" applyAlignment="1">
      <alignment horizontal="center" vertical="center"/>
    </xf>
    <xf numFmtId="182" fontId="23" fillId="0" borderId="2" xfId="2" applyNumberFormat="1" applyFont="1" applyFill="1" applyBorder="1" applyAlignment="1">
      <alignment vertical="center"/>
    </xf>
    <xf numFmtId="38" fontId="23" fillId="0" borderId="2" xfId="1" applyNumberFormat="1" applyFont="1" applyFill="1" applyBorder="1" applyAlignment="1">
      <alignment vertical="center"/>
    </xf>
    <xf numFmtId="0" fontId="5" fillId="0" borderId="5" xfId="0" applyFont="1" applyBorder="1">
      <alignment vertical="center"/>
    </xf>
    <xf numFmtId="0" fontId="5" fillId="0" borderId="6" xfId="0" applyFont="1" applyBorder="1" applyAlignment="1">
      <alignment vertical="center"/>
    </xf>
    <xf numFmtId="38" fontId="5" fillId="0" borderId="1" xfId="0" applyNumberFormat="1" applyFont="1" applyBorder="1">
      <alignment vertical="center"/>
    </xf>
    <xf numFmtId="180" fontId="5" fillId="0" borderId="8" xfId="0" applyNumberFormat="1" applyFont="1" applyBorder="1" applyAlignment="1">
      <alignment horizontal="left" vertical="center"/>
    </xf>
    <xf numFmtId="180" fontId="5" fillId="0" borderId="10" xfId="0" applyNumberFormat="1" applyFont="1" applyBorder="1" applyAlignment="1">
      <alignment horizontal="left" vertical="center"/>
    </xf>
    <xf numFmtId="180" fontId="2" fillId="0" borderId="8" xfId="0" applyNumberFormat="1" applyFont="1" applyBorder="1" applyAlignment="1">
      <alignment horizontal="left" vertical="center"/>
    </xf>
    <xf numFmtId="180" fontId="2" fillId="0" borderId="10" xfId="0" applyNumberFormat="1" applyFont="1" applyBorder="1" applyAlignment="1">
      <alignment horizontal="left" vertical="center"/>
    </xf>
    <xf numFmtId="0" fontId="2" fillId="0" borderId="1" xfId="0" applyFont="1" applyBorder="1" applyAlignment="1">
      <alignment horizontal="center" vertical="center"/>
    </xf>
    <xf numFmtId="0" fontId="2" fillId="0" borderId="1" xfId="0" applyFont="1" applyBorder="1">
      <alignment vertical="center"/>
    </xf>
    <xf numFmtId="38" fontId="2" fillId="0" borderId="1" xfId="0" applyNumberFormat="1" applyFont="1" applyBorder="1">
      <alignment vertical="center"/>
    </xf>
    <xf numFmtId="0" fontId="2" fillId="0" borderId="10" xfId="0" applyFont="1" applyBorder="1" applyAlignment="1">
      <alignment horizontal="center" vertical="center"/>
    </xf>
    <xf numFmtId="178" fontId="36" fillId="0" borderId="1" xfId="2" applyNumberFormat="1" applyFont="1" applyFill="1" applyBorder="1" applyAlignment="1">
      <alignment horizontal="left" vertical="center"/>
    </xf>
    <xf numFmtId="178" fontId="23" fillId="0" borderId="0" xfId="2" applyNumberFormat="1" applyFont="1" applyFill="1" applyBorder="1" applyAlignment="1">
      <alignment horizontal="center" vertical="center"/>
    </xf>
    <xf numFmtId="38" fontId="23" fillId="0" borderId="1" xfId="1" applyFont="1" applyFill="1" applyBorder="1" applyAlignment="1">
      <alignment vertical="center"/>
    </xf>
    <xf numFmtId="38" fontId="23" fillId="0" borderId="8" xfId="1" applyNumberFormat="1" applyFont="1" applyFill="1" applyBorder="1" applyAlignment="1">
      <alignment vertical="center"/>
    </xf>
    <xf numFmtId="0" fontId="23" fillId="0" borderId="10" xfId="2" applyFont="1" applyFill="1" applyBorder="1" applyAlignment="1">
      <alignment horizontal="right" vertical="center"/>
    </xf>
    <xf numFmtId="9" fontId="23" fillId="0" borderId="1" xfId="10" applyFont="1" applyFill="1" applyBorder="1" applyAlignment="1">
      <alignment vertical="center"/>
    </xf>
    <xf numFmtId="0" fontId="5" fillId="0" borderId="1" xfId="0" applyFont="1" applyBorder="1" applyAlignment="1">
      <alignment horizontal="right" vertical="center"/>
    </xf>
    <xf numFmtId="38" fontId="23" fillId="0" borderId="1" xfId="1" applyNumberFormat="1" applyFont="1" applyFill="1" applyBorder="1" applyAlignment="1">
      <alignment horizontal="right" vertical="center"/>
    </xf>
    <xf numFmtId="38" fontId="5" fillId="0" borderId="9" xfId="1" applyFont="1" applyBorder="1" applyAlignment="1">
      <alignment vertical="center"/>
    </xf>
    <xf numFmtId="38" fontId="5" fillId="0" borderId="17" xfId="1" applyFont="1" applyBorder="1" applyAlignment="1">
      <alignment vertical="center"/>
    </xf>
    <xf numFmtId="38" fontId="5" fillId="0" borderId="4" xfId="1" applyFont="1" applyBorder="1" applyAlignment="1">
      <alignment vertical="center"/>
    </xf>
    <xf numFmtId="0" fontId="0" fillId="0" borderId="1" xfId="0" applyBorder="1">
      <alignment vertical="center"/>
    </xf>
    <xf numFmtId="38" fontId="0" fillId="0" borderId="1" xfId="1" applyFont="1" applyBorder="1">
      <alignment vertical="center"/>
    </xf>
    <xf numFmtId="38" fontId="0" fillId="0" borderId="1" xfId="0" applyNumberFormat="1" applyBorder="1">
      <alignment vertical="center"/>
    </xf>
    <xf numFmtId="38" fontId="0" fillId="0" borderId="1" xfId="1" applyFont="1" applyBorder="1" applyAlignment="1">
      <alignment horizontal="right" vertical="center"/>
    </xf>
    <xf numFmtId="38" fontId="0" fillId="0" borderId="1" xfId="1" applyFont="1" applyBorder="1" applyAlignment="1">
      <alignment horizontal="center" vertical="center"/>
    </xf>
    <xf numFmtId="0" fontId="0" fillId="0" borderId="1" xfId="0" applyBorder="1" applyAlignment="1">
      <alignment horizontal="center" vertical="center"/>
    </xf>
    <xf numFmtId="0" fontId="37" fillId="0" borderId="0" xfId="0" applyFont="1">
      <alignment vertical="center"/>
    </xf>
    <xf numFmtId="38" fontId="0" fillId="0" borderId="1" xfId="1" quotePrefix="1" applyFont="1" applyBorder="1" applyAlignment="1">
      <alignment horizontal="center" vertical="center"/>
    </xf>
    <xf numFmtId="0" fontId="0" fillId="0" borderId="0" xfId="0" applyAlignment="1">
      <alignment horizontal="center" vertical="center"/>
    </xf>
    <xf numFmtId="40" fontId="23" fillId="0" borderId="19" xfId="2" applyNumberFormat="1" applyFont="1" applyFill="1" applyBorder="1" applyAlignment="1">
      <alignment vertical="center"/>
    </xf>
    <xf numFmtId="0" fontId="0" fillId="0" borderId="0" xfId="0" applyNumberFormat="1">
      <alignment vertical="center"/>
    </xf>
    <xf numFmtId="0" fontId="0" fillId="0" borderId="1" xfId="0" applyNumberFormat="1" applyBorder="1">
      <alignment vertical="center"/>
    </xf>
    <xf numFmtId="0" fontId="32" fillId="0" borderId="0" xfId="9" applyFont="1" applyBorder="1" applyAlignment="1">
      <alignment vertical="center"/>
    </xf>
    <xf numFmtId="0" fontId="32" fillId="0" borderId="0" xfId="9" applyFont="1" applyBorder="1" applyAlignment="1">
      <alignment vertical="center" wrapText="1"/>
    </xf>
    <xf numFmtId="0" fontId="0" fillId="2" borderId="0" xfId="0" applyFill="1">
      <alignment vertical="center"/>
    </xf>
    <xf numFmtId="0" fontId="5" fillId="0" borderId="14" xfId="0" applyFont="1" applyBorder="1">
      <alignment vertical="center"/>
    </xf>
    <xf numFmtId="38" fontId="5" fillId="0" borderId="1" xfId="1" applyFont="1" applyBorder="1">
      <alignment vertical="center"/>
    </xf>
    <xf numFmtId="38" fontId="12" fillId="0" borderId="1" xfId="1" applyFont="1" applyBorder="1" applyAlignment="1">
      <alignment vertical="center"/>
    </xf>
    <xf numFmtId="0" fontId="12" fillId="0" borderId="1" xfId="9" applyFont="1" applyBorder="1" applyAlignment="1">
      <alignment vertical="center" shrinkToFit="1"/>
    </xf>
    <xf numFmtId="0" fontId="5" fillId="0" borderId="12" xfId="0" applyFont="1" applyBorder="1">
      <alignment vertical="center"/>
    </xf>
    <xf numFmtId="38" fontId="5" fillId="0" borderId="2" xfId="1" applyFont="1" applyBorder="1">
      <alignment vertical="center"/>
    </xf>
    <xf numFmtId="0" fontId="39" fillId="0" borderId="0" xfId="0" applyFont="1">
      <alignment vertical="center"/>
    </xf>
    <xf numFmtId="178" fontId="23" fillId="2" borderId="3" xfId="2" quotePrefix="1" applyNumberFormat="1" applyFont="1" applyFill="1" applyBorder="1" applyAlignment="1" applyProtection="1">
      <alignment horizontal="center" vertical="center"/>
      <protection locked="0"/>
    </xf>
    <xf numFmtId="0" fontId="23" fillId="2" borderId="3" xfId="2" applyFont="1" applyFill="1" applyBorder="1" applyAlignment="1" applyProtection="1">
      <alignment horizontal="center" vertical="center" shrinkToFit="1"/>
      <protection locked="0"/>
    </xf>
    <xf numFmtId="38" fontId="23" fillId="2" borderId="3" xfId="1" applyNumberFormat="1" applyFont="1" applyFill="1" applyBorder="1" applyAlignment="1" applyProtection="1">
      <alignment vertical="center"/>
      <protection locked="0"/>
    </xf>
    <xf numFmtId="178" fontId="23" fillId="2" borderId="1" xfId="2" applyNumberFormat="1" applyFont="1" applyFill="1" applyBorder="1" applyAlignment="1" applyProtection="1">
      <alignment horizontal="center" vertical="center" shrinkToFit="1"/>
      <protection locked="0"/>
    </xf>
    <xf numFmtId="0" fontId="23" fillId="2" borderId="1" xfId="2" applyFont="1" applyFill="1" applyBorder="1" applyAlignment="1" applyProtection="1">
      <alignment vertical="center" shrinkToFit="1"/>
      <protection locked="0"/>
    </xf>
    <xf numFmtId="0" fontId="23" fillId="2" borderId="3" xfId="2" applyFont="1" applyFill="1" applyBorder="1" applyAlignment="1" applyProtection="1">
      <alignment vertical="center"/>
      <protection locked="0"/>
    </xf>
    <xf numFmtId="40" fontId="23" fillId="2" borderId="3" xfId="2" applyNumberFormat="1" applyFont="1" applyFill="1" applyBorder="1" applyAlignment="1" applyProtection="1">
      <alignment vertical="center"/>
      <protection locked="0"/>
    </xf>
    <xf numFmtId="182" fontId="23" fillId="2" borderId="3" xfId="2" applyNumberFormat="1" applyFont="1" applyFill="1" applyBorder="1" applyAlignment="1" applyProtection="1">
      <alignment vertical="center"/>
      <protection locked="0"/>
    </xf>
    <xf numFmtId="178" fontId="23" fillId="2" borderId="3" xfId="2" applyNumberFormat="1" applyFont="1" applyFill="1" applyBorder="1" applyAlignment="1" applyProtection="1">
      <alignment horizontal="center" vertical="center"/>
      <protection locked="0"/>
    </xf>
    <xf numFmtId="178" fontId="23" fillId="2" borderId="1" xfId="2" applyNumberFormat="1" applyFont="1" applyFill="1" applyBorder="1" applyAlignment="1" applyProtection="1">
      <alignment horizontal="center" vertical="center"/>
      <protection locked="0"/>
    </xf>
    <xf numFmtId="38" fontId="5" fillId="2" borderId="1" xfId="1" applyNumberFormat="1" applyFont="1" applyFill="1" applyBorder="1" applyProtection="1">
      <alignment vertical="center"/>
      <protection locked="0"/>
    </xf>
    <xf numFmtId="182" fontId="5" fillId="2" borderId="1" xfId="0" applyNumberFormat="1" applyFont="1" applyFill="1" applyBorder="1" applyAlignment="1" applyProtection="1">
      <alignment vertical="center" shrinkToFit="1"/>
      <protection locked="0"/>
    </xf>
    <xf numFmtId="38" fontId="5" fillId="8" borderId="3" xfId="1" applyNumberFormat="1" applyFont="1" applyFill="1" applyBorder="1" applyProtection="1">
      <alignment vertical="center"/>
    </xf>
    <xf numFmtId="182" fontId="5" fillId="8" borderId="3" xfId="0" applyNumberFormat="1" applyFont="1" applyFill="1" applyBorder="1" applyAlignment="1" applyProtection="1">
      <alignment vertical="center" shrinkToFit="1"/>
    </xf>
    <xf numFmtId="0" fontId="5" fillId="0" borderId="0" xfId="0" applyFont="1" applyProtection="1">
      <alignment vertical="center"/>
    </xf>
    <xf numFmtId="38" fontId="5" fillId="8" borderId="3" xfId="1" applyNumberFormat="1" applyFont="1" applyFill="1" applyBorder="1" applyProtection="1">
      <alignment vertical="center"/>
      <protection locked="0"/>
    </xf>
    <xf numFmtId="182" fontId="5" fillId="8" borderId="3" xfId="0" applyNumberFormat="1" applyFont="1" applyFill="1" applyBorder="1" applyAlignment="1" applyProtection="1">
      <alignment vertical="center" shrinkToFit="1"/>
      <protection locked="0"/>
    </xf>
    <xf numFmtId="0" fontId="12" fillId="0" borderId="0" xfId="3" applyFont="1" applyFill="1" applyBorder="1" applyAlignment="1" applyProtection="1">
      <alignment horizontal="left" vertical="center"/>
    </xf>
    <xf numFmtId="0" fontId="12" fillId="0" borderId="0" xfId="3" applyFont="1" applyFill="1" applyAlignment="1" applyProtection="1">
      <alignment vertical="center"/>
    </xf>
    <xf numFmtId="0" fontId="12" fillId="0" borderId="0" xfId="3" applyFont="1" applyFill="1" applyAlignment="1" applyProtection="1">
      <alignment horizontal="center" vertical="center"/>
    </xf>
    <xf numFmtId="180" fontId="21" fillId="0" borderId="0" xfId="3" quotePrefix="1" applyNumberFormat="1" applyFont="1" applyFill="1" applyBorder="1" applyAlignment="1" applyProtection="1">
      <alignment horizontal="left" vertical="center"/>
    </xf>
    <xf numFmtId="0" fontId="21" fillId="0" borderId="0" xfId="3" applyFont="1" applyFill="1" applyBorder="1" applyAlignment="1" applyProtection="1">
      <alignment horizontal="left" vertical="center"/>
    </xf>
    <xf numFmtId="0" fontId="12" fillId="0" borderId="0" xfId="3" quotePrefix="1" applyFont="1" applyFill="1" applyAlignment="1" applyProtection="1">
      <alignment horizontal="left" vertical="center"/>
    </xf>
    <xf numFmtId="0" fontId="12" fillId="8" borderId="13" xfId="3" applyFont="1" applyFill="1" applyBorder="1" applyAlignment="1" applyProtection="1">
      <alignment horizontal="left" vertical="center"/>
    </xf>
    <xf numFmtId="0" fontId="12" fillId="8" borderId="14" xfId="3" applyFont="1" applyFill="1" applyBorder="1" applyAlignment="1" applyProtection="1">
      <alignment horizontal="left" vertical="center"/>
    </xf>
    <xf numFmtId="179" fontId="12" fillId="8" borderId="3" xfId="3" applyNumberFormat="1" applyFont="1" applyFill="1" applyBorder="1" applyAlignment="1" applyProtection="1">
      <alignment horizontal="left" vertical="center"/>
    </xf>
    <xf numFmtId="179" fontId="12" fillId="8" borderId="3" xfId="3" applyNumberFormat="1" applyFont="1" applyFill="1" applyBorder="1" applyAlignment="1" applyProtection="1">
      <alignment vertical="center"/>
    </xf>
    <xf numFmtId="179" fontId="12" fillId="8" borderId="3" xfId="3" applyNumberFormat="1" applyFont="1" applyFill="1" applyBorder="1" applyAlignment="1" applyProtection="1">
      <alignment horizontal="center" vertical="center"/>
    </xf>
    <xf numFmtId="182" fontId="5" fillId="8" borderId="3" xfId="0" applyNumberFormat="1" applyFont="1" applyFill="1" applyBorder="1" applyProtection="1">
      <alignment vertical="center"/>
    </xf>
    <xf numFmtId="0" fontId="12" fillId="0" borderId="8" xfId="3" applyFont="1" applyFill="1" applyBorder="1" applyAlignment="1" applyProtection="1">
      <alignment horizontal="left" vertical="center"/>
    </xf>
    <xf numFmtId="0" fontId="12" fillId="0" borderId="10" xfId="3" quotePrefix="1" applyFont="1" applyFill="1" applyBorder="1" applyAlignment="1" applyProtection="1">
      <alignment horizontal="left" vertical="center"/>
    </xf>
    <xf numFmtId="178" fontId="36" fillId="0" borderId="2" xfId="2" applyNumberFormat="1" applyFont="1" applyFill="1" applyBorder="1" applyAlignment="1" applyProtection="1">
      <alignment horizontal="left" vertical="center"/>
    </xf>
    <xf numFmtId="0" fontId="12" fillId="0" borderId="1" xfId="3" applyFont="1" applyFill="1" applyBorder="1" applyAlignment="1" applyProtection="1">
      <alignment vertical="center"/>
    </xf>
    <xf numFmtId="179" fontId="12" fillId="0" borderId="1" xfId="3" applyNumberFormat="1" applyFont="1" applyFill="1" applyBorder="1" applyAlignment="1" applyProtection="1">
      <alignment horizontal="center" vertical="center"/>
    </xf>
    <xf numFmtId="179" fontId="12" fillId="0" borderId="1" xfId="3" quotePrefix="1" applyNumberFormat="1" applyFont="1" applyFill="1" applyBorder="1" applyAlignment="1" applyProtection="1">
      <alignment vertical="center"/>
    </xf>
    <xf numFmtId="179" fontId="12" fillId="0" borderId="1" xfId="3" quotePrefix="1" applyNumberFormat="1" applyFont="1" applyFill="1" applyBorder="1" applyAlignment="1" applyProtection="1">
      <alignment horizontal="center" vertical="center"/>
    </xf>
    <xf numFmtId="179" fontId="12" fillId="0" borderId="1" xfId="3" quotePrefix="1" applyNumberFormat="1" applyFont="1" applyFill="1" applyBorder="1" applyAlignment="1" applyProtection="1">
      <alignment horizontal="left" vertical="center"/>
    </xf>
    <xf numFmtId="179" fontId="12" fillId="0" borderId="1" xfId="3" applyNumberFormat="1" applyFont="1" applyFill="1" applyBorder="1" applyAlignment="1" applyProtection="1">
      <alignment horizontal="left" vertical="center"/>
    </xf>
    <xf numFmtId="179" fontId="12" fillId="8" borderId="1" xfId="3" applyNumberFormat="1" applyFont="1" applyFill="1" applyBorder="1" applyAlignment="1" applyProtection="1">
      <alignment horizontal="left" vertical="center"/>
    </xf>
    <xf numFmtId="0" fontId="12" fillId="0" borderId="0" xfId="3" applyFont="1" applyFill="1" applyAlignment="1" applyProtection="1">
      <alignment horizontal="left" vertical="center"/>
    </xf>
    <xf numFmtId="0" fontId="43" fillId="0" borderId="0" xfId="0" applyFont="1" applyAlignment="1">
      <alignment horizontal="left" vertical="center"/>
    </xf>
    <xf numFmtId="0" fontId="44" fillId="0" borderId="0" xfId="0" applyFont="1">
      <alignment vertical="center"/>
    </xf>
    <xf numFmtId="38" fontId="5" fillId="0" borderId="1" xfId="1" applyNumberFormat="1" applyFont="1" applyFill="1" applyBorder="1">
      <alignment vertical="center"/>
    </xf>
    <xf numFmtId="0" fontId="0" fillId="0" borderId="1" xfId="0" applyBorder="1" applyAlignment="1">
      <alignment horizontal="right" vertical="center"/>
    </xf>
    <xf numFmtId="0" fontId="39" fillId="0" borderId="0" xfId="0" applyFont="1" applyAlignment="1">
      <alignment vertical="center" shrinkToFit="1"/>
    </xf>
    <xf numFmtId="0" fontId="45" fillId="0" borderId="0" xfId="0" applyFont="1" applyAlignment="1">
      <alignment horizontal="right" vertical="center"/>
    </xf>
    <xf numFmtId="0" fontId="46" fillId="0" borderId="0" xfId="3" applyFont="1" applyFill="1" applyBorder="1" applyAlignment="1">
      <alignment horizontal="right" vertical="center"/>
    </xf>
    <xf numFmtId="0" fontId="47" fillId="0" borderId="0" xfId="0" applyFont="1" applyAlignment="1">
      <alignment horizontal="left" vertical="center"/>
    </xf>
    <xf numFmtId="185" fontId="39" fillId="0" borderId="0" xfId="0" applyNumberFormat="1" applyFont="1">
      <alignment vertical="center"/>
    </xf>
    <xf numFmtId="185" fontId="39" fillId="0" borderId="0" xfId="1" applyNumberFormat="1" applyFont="1">
      <alignment vertical="center"/>
    </xf>
    <xf numFmtId="0" fontId="48" fillId="0" borderId="0" xfId="0" applyFont="1">
      <alignment vertical="center"/>
    </xf>
    <xf numFmtId="0" fontId="48" fillId="0" borderId="1" xfId="0" applyFont="1" applyBorder="1" applyAlignment="1">
      <alignment horizontal="center" vertical="center"/>
    </xf>
    <xf numFmtId="0" fontId="48" fillId="0" borderId="1" xfId="0" applyFont="1" applyBorder="1">
      <alignment vertical="center"/>
    </xf>
    <xf numFmtId="38" fontId="48" fillId="0" borderId="1" xfId="1" applyFont="1" applyBorder="1">
      <alignment vertical="center"/>
    </xf>
    <xf numFmtId="38" fontId="48" fillId="0" borderId="1" xfId="1" applyFont="1" applyBorder="1" applyAlignment="1">
      <alignment horizontal="center" vertical="center"/>
    </xf>
    <xf numFmtId="38" fontId="48" fillId="0" borderId="1" xfId="1" applyFont="1" applyBorder="1" applyAlignment="1">
      <alignment horizontal="right" vertical="center"/>
    </xf>
    <xf numFmtId="0" fontId="24" fillId="0" borderId="4" xfId="2" applyFont="1" applyFill="1" applyBorder="1" applyAlignment="1">
      <alignment horizontal="center" vertical="center"/>
    </xf>
    <xf numFmtId="185" fontId="24" fillId="0" borderId="4" xfId="1" applyNumberFormat="1" applyFont="1" applyFill="1" applyBorder="1" applyAlignment="1">
      <alignment horizontal="center" vertical="center"/>
    </xf>
    <xf numFmtId="0" fontId="5" fillId="0" borderId="1" xfId="0" applyNumberFormat="1" applyFont="1" applyBorder="1" applyAlignment="1">
      <alignment horizontal="center" vertical="center"/>
    </xf>
    <xf numFmtId="0" fontId="5" fillId="0" borderId="8" xfId="0" applyFont="1" applyBorder="1" applyAlignment="1">
      <alignment horizontal="center" vertical="center"/>
    </xf>
    <xf numFmtId="0" fontId="5" fillId="0" borderId="11" xfId="0" applyFont="1" applyBorder="1" applyAlignment="1">
      <alignment horizontal="center" vertical="center"/>
    </xf>
    <xf numFmtId="0" fontId="50" fillId="0" borderId="0" xfId="0" applyFont="1">
      <alignment vertical="center"/>
    </xf>
    <xf numFmtId="38" fontId="52" fillId="0" borderId="1" xfId="1" applyFont="1" applyBorder="1" applyAlignment="1">
      <alignment horizontal="center" vertical="center"/>
    </xf>
    <xf numFmtId="38" fontId="52" fillId="0" borderId="33" xfId="1" applyFont="1" applyBorder="1" applyAlignment="1">
      <alignment horizontal="center" vertical="center"/>
    </xf>
    <xf numFmtId="38" fontId="52" fillId="0" borderId="1" xfId="1" applyFont="1" applyFill="1" applyBorder="1" applyAlignment="1">
      <alignment horizontal="center" vertical="center"/>
    </xf>
    <xf numFmtId="0" fontId="52" fillId="0" borderId="1" xfId="1" applyNumberFormat="1" applyFont="1" applyFill="1" applyBorder="1" applyAlignment="1">
      <alignment horizontal="center" vertical="center"/>
    </xf>
    <xf numFmtId="0" fontId="56" fillId="0" borderId="1" xfId="3" applyFont="1" applyFill="1" applyBorder="1" applyAlignment="1">
      <alignment horizontal="center" vertical="center"/>
    </xf>
    <xf numFmtId="38" fontId="54" fillId="0" borderId="1" xfId="1" applyFont="1" applyBorder="1" applyAlignment="1">
      <alignment horizontal="left" vertical="center"/>
    </xf>
    <xf numFmtId="0" fontId="54" fillId="0" borderId="1" xfId="0" applyFont="1" applyBorder="1" applyAlignment="1">
      <alignment horizontal="left" vertical="center"/>
    </xf>
    <xf numFmtId="38" fontId="54" fillId="0" borderId="1" xfId="1" applyFont="1" applyBorder="1" applyAlignment="1">
      <alignment vertical="center"/>
    </xf>
    <xf numFmtId="38" fontId="0" fillId="0" borderId="0" xfId="1" applyFont="1" applyBorder="1" applyAlignment="1">
      <alignment horizontal="center" vertical="center"/>
    </xf>
    <xf numFmtId="38" fontId="0" fillId="0" borderId="21" xfId="1" applyFont="1" applyBorder="1" applyAlignment="1">
      <alignment horizontal="center" vertical="center"/>
    </xf>
    <xf numFmtId="0" fontId="44" fillId="0" borderId="17" xfId="0" applyFont="1" applyBorder="1">
      <alignment vertical="center"/>
    </xf>
    <xf numFmtId="38" fontId="44" fillId="0" borderId="9" xfId="1" applyFont="1" applyBorder="1">
      <alignment vertical="center"/>
    </xf>
    <xf numFmtId="0" fontId="44" fillId="0" borderId="0" xfId="0" applyFont="1" applyAlignment="1">
      <alignment horizontal="right" vertical="center"/>
    </xf>
    <xf numFmtId="0" fontId="11" fillId="0" borderId="34" xfId="0" applyFont="1" applyBorder="1">
      <alignment vertical="center"/>
    </xf>
    <xf numFmtId="0" fontId="11" fillId="0" borderId="37" xfId="0" applyFont="1" applyBorder="1">
      <alignment vertical="center"/>
    </xf>
    <xf numFmtId="0" fontId="11" fillId="0" borderId="35" xfId="0" applyFont="1" applyBorder="1">
      <alignment vertical="center"/>
    </xf>
    <xf numFmtId="0" fontId="44" fillId="0" borderId="37" xfId="0" applyFont="1" applyBorder="1">
      <alignment vertical="center"/>
    </xf>
    <xf numFmtId="0" fontId="44" fillId="0" borderId="0" xfId="0" applyFont="1" applyBorder="1">
      <alignment vertical="center"/>
    </xf>
    <xf numFmtId="0" fontId="44" fillId="0" borderId="17" xfId="0" applyFont="1" applyBorder="1" applyAlignment="1">
      <alignment horizontal="center" vertical="center"/>
    </xf>
    <xf numFmtId="0" fontId="0" fillId="0" borderId="1" xfId="0" applyFill="1" applyBorder="1">
      <alignment vertical="center"/>
    </xf>
    <xf numFmtId="0" fontId="24" fillId="0" borderId="4" xfId="2" applyFont="1" applyFill="1" applyBorder="1" applyAlignment="1">
      <alignment horizontal="center" vertical="center" wrapText="1"/>
    </xf>
    <xf numFmtId="0" fontId="58" fillId="0" borderId="4" xfId="2" applyFont="1" applyFill="1" applyBorder="1" applyAlignment="1">
      <alignment horizontal="center" vertical="center" wrapText="1"/>
    </xf>
    <xf numFmtId="38" fontId="23" fillId="0" borderId="3" xfId="2" applyNumberFormat="1" applyFont="1" applyFill="1" applyBorder="1" applyAlignment="1">
      <alignment vertical="center"/>
    </xf>
    <xf numFmtId="0" fontId="52" fillId="0" borderId="0" xfId="0" applyFont="1">
      <alignment vertical="center"/>
    </xf>
    <xf numFmtId="0" fontId="52" fillId="0" borderId="0" xfId="0" applyFont="1" applyAlignment="1">
      <alignment vertical="center" shrinkToFit="1"/>
    </xf>
    <xf numFmtId="185" fontId="52" fillId="0" borderId="0" xfId="0" applyNumberFormat="1" applyFont="1">
      <alignment vertical="center"/>
    </xf>
    <xf numFmtId="185" fontId="52" fillId="0" borderId="0" xfId="1" applyNumberFormat="1" applyFont="1">
      <alignment vertical="center"/>
    </xf>
    <xf numFmtId="38" fontId="23" fillId="0" borderId="1" xfId="1" applyFont="1" applyFill="1" applyBorder="1" applyAlignment="1">
      <alignment horizontal="center" vertical="center"/>
    </xf>
    <xf numFmtId="182" fontId="23" fillId="0" borderId="1" xfId="2" applyNumberFormat="1" applyFont="1" applyFill="1" applyBorder="1" applyAlignment="1">
      <alignment horizontal="center" vertical="center"/>
    </xf>
    <xf numFmtId="0" fontId="5" fillId="0" borderId="8" xfId="0" applyFont="1" applyBorder="1" applyAlignment="1">
      <alignment horizontal="right" vertical="center"/>
    </xf>
    <xf numFmtId="0" fontId="5" fillId="0" borderId="10" xfId="0" applyFont="1" applyBorder="1" applyAlignment="1">
      <alignment horizontal="right" vertical="center"/>
    </xf>
    <xf numFmtId="0" fontId="5" fillId="0" borderId="8" xfId="0" applyFont="1" applyBorder="1">
      <alignment vertical="center"/>
    </xf>
    <xf numFmtId="0" fontId="23" fillId="0" borderId="1" xfId="2" applyFont="1" applyFill="1" applyBorder="1" applyAlignment="1">
      <alignment horizontal="center" vertical="center"/>
    </xf>
    <xf numFmtId="0" fontId="23" fillId="0" borderId="3" xfId="2" applyFont="1" applyFill="1" applyBorder="1" applyAlignment="1">
      <alignment horizontal="center" vertical="center"/>
    </xf>
    <xf numFmtId="0" fontId="23" fillId="0" borderId="3" xfId="2" applyFont="1" applyFill="1" applyBorder="1" applyAlignment="1">
      <alignment horizontal="center" vertical="center" shrinkToFit="1"/>
    </xf>
    <xf numFmtId="185" fontId="23" fillId="0" borderId="3" xfId="2" applyNumberFormat="1" applyFont="1" applyFill="1" applyBorder="1" applyAlignment="1">
      <alignment horizontal="center" vertical="center" shrinkToFit="1"/>
    </xf>
    <xf numFmtId="185" fontId="23" fillId="0" borderId="3" xfId="2" applyNumberFormat="1" applyFont="1" applyFill="1" applyBorder="1" applyAlignment="1">
      <alignment horizontal="center" vertical="center"/>
    </xf>
    <xf numFmtId="178" fontId="23" fillId="0" borderId="4" xfId="2" quotePrefix="1" applyNumberFormat="1" applyFont="1" applyFill="1" applyBorder="1" applyAlignment="1">
      <alignment horizontal="center" vertical="center"/>
    </xf>
    <xf numFmtId="178" fontId="36" fillId="0" borderId="4" xfId="2" applyNumberFormat="1" applyFont="1" applyFill="1" applyBorder="1" applyAlignment="1">
      <alignment horizontal="left" vertical="center"/>
    </xf>
    <xf numFmtId="0" fontId="23" fillId="0" borderId="4" xfId="2" applyFont="1" applyFill="1" applyBorder="1" applyAlignment="1">
      <alignment vertical="center" shrinkToFit="1"/>
    </xf>
    <xf numFmtId="0" fontId="23" fillId="0" borderId="4" xfId="2" applyFont="1" applyFill="1" applyBorder="1" applyAlignment="1">
      <alignment vertical="center"/>
    </xf>
    <xf numFmtId="38" fontId="23" fillId="0" borderId="4" xfId="1" applyNumberFormat="1" applyFont="1" applyFill="1" applyBorder="1" applyAlignment="1">
      <alignment vertical="center"/>
    </xf>
    <xf numFmtId="182" fontId="23" fillId="0" borderId="4" xfId="2" applyNumberFormat="1" applyFont="1" applyFill="1" applyBorder="1" applyAlignment="1">
      <alignment vertical="center"/>
    </xf>
    <xf numFmtId="9" fontId="23" fillId="0" borderId="4" xfId="10" applyFont="1" applyFill="1" applyBorder="1" applyAlignment="1">
      <alignment vertical="center"/>
    </xf>
    <xf numFmtId="0" fontId="2" fillId="0" borderId="0" xfId="0" applyFont="1">
      <alignment vertical="center"/>
    </xf>
    <xf numFmtId="0" fontId="39" fillId="0" borderId="0" xfId="0" applyFont="1" applyBorder="1" applyAlignment="1">
      <alignment horizontal="left" vertical="center"/>
    </xf>
    <xf numFmtId="0" fontId="39" fillId="0" borderId="0" xfId="0" applyFont="1" applyAlignment="1">
      <alignment horizontal="center" vertical="center"/>
    </xf>
    <xf numFmtId="0" fontId="5" fillId="0" borderId="1" xfId="0" applyFont="1" applyFill="1" applyBorder="1" applyAlignment="1" applyProtection="1">
      <alignment horizontal="center" vertical="center"/>
      <protection locked="0"/>
    </xf>
    <xf numFmtId="176" fontId="5" fillId="0" borderId="1" xfId="0" applyNumberFormat="1" applyFont="1" applyFill="1" applyBorder="1" applyAlignment="1" applyProtection="1">
      <alignment horizontal="center" vertical="center"/>
      <protection locked="0"/>
    </xf>
    <xf numFmtId="37" fontId="5" fillId="0" borderId="1" xfId="0" applyNumberFormat="1" applyFont="1" applyFill="1" applyBorder="1" applyAlignment="1" applyProtection="1">
      <alignment horizontal="center" vertical="center"/>
      <protection locked="0"/>
    </xf>
    <xf numFmtId="0" fontId="5" fillId="0" borderId="8" xfId="0" applyFont="1" applyFill="1" applyBorder="1" applyAlignment="1">
      <alignment horizontal="right" vertical="center"/>
    </xf>
    <xf numFmtId="0" fontId="2" fillId="0" borderId="10" xfId="0" applyFont="1" applyFill="1" applyBorder="1" applyAlignment="1">
      <alignment horizontal="right" vertical="center"/>
    </xf>
    <xf numFmtId="0" fontId="5" fillId="0" borderId="0" xfId="0" applyFont="1" applyFill="1" applyProtection="1">
      <alignment vertical="center"/>
    </xf>
    <xf numFmtId="0" fontId="2" fillId="0" borderId="1" xfId="0" applyFont="1" applyFill="1" applyBorder="1" applyAlignment="1" applyProtection="1">
      <alignment horizontal="centerContinuous" vertical="center"/>
    </xf>
    <xf numFmtId="0" fontId="2" fillId="0" borderId="4" xfId="0" applyFont="1" applyFill="1" applyBorder="1" applyAlignment="1" applyProtection="1">
      <alignment horizontal="center" vertical="center" shrinkToFit="1"/>
    </xf>
    <xf numFmtId="0" fontId="12" fillId="0" borderId="6" xfId="3" applyFont="1" applyFill="1" applyBorder="1" applyAlignment="1" applyProtection="1">
      <alignment horizontal="left" vertical="center"/>
    </xf>
    <xf numFmtId="0" fontId="12" fillId="0" borderId="7" xfId="3" applyFont="1" applyFill="1" applyBorder="1" applyAlignment="1" applyProtection="1">
      <alignment horizontal="left" vertical="center"/>
    </xf>
    <xf numFmtId="179" fontId="21" fillId="0" borderId="5" xfId="3" quotePrefix="1" applyNumberFormat="1" applyFont="1" applyFill="1" applyBorder="1" applyAlignment="1" applyProtection="1">
      <alignment horizontal="center" vertical="center"/>
    </xf>
    <xf numFmtId="179" fontId="12" fillId="0" borderId="5" xfId="3" quotePrefix="1" applyNumberFormat="1" applyFont="1" applyFill="1" applyBorder="1" applyAlignment="1" applyProtection="1">
      <alignment horizontal="center" vertical="center"/>
    </xf>
    <xf numFmtId="38" fontId="5" fillId="0" borderId="5" xfId="0" applyNumberFormat="1" applyFont="1" applyFill="1" applyBorder="1" applyProtection="1">
      <alignment vertical="center"/>
    </xf>
    <xf numFmtId="182" fontId="5" fillId="0" borderId="5" xfId="0" applyNumberFormat="1" applyFont="1" applyFill="1" applyBorder="1" applyProtection="1">
      <alignment vertical="center"/>
    </xf>
    <xf numFmtId="0" fontId="20" fillId="0" borderId="28" xfId="8" applyFont="1" applyFill="1" applyBorder="1" applyProtection="1">
      <alignment vertical="center"/>
    </xf>
    <xf numFmtId="0" fontId="5" fillId="0" borderId="0" xfId="0" applyFont="1" applyFill="1" applyBorder="1" applyAlignment="1" applyProtection="1">
      <alignment horizontal="left" vertical="center"/>
    </xf>
    <xf numFmtId="0" fontId="5" fillId="0" borderId="0" xfId="0" applyFont="1" applyFill="1" applyAlignment="1" applyProtection="1">
      <alignment horizontal="center" vertical="center"/>
    </xf>
    <xf numFmtId="0" fontId="2" fillId="0" borderId="10" xfId="0" applyFont="1" applyFill="1" applyBorder="1" applyAlignment="1" applyProtection="1">
      <alignment horizontal="centerContinuous" vertical="center"/>
    </xf>
    <xf numFmtId="0" fontId="2" fillId="0" borderId="10" xfId="0" applyFont="1" applyFill="1" applyBorder="1" applyAlignment="1" applyProtection="1">
      <alignment horizontal="center" vertical="center" shrinkToFit="1"/>
    </xf>
    <xf numFmtId="0" fontId="2" fillId="0" borderId="2" xfId="0" applyFont="1" applyFill="1" applyBorder="1" applyAlignment="1" applyProtection="1">
      <alignment horizontal="center" vertical="center" shrinkToFit="1"/>
    </xf>
    <xf numFmtId="0" fontId="0" fillId="0" borderId="1" xfId="0" applyFill="1" applyBorder="1" applyAlignment="1">
      <alignment horizontal="center" vertical="center"/>
    </xf>
    <xf numFmtId="0" fontId="0" fillId="0" borderId="8" xfId="0" applyFont="1" applyBorder="1" applyAlignment="1">
      <alignment horizontal="center" vertical="center"/>
    </xf>
    <xf numFmtId="0" fontId="60" fillId="0" borderId="0" xfId="0" applyFont="1">
      <alignment vertical="center"/>
    </xf>
    <xf numFmtId="0" fontId="61" fillId="0" borderId="0" xfId="0" applyFont="1">
      <alignment vertical="center"/>
    </xf>
    <xf numFmtId="38" fontId="23" fillId="2" borderId="1" xfId="2" applyNumberFormat="1" applyFont="1" applyFill="1" applyBorder="1" applyAlignment="1" applyProtection="1">
      <alignment vertical="center"/>
      <protection locked="0"/>
    </xf>
    <xf numFmtId="194" fontId="23" fillId="2" borderId="3" xfId="2" applyNumberFormat="1" applyFont="1" applyFill="1" applyBorder="1" applyAlignment="1" applyProtection="1">
      <alignment vertical="center"/>
      <protection locked="0"/>
    </xf>
    <xf numFmtId="194" fontId="23" fillId="2" borderId="1" xfId="2" applyNumberFormat="1" applyFont="1" applyFill="1" applyBorder="1" applyAlignment="1" applyProtection="1">
      <alignment vertical="center"/>
      <protection locked="0"/>
    </xf>
    <xf numFmtId="182" fontId="5" fillId="0" borderId="1" xfId="0" applyNumberFormat="1" applyFont="1" applyFill="1" applyBorder="1">
      <alignment vertical="center"/>
    </xf>
    <xf numFmtId="38" fontId="5" fillId="0" borderId="1" xfId="1" applyNumberFormat="1" applyFont="1" applyFill="1" applyBorder="1" applyProtection="1">
      <alignment vertical="center"/>
    </xf>
    <xf numFmtId="182" fontId="5" fillId="0" borderId="1" xfId="0" applyNumberFormat="1" applyFont="1" applyFill="1" applyBorder="1" applyProtection="1">
      <alignment vertical="center"/>
    </xf>
    <xf numFmtId="0" fontId="24" fillId="0" borderId="4" xfId="2" applyFont="1" applyFill="1" applyBorder="1" applyAlignment="1">
      <alignment horizontal="center" vertical="center"/>
    </xf>
    <xf numFmtId="185" fontId="24" fillId="0" borderId="4" xfId="1" applyNumberFormat="1" applyFont="1" applyFill="1" applyBorder="1" applyAlignment="1">
      <alignment horizontal="center" vertical="center"/>
    </xf>
    <xf numFmtId="185" fontId="24" fillId="0" borderId="4" xfId="2" applyNumberFormat="1" applyFont="1" applyFill="1" applyBorder="1" applyAlignment="1">
      <alignment horizontal="center" vertical="center"/>
    </xf>
    <xf numFmtId="0" fontId="0" fillId="2" borderId="1" xfId="0" applyFill="1" applyBorder="1" applyAlignment="1" applyProtection="1">
      <alignment vertical="center"/>
      <protection locked="0"/>
    </xf>
    <xf numFmtId="181" fontId="0" fillId="2" borderId="1" xfId="0" applyNumberFormat="1" applyFill="1" applyBorder="1" applyAlignment="1" applyProtection="1">
      <alignment horizontal="left" vertical="center"/>
      <protection locked="0"/>
    </xf>
    <xf numFmtId="0" fontId="0" fillId="2" borderId="1" xfId="0" applyFill="1" applyBorder="1" applyAlignment="1" applyProtection="1">
      <alignment horizontal="center" vertical="center"/>
      <protection locked="0"/>
    </xf>
    <xf numFmtId="38" fontId="23" fillId="0" borderId="1" xfId="1" applyNumberFormat="1" applyFont="1" applyFill="1" applyBorder="1" applyAlignment="1" applyProtection="1">
      <alignment vertical="center"/>
    </xf>
    <xf numFmtId="38" fontId="23" fillId="0" borderId="1" xfId="2" applyNumberFormat="1" applyFont="1" applyFill="1" applyBorder="1" applyAlignment="1" applyProtection="1">
      <alignment vertical="center"/>
    </xf>
    <xf numFmtId="0" fontId="61" fillId="0" borderId="0" xfId="0" applyFont="1" applyProtection="1">
      <alignment vertical="center"/>
    </xf>
    <xf numFmtId="0" fontId="4" fillId="0" borderId="1" xfId="0" applyFont="1" applyBorder="1" applyAlignment="1" applyProtection="1">
      <alignment horizontal="center" vertical="center"/>
    </xf>
    <xf numFmtId="0" fontId="5" fillId="0" borderId="1" xfId="0" applyFont="1" applyBorder="1" applyAlignment="1" applyProtection="1">
      <alignment horizontal="center" vertical="center"/>
    </xf>
    <xf numFmtId="0" fontId="39" fillId="0" borderId="0" xfId="0" applyFont="1" applyProtection="1">
      <alignment vertical="center"/>
    </xf>
    <xf numFmtId="0" fontId="40" fillId="0" borderId="0" xfId="2" applyFont="1" applyAlignment="1" applyProtection="1">
      <alignment horizontal="left" vertical="center"/>
    </xf>
    <xf numFmtId="0" fontId="41" fillId="0" borderId="0" xfId="2" applyFont="1" applyAlignment="1" applyProtection="1">
      <alignment vertical="center"/>
    </xf>
    <xf numFmtId="185" fontId="41" fillId="0" borderId="0" xfId="2" applyNumberFormat="1" applyFont="1" applyAlignment="1" applyProtection="1">
      <alignment horizontal="center" vertical="center"/>
    </xf>
    <xf numFmtId="0" fontId="40" fillId="0" borderId="0" xfId="2" applyFont="1" applyFill="1" applyBorder="1" applyAlignment="1" applyProtection="1">
      <alignment horizontal="right" vertical="center" wrapText="1"/>
    </xf>
    <xf numFmtId="0" fontId="40" fillId="0" borderId="0" xfId="2" applyFont="1" applyFill="1" applyBorder="1" applyAlignment="1" applyProtection="1">
      <alignment horizontal="distributed" vertical="center" wrapText="1"/>
    </xf>
    <xf numFmtId="185" fontId="40" fillId="0" borderId="0" xfId="1" applyNumberFormat="1" applyFont="1" applyFill="1" applyBorder="1" applyAlignment="1" applyProtection="1">
      <alignment horizontal="center" vertical="center"/>
    </xf>
    <xf numFmtId="195" fontId="23" fillId="0" borderId="3" xfId="2" applyNumberFormat="1" applyFont="1" applyFill="1" applyBorder="1" applyAlignment="1" applyProtection="1">
      <alignment vertical="center"/>
    </xf>
    <xf numFmtId="196" fontId="23" fillId="0" borderId="1" xfId="1" applyNumberFormat="1" applyFont="1" applyFill="1" applyBorder="1" applyAlignment="1" applyProtection="1">
      <alignment vertical="center"/>
    </xf>
    <xf numFmtId="195" fontId="23" fillId="0" borderId="1" xfId="2" applyNumberFormat="1" applyFont="1" applyFill="1" applyBorder="1" applyAlignment="1" applyProtection="1">
      <alignment vertical="center"/>
    </xf>
    <xf numFmtId="196" fontId="23" fillId="0" borderId="1" xfId="2" applyNumberFormat="1" applyFont="1" applyFill="1" applyBorder="1" applyAlignment="1" applyProtection="1">
      <alignment vertical="center"/>
    </xf>
    <xf numFmtId="178" fontId="23" fillId="0" borderId="3" xfId="2" applyNumberFormat="1" applyFont="1" applyFill="1" applyBorder="1" applyAlignment="1" applyProtection="1">
      <alignment horizontal="center" vertical="center"/>
    </xf>
    <xf numFmtId="0" fontId="23" fillId="0" borderId="2" xfId="2" applyFont="1" applyFill="1" applyBorder="1" applyAlignment="1" applyProtection="1">
      <alignment vertical="center"/>
    </xf>
    <xf numFmtId="0" fontId="23" fillId="0" borderId="19" xfId="2" applyFont="1" applyFill="1" applyBorder="1" applyAlignment="1" applyProtection="1">
      <alignment vertical="center"/>
    </xf>
    <xf numFmtId="41" fontId="23" fillId="0" borderId="3" xfId="1" applyNumberFormat="1" applyFont="1" applyFill="1" applyBorder="1" applyAlignment="1" applyProtection="1">
      <alignment vertical="center"/>
    </xf>
    <xf numFmtId="194" fontId="23" fillId="0" borderId="2" xfId="2" applyNumberFormat="1" applyFont="1" applyFill="1" applyBorder="1" applyAlignment="1" applyProtection="1">
      <alignment vertical="center"/>
    </xf>
    <xf numFmtId="41" fontId="23" fillId="0" borderId="4" xfId="1" applyNumberFormat="1" applyFont="1" applyFill="1" applyBorder="1" applyAlignment="1" applyProtection="1">
      <alignment vertical="center"/>
    </xf>
    <xf numFmtId="195" fontId="23" fillId="0" borderId="2" xfId="2" applyNumberFormat="1" applyFont="1" applyFill="1" applyBorder="1" applyAlignment="1" applyProtection="1">
      <alignment vertical="center"/>
    </xf>
    <xf numFmtId="196" fontId="23" fillId="0" borderId="4" xfId="1" applyNumberFormat="1" applyFont="1" applyFill="1" applyBorder="1" applyAlignment="1" applyProtection="1">
      <alignment vertical="center"/>
    </xf>
    <xf numFmtId="178" fontId="23" fillId="0" borderId="5" xfId="2" applyNumberFormat="1" applyFont="1" applyFill="1" applyBorder="1" applyAlignment="1" applyProtection="1">
      <alignment horizontal="center" vertical="center"/>
    </xf>
    <xf numFmtId="178" fontId="23" fillId="0" borderId="6" xfId="2" applyNumberFormat="1" applyFont="1" applyFill="1" applyBorder="1" applyAlignment="1" applyProtection="1">
      <alignment horizontal="center" vertical="center"/>
    </xf>
    <xf numFmtId="0" fontId="23" fillId="0" borderId="32" xfId="2" applyFont="1" applyFill="1" applyBorder="1" applyAlignment="1" applyProtection="1">
      <alignment horizontal="center" vertical="center"/>
    </xf>
    <xf numFmtId="0" fontId="23" fillId="0" borderId="7" xfId="2" applyFont="1" applyFill="1" applyBorder="1" applyAlignment="1" applyProtection="1">
      <alignment vertical="center"/>
    </xf>
    <xf numFmtId="185" fontId="23" fillId="0" borderId="5" xfId="2" applyNumberFormat="1" applyFont="1" applyFill="1" applyBorder="1" applyAlignment="1" applyProtection="1">
      <alignment vertical="center"/>
    </xf>
    <xf numFmtId="195" fontId="23" fillId="0" borderId="5" xfId="2" applyNumberFormat="1" applyFont="1" applyFill="1" applyBorder="1" applyAlignment="1" applyProtection="1">
      <alignment vertical="center"/>
    </xf>
    <xf numFmtId="0" fontId="39" fillId="0" borderId="0" xfId="0" applyFont="1" applyAlignment="1" applyProtection="1">
      <alignment vertical="center" shrinkToFit="1"/>
    </xf>
    <xf numFmtId="185" fontId="39" fillId="0" borderId="0" xfId="0" applyNumberFormat="1" applyFont="1" applyProtection="1">
      <alignment vertical="center"/>
    </xf>
    <xf numFmtId="185" fontId="39" fillId="0" borderId="0" xfId="1" applyNumberFormat="1" applyFont="1" applyProtection="1">
      <alignment vertical="center"/>
    </xf>
    <xf numFmtId="0" fontId="5" fillId="0" borderId="2" xfId="0" applyFont="1" applyBorder="1" applyAlignment="1" applyProtection="1">
      <alignment horizontal="center" vertical="center"/>
    </xf>
    <xf numFmtId="0" fontId="25" fillId="0" borderId="0" xfId="0" applyFont="1" applyProtection="1">
      <alignment vertical="center"/>
    </xf>
    <xf numFmtId="196" fontId="5" fillId="0" borderId="1" xfId="0" applyNumberFormat="1" applyFont="1" applyBorder="1" applyProtection="1">
      <alignment vertical="center"/>
    </xf>
    <xf numFmtId="185" fontId="42" fillId="0" borderId="38" xfId="0" applyNumberFormat="1"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1" xfId="0" applyFont="1" applyBorder="1" applyAlignment="1" applyProtection="1">
      <alignment horizontal="center" vertical="center"/>
    </xf>
    <xf numFmtId="196" fontId="5" fillId="0" borderId="1" xfId="1" applyNumberFormat="1" applyFont="1" applyBorder="1" applyProtection="1">
      <alignment vertical="center"/>
    </xf>
    <xf numFmtId="0" fontId="5" fillId="0" borderId="3" xfId="0" applyFont="1" applyBorder="1" applyProtection="1">
      <alignment vertical="center"/>
    </xf>
    <xf numFmtId="185" fontId="5" fillId="0" borderId="0" xfId="0" applyNumberFormat="1" applyFont="1" applyProtection="1">
      <alignment vertical="center"/>
    </xf>
    <xf numFmtId="185" fontId="5" fillId="0" borderId="0" xfId="1" applyNumberFormat="1" applyFont="1" applyProtection="1">
      <alignment vertical="center"/>
    </xf>
    <xf numFmtId="0" fontId="2" fillId="0" borderId="1" xfId="0" applyFont="1" applyBorder="1" applyAlignment="1" applyProtection="1">
      <alignment horizontal="centerContinuous" vertical="center" shrinkToFit="1"/>
    </xf>
    <xf numFmtId="0" fontId="24" fillId="0" borderId="4" xfId="2" applyFont="1" applyFill="1" applyBorder="1" applyAlignment="1" applyProtection="1">
      <alignment horizontal="center" vertical="center" shrinkToFit="1"/>
    </xf>
    <xf numFmtId="193" fontId="14" fillId="2" borderId="1" xfId="5" applyNumberFormat="1" applyFont="1" applyFill="1" applyBorder="1" applyProtection="1">
      <alignment vertical="center"/>
      <protection locked="0"/>
    </xf>
    <xf numFmtId="187" fontId="19" fillId="2" borderId="1" xfId="5" applyNumberFormat="1" applyFont="1" applyFill="1" applyBorder="1" applyProtection="1">
      <alignment vertical="center"/>
      <protection locked="0"/>
    </xf>
    <xf numFmtId="188" fontId="19" fillId="2" borderId="1" xfId="5" applyNumberFormat="1" applyFont="1" applyFill="1" applyBorder="1" applyProtection="1">
      <alignment vertical="center"/>
      <protection locked="0"/>
    </xf>
    <xf numFmtId="0" fontId="14" fillId="0" borderId="0" xfId="4" applyFont="1" applyBorder="1" applyProtection="1">
      <alignment vertical="center"/>
    </xf>
    <xf numFmtId="0" fontId="14" fillId="0" borderId="0" xfId="4" applyFont="1" applyBorder="1" applyAlignment="1" applyProtection="1">
      <alignment vertical="center"/>
    </xf>
    <xf numFmtId="38" fontId="14" fillId="0" borderId="0" xfId="5" applyFont="1" applyBorder="1" applyProtection="1">
      <alignment vertical="center"/>
    </xf>
    <xf numFmtId="9" fontId="14" fillId="0" borderId="0" xfId="6" applyNumberFormat="1" applyFont="1" applyBorder="1" applyAlignment="1" applyProtection="1">
      <alignment horizontal="right" vertical="center"/>
    </xf>
    <xf numFmtId="0" fontId="33" fillId="0" borderId="0" xfId="4" applyFont="1" applyBorder="1" applyProtection="1">
      <alignment vertical="center"/>
    </xf>
    <xf numFmtId="0" fontId="17" fillId="0" borderId="0" xfId="4" applyFont="1" applyBorder="1" applyProtection="1">
      <alignment vertical="center"/>
    </xf>
    <xf numFmtId="0" fontId="34" fillId="0" borderId="0" xfId="4" applyFont="1" applyBorder="1" applyProtection="1">
      <alignment vertical="center"/>
    </xf>
    <xf numFmtId="0" fontId="35" fillId="0" borderId="0" xfId="4" applyFont="1" applyBorder="1" applyProtection="1">
      <alignment vertical="center"/>
    </xf>
    <xf numFmtId="0" fontId="34" fillId="0" borderId="0" xfId="4" applyFont="1" applyBorder="1" applyAlignment="1" applyProtection="1">
      <alignment vertical="center"/>
    </xf>
    <xf numFmtId="38" fontId="34" fillId="0" borderId="0" xfId="5" applyFont="1" applyBorder="1" applyProtection="1">
      <alignment vertical="center"/>
    </xf>
    <xf numFmtId="9" fontId="34" fillId="0" borderId="0" xfId="6" applyNumberFormat="1" applyFont="1" applyBorder="1" applyAlignment="1" applyProtection="1">
      <alignment horizontal="right" vertical="center"/>
    </xf>
    <xf numFmtId="0" fontId="14" fillId="0" borderId="1" xfId="4" applyFont="1" applyFill="1" applyBorder="1" applyAlignment="1" applyProtection="1">
      <alignment horizontal="center" vertical="center"/>
    </xf>
    <xf numFmtId="0" fontId="19" fillId="0" borderId="0" xfId="4" applyFont="1" applyBorder="1" applyProtection="1">
      <alignment vertical="center"/>
    </xf>
    <xf numFmtId="0" fontId="14" fillId="0" borderId="1" xfId="4" applyFont="1" applyFill="1" applyBorder="1" applyAlignment="1" applyProtection="1">
      <alignment horizontal="centerContinuous" vertical="center"/>
    </xf>
    <xf numFmtId="0" fontId="51" fillId="0" borderId="0" xfId="4" applyFont="1" applyBorder="1" applyProtection="1">
      <alignment vertical="center"/>
    </xf>
    <xf numFmtId="0" fontId="14" fillId="0" borderId="0" xfId="4" applyFont="1" applyBorder="1" applyAlignment="1" applyProtection="1">
      <alignment horizontal="right" vertical="center"/>
    </xf>
    <xf numFmtId="0" fontId="14" fillId="0" borderId="1" xfId="4" applyFont="1" applyBorder="1" applyProtection="1">
      <alignment vertical="center"/>
    </xf>
    <xf numFmtId="0" fontId="16" fillId="0" borderId="1" xfId="4" applyFont="1" applyBorder="1" applyAlignment="1" applyProtection="1">
      <alignment horizontal="centerContinuous" vertical="center"/>
    </xf>
    <xf numFmtId="38" fontId="16" fillId="0" borderId="1" xfId="5" applyFont="1" applyBorder="1" applyAlignment="1" applyProtection="1">
      <alignment horizontal="center" vertical="center"/>
    </xf>
    <xf numFmtId="9" fontId="18" fillId="0" borderId="1" xfId="6" applyNumberFormat="1" applyFont="1" applyBorder="1" applyAlignment="1" applyProtection="1">
      <alignment horizontal="center" vertical="center" wrapText="1"/>
    </xf>
    <xf numFmtId="0" fontId="16" fillId="0" borderId="1" xfId="4" applyFont="1" applyBorder="1" applyAlignment="1" applyProtection="1">
      <alignment horizontal="center" vertical="center"/>
    </xf>
    <xf numFmtId="0" fontId="16" fillId="0" borderId="8" xfId="4" applyNumberFormat="1" applyFont="1" applyFill="1" applyBorder="1" applyAlignment="1" applyProtection="1">
      <alignment horizontal="centerContinuous" vertical="center"/>
    </xf>
    <xf numFmtId="0" fontId="16" fillId="0" borderId="10" xfId="4" applyNumberFormat="1" applyFont="1" applyFill="1" applyBorder="1" applyAlignment="1" applyProtection="1">
      <alignment horizontal="centerContinuous" vertical="center"/>
    </xf>
    <xf numFmtId="38" fontId="16" fillId="0" borderId="1" xfId="5" applyFont="1" applyBorder="1" applyAlignment="1" applyProtection="1">
      <alignment horizontal="center" vertical="center" shrinkToFit="1"/>
    </xf>
    <xf numFmtId="9" fontId="19" fillId="0" borderId="8" xfId="6" applyNumberFormat="1" applyFont="1" applyBorder="1" applyAlignment="1" applyProtection="1">
      <alignment vertical="center" shrinkToFit="1"/>
    </xf>
    <xf numFmtId="9" fontId="19" fillId="0" borderId="10" xfId="6" applyNumberFormat="1" applyFont="1" applyBorder="1" applyAlignment="1" applyProtection="1">
      <alignment vertical="center" shrinkToFit="1"/>
    </xf>
    <xf numFmtId="191" fontId="14" fillId="0" borderId="1" xfId="5" applyNumberFormat="1" applyFont="1" applyBorder="1" applyProtection="1">
      <alignment vertical="center"/>
    </xf>
    <xf numFmtId="184" fontId="19" fillId="0" borderId="1" xfId="6" applyNumberFormat="1" applyFont="1" applyBorder="1" applyAlignment="1" applyProtection="1">
      <alignment horizontal="right" vertical="center"/>
    </xf>
    <xf numFmtId="0" fontId="14" fillId="0" borderId="1" xfId="4" applyFont="1" applyBorder="1" applyAlignment="1" applyProtection="1">
      <alignment vertical="center"/>
    </xf>
    <xf numFmtId="0" fontId="19" fillId="0" borderId="8" xfId="4" applyNumberFormat="1" applyFont="1" applyFill="1" applyBorder="1" applyAlignment="1" applyProtection="1">
      <alignment vertical="center"/>
    </xf>
    <xf numFmtId="0" fontId="19" fillId="0" borderId="10" xfId="4" applyNumberFormat="1" applyFont="1" applyFill="1" applyBorder="1" applyAlignment="1" applyProtection="1">
      <alignment vertical="center"/>
    </xf>
    <xf numFmtId="187" fontId="19" fillId="0" borderId="1" xfId="5" applyNumberFormat="1" applyFont="1" applyBorder="1" applyProtection="1">
      <alignment vertical="center"/>
    </xf>
    <xf numFmtId="189" fontId="19" fillId="0" borderId="1" xfId="6" applyNumberFormat="1" applyFont="1" applyBorder="1" applyAlignment="1" applyProtection="1">
      <alignment horizontal="right" vertical="center"/>
    </xf>
    <xf numFmtId="193" fontId="14" fillId="0" borderId="1" xfId="5" applyNumberFormat="1" applyFont="1" applyFill="1" applyBorder="1" applyProtection="1">
      <alignment vertical="center"/>
    </xf>
    <xf numFmtId="184" fontId="19" fillId="0" borderId="2" xfId="6" applyNumberFormat="1" applyFont="1" applyBorder="1" applyAlignment="1" applyProtection="1">
      <alignment horizontal="right" vertical="center"/>
    </xf>
    <xf numFmtId="0" fontId="14" fillId="0" borderId="1" xfId="4" quotePrefix="1" applyFont="1" applyBorder="1" applyAlignment="1" applyProtection="1">
      <alignment horizontal="right" vertical="center"/>
    </xf>
    <xf numFmtId="38" fontId="14" fillId="0" borderId="0" xfId="5" applyFont="1" applyBorder="1" applyAlignment="1" applyProtection="1">
      <alignment horizontal="center" vertical="center"/>
    </xf>
    <xf numFmtId="0" fontId="14" fillId="0" borderId="0" xfId="4" applyFont="1" applyBorder="1" applyAlignment="1" applyProtection="1">
      <alignment horizontal="center" vertical="center"/>
    </xf>
    <xf numFmtId="191" fontId="14" fillId="0" borderId="8" xfId="5" applyNumberFormat="1" applyFont="1" applyBorder="1" applyProtection="1">
      <alignment vertical="center"/>
    </xf>
    <xf numFmtId="184" fontId="19" fillId="0" borderId="3" xfId="6" applyNumberFormat="1" applyFont="1" applyBorder="1" applyAlignment="1" applyProtection="1">
      <alignment horizontal="right" vertical="center"/>
    </xf>
    <xf numFmtId="180" fontId="19" fillId="5" borderId="1" xfId="2" quotePrefix="1" applyNumberFormat="1" applyFont="1" applyFill="1" applyBorder="1" applyAlignment="1" applyProtection="1">
      <alignment horizontal="right" vertical="center"/>
    </xf>
    <xf numFmtId="0" fontId="19" fillId="4" borderId="8" xfId="2" applyFont="1" applyFill="1" applyBorder="1" applyAlignment="1" applyProtection="1">
      <alignment vertical="center"/>
    </xf>
    <xf numFmtId="0" fontId="19" fillId="4" borderId="10" xfId="2" applyFont="1" applyFill="1" applyBorder="1" applyAlignment="1" applyProtection="1">
      <alignment vertical="center"/>
    </xf>
    <xf numFmtId="9" fontId="19" fillId="0" borderId="0" xfId="6" applyNumberFormat="1" applyFont="1" applyBorder="1" applyAlignment="1" applyProtection="1">
      <alignment vertical="center" shrinkToFit="1"/>
    </xf>
    <xf numFmtId="182" fontId="14" fillId="0" borderId="18" xfId="5" applyNumberFormat="1" applyFont="1" applyBorder="1" applyProtection="1">
      <alignment vertical="center"/>
    </xf>
    <xf numFmtId="0" fontId="14" fillId="0" borderId="18" xfId="4" applyFont="1" applyBorder="1" applyProtection="1">
      <alignment vertical="center"/>
    </xf>
    <xf numFmtId="0" fontId="19" fillId="5" borderId="8" xfId="2" applyFont="1" applyFill="1" applyBorder="1" applyAlignment="1" applyProtection="1">
      <alignment vertical="center"/>
    </xf>
    <xf numFmtId="0" fontId="19" fillId="5" borderId="10" xfId="2" applyFont="1" applyFill="1" applyBorder="1" applyAlignment="1" applyProtection="1">
      <alignment vertical="center"/>
    </xf>
    <xf numFmtId="38" fontId="16" fillId="0" borderId="0" xfId="5" applyFont="1" applyBorder="1" applyAlignment="1" applyProtection="1">
      <alignment horizontal="center" vertical="center"/>
    </xf>
    <xf numFmtId="9" fontId="16" fillId="0" borderId="0" xfId="6" applyNumberFormat="1" applyFont="1" applyBorder="1" applyAlignment="1" applyProtection="1">
      <alignment horizontal="center" vertical="center" wrapText="1"/>
    </xf>
    <xf numFmtId="0" fontId="16" fillId="0" borderId="1" xfId="4" applyFont="1" applyBorder="1" applyProtection="1">
      <alignment vertical="center"/>
    </xf>
    <xf numFmtId="0" fontId="16" fillId="0" borderId="8" xfId="4" applyFont="1" applyBorder="1" applyProtection="1">
      <alignment vertical="center"/>
    </xf>
    <xf numFmtId="0" fontId="16" fillId="0" borderId="10" xfId="4" applyFont="1" applyBorder="1" applyProtection="1">
      <alignment vertical="center"/>
    </xf>
    <xf numFmtId="177" fontId="19" fillId="0" borderId="1" xfId="5" applyNumberFormat="1" applyFont="1" applyBorder="1" applyProtection="1">
      <alignment vertical="center"/>
    </xf>
    <xf numFmtId="184" fontId="14" fillId="0" borderId="1" xfId="4" applyNumberFormat="1" applyFont="1" applyBorder="1" applyProtection="1">
      <alignment vertical="center"/>
    </xf>
    <xf numFmtId="0" fontId="19" fillId="0" borderId="8" xfId="4" applyFont="1" applyBorder="1" applyProtection="1">
      <alignment vertical="center"/>
    </xf>
    <xf numFmtId="0" fontId="19" fillId="0" borderId="10" xfId="4" applyFont="1" applyBorder="1" applyProtection="1">
      <alignment vertical="center"/>
    </xf>
    <xf numFmtId="187" fontId="19" fillId="0" borderId="1" xfId="5" applyNumberFormat="1" applyFont="1" applyFill="1" applyBorder="1" applyProtection="1">
      <alignment vertical="center"/>
    </xf>
    <xf numFmtId="0" fontId="16" fillId="0" borderId="1" xfId="4" applyFont="1" applyBorder="1" applyAlignment="1" applyProtection="1">
      <alignment horizontal="left" vertical="center"/>
    </xf>
    <xf numFmtId="0" fontId="16" fillId="0" borderId="8" xfId="4" applyFont="1" applyBorder="1" applyAlignment="1" applyProtection="1">
      <alignment horizontal="left" vertical="center"/>
    </xf>
    <xf numFmtId="0" fontId="16" fillId="0" borderId="10" xfId="4" applyFont="1" applyBorder="1" applyAlignment="1" applyProtection="1">
      <alignment horizontal="left" vertical="center"/>
    </xf>
    <xf numFmtId="0" fontId="14" fillId="0" borderId="8" xfId="4" applyFont="1" applyBorder="1" applyProtection="1">
      <alignment vertical="center"/>
    </xf>
    <xf numFmtId="0" fontId="14" fillId="0" borderId="10" xfId="4" applyFont="1" applyBorder="1" applyProtection="1">
      <alignment vertical="center"/>
    </xf>
    <xf numFmtId="0" fontId="19" fillId="0" borderId="8" xfId="3" applyFont="1" applyFill="1" applyBorder="1" applyAlignment="1" applyProtection="1">
      <alignment horizontal="left" vertical="center"/>
    </xf>
    <xf numFmtId="0" fontId="19" fillId="0" borderId="10" xfId="3" applyFont="1" applyFill="1" applyBorder="1" applyAlignment="1" applyProtection="1">
      <alignment horizontal="left" vertical="center"/>
    </xf>
    <xf numFmtId="0" fontId="14" fillId="0" borderId="8" xfId="4" applyNumberFormat="1" applyFont="1" applyFill="1" applyBorder="1" applyAlignment="1" applyProtection="1">
      <alignment vertical="center"/>
    </xf>
    <xf numFmtId="0" fontId="14" fillId="0" borderId="10" xfId="4" applyNumberFormat="1" applyFont="1" applyFill="1" applyBorder="1" applyAlignment="1" applyProtection="1">
      <alignment vertical="center"/>
    </xf>
    <xf numFmtId="187" fontId="19" fillId="0" borderId="3" xfId="5" applyNumberFormat="1" applyFont="1" applyBorder="1" applyProtection="1">
      <alignment vertical="center"/>
    </xf>
    <xf numFmtId="183" fontId="19" fillId="0" borderId="23" xfId="6" applyNumberFormat="1" applyFont="1" applyFill="1" applyBorder="1" applyAlignment="1" applyProtection="1">
      <alignment horizontal="right" vertical="center" shrinkToFit="1"/>
    </xf>
    <xf numFmtId="0" fontId="17" fillId="0" borderId="0" xfId="4" applyFont="1" applyBorder="1" applyAlignment="1" applyProtection="1">
      <alignment vertical="center"/>
    </xf>
    <xf numFmtId="0" fontId="16" fillId="0" borderId="8" xfId="4" applyFont="1" applyBorder="1" applyAlignment="1" applyProtection="1">
      <alignment horizontal="centerContinuous" vertical="center"/>
    </xf>
    <xf numFmtId="0" fontId="16" fillId="0" borderId="10" xfId="4" applyFont="1" applyBorder="1" applyAlignment="1" applyProtection="1">
      <alignment horizontal="centerContinuous" vertical="center"/>
    </xf>
    <xf numFmtId="0" fontId="14" fillId="0" borderId="9" xfId="4" applyFont="1" applyBorder="1" applyProtection="1">
      <alignment vertical="center"/>
    </xf>
    <xf numFmtId="187" fontId="19" fillId="0" borderId="23" xfId="5" applyNumberFormat="1" applyFont="1" applyBorder="1" applyProtection="1">
      <alignment vertical="center"/>
    </xf>
    <xf numFmtId="0" fontId="14" fillId="0" borderId="1" xfId="4" applyFont="1" applyBorder="1" applyAlignment="1" applyProtection="1">
      <alignment horizontal="right" vertical="center"/>
    </xf>
    <xf numFmtId="9" fontId="19" fillId="0" borderId="8" xfId="6" applyNumberFormat="1" applyFont="1" applyBorder="1" applyAlignment="1" applyProtection="1">
      <alignment vertical="center"/>
    </xf>
    <xf numFmtId="9" fontId="19" fillId="0" borderId="10" xfId="6" applyNumberFormat="1" applyFont="1" applyBorder="1" applyAlignment="1" applyProtection="1">
      <alignment vertical="center"/>
    </xf>
    <xf numFmtId="0" fontId="14" fillId="0" borderId="1" xfId="4" applyFont="1" applyBorder="1" applyAlignment="1" applyProtection="1">
      <alignment horizontal="center" vertical="center"/>
    </xf>
    <xf numFmtId="187" fontId="19" fillId="0" borderId="2" xfId="5" applyNumberFormat="1" applyFont="1" applyBorder="1" applyProtection="1">
      <alignment vertical="center"/>
    </xf>
    <xf numFmtId="0" fontId="14" fillId="0" borderId="8" xfId="4" applyFont="1" applyBorder="1" applyAlignment="1" applyProtection="1">
      <alignment vertical="center"/>
    </xf>
    <xf numFmtId="0" fontId="14" fillId="0" borderId="10" xfId="4" applyFont="1" applyBorder="1" applyAlignment="1" applyProtection="1">
      <alignment vertical="center"/>
    </xf>
    <xf numFmtId="184" fontId="19" fillId="0" borderId="23" xfId="6" applyNumberFormat="1" applyFont="1" applyBorder="1" applyAlignment="1" applyProtection="1">
      <alignment horizontal="right" vertical="center"/>
    </xf>
    <xf numFmtId="186" fontId="19" fillId="0" borderId="1" xfId="6" applyNumberFormat="1" applyFont="1" applyBorder="1" applyAlignment="1" applyProtection="1">
      <alignment horizontal="right" vertical="center"/>
    </xf>
    <xf numFmtId="187" fontId="19" fillId="0" borderId="19" xfId="5" applyNumberFormat="1" applyFont="1" applyBorder="1" applyProtection="1">
      <alignment vertical="center"/>
    </xf>
    <xf numFmtId="0" fontId="16" fillId="0" borderId="0" xfId="4" applyFont="1" applyBorder="1" applyAlignment="1" applyProtection="1">
      <alignment horizontal="left" vertical="top"/>
    </xf>
    <xf numFmtId="0" fontId="14" fillId="0" borderId="11" xfId="4" applyFont="1" applyBorder="1" applyAlignment="1" applyProtection="1">
      <alignment horizontal="left" vertical="top"/>
    </xf>
    <xf numFmtId="0" fontId="14" fillId="0" borderId="18" xfId="4" applyFont="1" applyBorder="1" applyAlignment="1" applyProtection="1">
      <alignment vertical="center"/>
    </xf>
    <xf numFmtId="38" fontId="14" fillId="0" borderId="18" xfId="5" applyFont="1" applyBorder="1" applyProtection="1">
      <alignment vertical="center"/>
    </xf>
    <xf numFmtId="9" fontId="14" fillId="0" borderId="18" xfId="6" applyNumberFormat="1" applyFont="1" applyBorder="1" applyAlignment="1" applyProtection="1">
      <alignment horizontal="right" vertical="center"/>
    </xf>
    <xf numFmtId="0" fontId="19" fillId="0" borderId="12" xfId="4" applyFont="1" applyBorder="1" applyProtection="1">
      <alignment vertical="center"/>
    </xf>
    <xf numFmtId="0" fontId="14" fillId="0" borderId="20" xfId="4" applyFont="1" applyBorder="1" applyAlignment="1" applyProtection="1">
      <alignment horizontal="left" vertical="top"/>
    </xf>
    <xf numFmtId="0" fontId="19" fillId="0" borderId="21" xfId="4" applyFont="1" applyBorder="1" applyProtection="1">
      <alignment vertical="center"/>
    </xf>
    <xf numFmtId="0" fontId="14" fillId="0" borderId="18" xfId="4" applyFont="1" applyBorder="1" applyAlignment="1" applyProtection="1">
      <alignment horizontal="left" vertical="top"/>
    </xf>
    <xf numFmtId="0" fontId="14" fillId="0" borderId="12" xfId="4" applyFont="1" applyBorder="1" applyAlignment="1" applyProtection="1">
      <alignment horizontal="left" vertical="top"/>
    </xf>
    <xf numFmtId="0" fontId="14" fillId="0" borderId="0" xfId="4" applyFont="1" applyBorder="1" applyAlignment="1" applyProtection="1">
      <alignment horizontal="left" vertical="top"/>
    </xf>
    <xf numFmtId="0" fontId="14" fillId="0" borderId="21" xfId="4" applyFont="1" applyBorder="1" applyAlignment="1" applyProtection="1">
      <alignment horizontal="left" vertical="top"/>
    </xf>
    <xf numFmtId="0" fontId="14" fillId="0" borderId="13" xfId="4" applyFont="1" applyBorder="1" applyAlignment="1" applyProtection="1">
      <alignment horizontal="left" vertical="top"/>
    </xf>
    <xf numFmtId="0" fontId="14" fillId="0" borderId="17" xfId="4" applyFont="1" applyBorder="1" applyAlignment="1" applyProtection="1">
      <alignment horizontal="left" vertical="top"/>
    </xf>
    <xf numFmtId="0" fontId="14" fillId="0" borderId="14" xfId="4" applyFont="1" applyBorder="1" applyAlignment="1" applyProtection="1">
      <alignment horizontal="left" vertical="top"/>
    </xf>
    <xf numFmtId="0" fontId="14" fillId="0" borderId="17" xfId="4" applyFont="1" applyBorder="1" applyProtection="1">
      <alignment vertical="center"/>
    </xf>
    <xf numFmtId="0" fontId="19" fillId="0" borderId="14" xfId="4" applyFont="1" applyBorder="1" applyProtection="1">
      <alignment vertical="center"/>
    </xf>
    <xf numFmtId="38" fontId="5" fillId="0" borderId="1" xfId="1" applyFont="1" applyBorder="1" applyAlignment="1">
      <alignment vertical="center" shrinkToFit="1"/>
    </xf>
    <xf numFmtId="38" fontId="5" fillId="0" borderId="1" xfId="0" applyNumberFormat="1" applyFont="1" applyBorder="1" applyAlignment="1">
      <alignment vertical="center" shrinkToFit="1"/>
    </xf>
    <xf numFmtId="184" fontId="19" fillId="0" borderId="8" xfId="6" applyNumberFormat="1" applyFont="1" applyBorder="1" applyAlignment="1" applyProtection="1">
      <alignment horizontal="right" vertical="center"/>
    </xf>
    <xf numFmtId="184" fontId="19" fillId="0" borderId="11" xfId="6" applyNumberFormat="1" applyFont="1" applyBorder="1" applyAlignment="1" applyProtection="1">
      <alignment horizontal="right" vertical="center"/>
    </xf>
    <xf numFmtId="184" fontId="19" fillId="0" borderId="39" xfId="6" applyNumberFormat="1" applyFont="1" applyBorder="1" applyAlignment="1" applyProtection="1">
      <alignment horizontal="right" vertical="center"/>
    </xf>
    <xf numFmtId="177" fontId="19" fillId="0" borderId="2" xfId="5" applyNumberFormat="1" applyFont="1" applyBorder="1" applyProtection="1">
      <alignment vertical="center"/>
    </xf>
    <xf numFmtId="183" fontId="19" fillId="0" borderId="1" xfId="6" applyNumberFormat="1" applyFont="1" applyFill="1" applyBorder="1" applyAlignment="1" applyProtection="1">
      <alignment horizontal="right" vertical="center" shrinkToFit="1"/>
    </xf>
    <xf numFmtId="184" fontId="19" fillId="0" borderId="20" xfId="6" applyNumberFormat="1" applyFont="1" applyBorder="1" applyAlignment="1" applyProtection="1">
      <alignment horizontal="right" vertical="center"/>
    </xf>
    <xf numFmtId="184" fontId="19" fillId="0" borderId="17" xfId="6" applyNumberFormat="1" applyFont="1" applyBorder="1" applyAlignment="1" applyProtection="1">
      <alignment horizontal="right" vertical="center"/>
    </xf>
    <xf numFmtId="187" fontId="19" fillId="0" borderId="10" xfId="5" applyNumberFormat="1" applyFont="1" applyBorder="1" applyProtection="1">
      <alignment vertical="center"/>
    </xf>
    <xf numFmtId="0" fontId="5" fillId="0" borderId="1" xfId="0" applyFont="1" applyBorder="1" applyAlignment="1">
      <alignment horizontal="center" vertical="center"/>
    </xf>
    <xf numFmtId="0" fontId="62" fillId="0" borderId="0" xfId="0" applyFont="1" applyFill="1" applyBorder="1" applyAlignment="1">
      <alignment horizontal="left" vertical="center"/>
    </xf>
    <xf numFmtId="0" fontId="6" fillId="0" borderId="0" xfId="0" applyFont="1">
      <alignment vertical="center"/>
    </xf>
    <xf numFmtId="0" fontId="54" fillId="0" borderId="0" xfId="0" applyFont="1">
      <alignment vertical="center"/>
    </xf>
    <xf numFmtId="0" fontId="32" fillId="0" borderId="3" xfId="0" applyFont="1" applyFill="1" applyBorder="1" applyAlignment="1">
      <alignment horizontal="center" vertical="center"/>
    </xf>
    <xf numFmtId="0" fontId="32" fillId="0" borderId="14" xfId="0" applyFont="1" applyFill="1" applyBorder="1" applyAlignment="1">
      <alignment horizontal="center" vertical="center"/>
    </xf>
    <xf numFmtId="0" fontId="32" fillId="0" borderId="13" xfId="0" applyFont="1" applyFill="1" applyBorder="1" applyAlignment="1">
      <alignment horizontal="center" vertical="center"/>
    </xf>
    <xf numFmtId="197" fontId="32" fillId="0" borderId="40" xfId="0" applyNumberFormat="1" applyFont="1" applyFill="1" applyBorder="1" applyAlignment="1">
      <alignment vertical="center"/>
    </xf>
    <xf numFmtId="0" fontId="32" fillId="0" borderId="2" xfId="0" applyFont="1" applyFill="1" applyBorder="1" applyAlignment="1">
      <alignment vertical="center"/>
    </xf>
    <xf numFmtId="0" fontId="32" fillId="0" borderId="11" xfId="0" applyFont="1" applyFill="1" applyBorder="1" applyAlignment="1">
      <alignment vertical="center"/>
    </xf>
    <xf numFmtId="197" fontId="32" fillId="0" borderId="31" xfId="0" applyNumberFormat="1" applyFont="1" applyFill="1" applyBorder="1" applyAlignment="1">
      <alignment vertical="center"/>
    </xf>
    <xf numFmtId="0" fontId="32" fillId="0" borderId="28" xfId="0" applyFont="1" applyFill="1" applyBorder="1" applyAlignment="1">
      <alignment vertical="center"/>
    </xf>
    <xf numFmtId="0" fontId="32" fillId="0" borderId="41" xfId="0" applyFont="1" applyFill="1" applyBorder="1" applyAlignment="1">
      <alignment vertical="center"/>
    </xf>
    <xf numFmtId="0" fontId="32" fillId="0" borderId="29" xfId="0" applyFont="1" applyFill="1" applyBorder="1" applyAlignment="1">
      <alignment vertical="center"/>
    </xf>
    <xf numFmtId="197" fontId="32" fillId="0" borderId="43" xfId="0" applyNumberFormat="1" applyFont="1" applyFill="1" applyBorder="1" applyAlignment="1">
      <alignment vertical="center"/>
    </xf>
    <xf numFmtId="0" fontId="32" fillId="0" borderId="12" xfId="0" applyFont="1" applyFill="1" applyBorder="1" applyAlignment="1">
      <alignment horizontal="center" vertical="center"/>
    </xf>
    <xf numFmtId="0" fontId="32" fillId="0" borderId="31" xfId="0" applyFont="1" applyFill="1" applyBorder="1" applyAlignment="1">
      <alignment horizontal="center" vertical="center"/>
    </xf>
    <xf numFmtId="49" fontId="32" fillId="0" borderId="31" xfId="0" applyNumberFormat="1" applyFont="1" applyFill="1" applyBorder="1" applyAlignment="1">
      <alignment horizontal="center" vertical="center"/>
    </xf>
    <xf numFmtId="0" fontId="32" fillId="0" borderId="43" xfId="0" applyFont="1" applyFill="1" applyBorder="1" applyAlignment="1">
      <alignment horizontal="center" vertical="center"/>
    </xf>
    <xf numFmtId="0" fontId="32" fillId="0" borderId="42" xfId="0" applyFont="1" applyFill="1" applyBorder="1" applyAlignment="1">
      <alignment vertical="center"/>
    </xf>
    <xf numFmtId="0" fontId="50" fillId="0" borderId="0" xfId="0" applyFont="1" applyAlignment="1">
      <alignment vertical="center" wrapText="1"/>
    </xf>
    <xf numFmtId="9" fontId="0" fillId="0" borderId="0" xfId="10" applyFont="1" applyAlignment="1">
      <alignment vertical="center" wrapText="1"/>
    </xf>
    <xf numFmtId="0" fontId="0" fillId="0" borderId="1" xfId="0" applyBorder="1" applyAlignment="1">
      <alignment horizontal="center" vertical="center" wrapText="1"/>
    </xf>
    <xf numFmtId="38" fontId="52" fillId="2" borderId="1" xfId="1" applyFont="1" applyFill="1" applyBorder="1" applyProtection="1">
      <alignment vertical="center"/>
      <protection locked="0"/>
    </xf>
    <xf numFmtId="38" fontId="52" fillId="2" borderId="1" xfId="1" quotePrefix="1" applyFont="1" applyFill="1" applyBorder="1" applyAlignment="1" applyProtection="1">
      <alignment horizontal="center" vertical="center"/>
      <protection locked="0"/>
    </xf>
    <xf numFmtId="0" fontId="49" fillId="0" borderId="0" xfId="0" applyFont="1" applyProtection="1">
      <alignment vertical="center"/>
    </xf>
    <xf numFmtId="0" fontId="0" fillId="0" borderId="1" xfId="0" applyBorder="1" applyAlignment="1" applyProtection="1">
      <alignment horizontal="center" vertical="center"/>
    </xf>
    <xf numFmtId="0" fontId="0" fillId="0" borderId="8" xfId="0" applyFont="1" applyBorder="1" applyAlignment="1" applyProtection="1">
      <alignment vertical="center"/>
    </xf>
    <xf numFmtId="0" fontId="56" fillId="0" borderId="1" xfId="3" applyFont="1" applyFill="1" applyBorder="1" applyAlignment="1" applyProtection="1">
      <alignment horizontal="center" vertical="center"/>
    </xf>
    <xf numFmtId="0" fontId="0" fillId="0" borderId="0" xfId="0" applyFont="1" applyProtection="1">
      <alignment vertical="center"/>
    </xf>
    <xf numFmtId="0" fontId="44" fillId="0" borderId="0" xfId="0" applyFont="1" applyProtection="1">
      <alignment vertical="center"/>
    </xf>
    <xf numFmtId="0" fontId="44" fillId="0" borderId="0" xfId="0" applyFont="1" applyAlignment="1" applyProtection="1">
      <alignment horizontal="right" vertical="center"/>
    </xf>
    <xf numFmtId="0" fontId="11" fillId="0" borderId="0" xfId="0" applyFont="1" applyProtection="1">
      <alignment vertical="center"/>
    </xf>
    <xf numFmtId="38" fontId="52" fillId="0" borderId="33" xfId="1" applyFont="1" applyBorder="1" applyAlignment="1" applyProtection="1">
      <alignment horizontal="center" vertical="center"/>
    </xf>
    <xf numFmtId="38" fontId="52" fillId="0" borderId="1" xfId="1" applyFont="1" applyBorder="1" applyAlignment="1" applyProtection="1">
      <alignment horizontal="center" vertical="center"/>
    </xf>
    <xf numFmtId="38" fontId="52" fillId="0" borderId="1" xfId="1" applyFont="1" applyFill="1" applyBorder="1" applyAlignment="1" applyProtection="1">
      <alignment horizontal="center" vertical="center"/>
    </xf>
    <xf numFmtId="0" fontId="0" fillId="0" borderId="0" xfId="0" applyProtection="1">
      <alignment vertical="center"/>
    </xf>
    <xf numFmtId="0" fontId="52" fillId="0" borderId="1" xfId="1" applyNumberFormat="1" applyFont="1" applyFill="1" applyBorder="1" applyAlignment="1" applyProtection="1">
      <alignment horizontal="center" vertical="center"/>
    </xf>
    <xf numFmtId="0" fontId="59" fillId="0" borderId="0" xfId="0" applyFont="1" applyProtection="1">
      <alignment vertical="center"/>
    </xf>
    <xf numFmtId="0" fontId="0" fillId="0" borderId="0" xfId="0" applyFont="1" applyAlignment="1" applyProtection="1">
      <alignment horizontal="right" vertical="center"/>
    </xf>
    <xf numFmtId="0" fontId="43" fillId="0" borderId="0" xfId="0" applyFont="1" applyAlignment="1" applyProtection="1">
      <alignment horizontal="left" vertical="center"/>
    </xf>
    <xf numFmtId="38" fontId="6" fillId="0" borderId="0" xfId="1" applyFont="1" applyFill="1" applyBorder="1" applyAlignment="1" applyProtection="1">
      <alignment horizontal="left" vertical="center"/>
    </xf>
    <xf numFmtId="38" fontId="0" fillId="0" borderId="2" xfId="1" applyFont="1" applyBorder="1" applyAlignment="1" applyProtection="1">
      <alignment horizontal="center" vertical="center"/>
    </xf>
    <xf numFmtId="38" fontId="52" fillId="0" borderId="1" xfId="1" applyFont="1" applyFill="1" applyBorder="1" applyAlignment="1" applyProtection="1">
      <alignment horizontal="center" vertical="center" shrinkToFit="1"/>
    </xf>
    <xf numFmtId="0" fontId="62" fillId="0" borderId="0" xfId="0" applyFont="1" applyAlignment="1" applyProtection="1">
      <alignment vertical="center" wrapText="1"/>
    </xf>
    <xf numFmtId="0" fontId="52" fillId="0" borderId="1" xfId="0" quotePrefix="1" applyFont="1" applyBorder="1" applyAlignment="1" applyProtection="1">
      <alignment horizontal="center" vertical="center"/>
    </xf>
    <xf numFmtId="0" fontId="53" fillId="0" borderId="1" xfId="0" applyFont="1" applyBorder="1" applyAlignment="1" applyProtection="1">
      <alignment horizontal="left" vertical="center"/>
    </xf>
    <xf numFmtId="38" fontId="52" fillId="0" borderId="1" xfId="1" applyFont="1" applyFill="1" applyBorder="1" applyProtection="1">
      <alignment vertical="center"/>
    </xf>
    <xf numFmtId="0" fontId="6" fillId="0" borderId="0" xfId="0" applyFont="1" applyAlignment="1" applyProtection="1">
      <alignment vertical="center"/>
    </xf>
    <xf numFmtId="0" fontId="53" fillId="0" borderId="1" xfId="0" applyFont="1" applyBorder="1" applyAlignment="1" applyProtection="1">
      <alignment horizontal="center" vertical="center"/>
    </xf>
    <xf numFmtId="0" fontId="43" fillId="0" borderId="0" xfId="0" applyFont="1" applyProtection="1">
      <alignment vertical="center"/>
    </xf>
    <xf numFmtId="0" fontId="0" fillId="0" borderId="1" xfId="0" applyFont="1" applyBorder="1" applyAlignment="1" applyProtection="1">
      <alignment horizontal="center" vertical="center"/>
    </xf>
    <xf numFmtId="40" fontId="52" fillId="0" borderId="1" xfId="1" quotePrefix="1" applyNumberFormat="1" applyFont="1" applyBorder="1" applyAlignment="1" applyProtection="1">
      <alignment vertical="center"/>
    </xf>
    <xf numFmtId="38" fontId="0" fillId="0" borderId="1" xfId="1" applyFont="1" applyBorder="1" applyAlignment="1" applyProtection="1">
      <alignment horizontal="center" vertical="center"/>
    </xf>
    <xf numFmtId="0" fontId="48" fillId="0" borderId="17" xfId="0" applyFont="1" applyBorder="1" applyProtection="1">
      <alignment vertical="center"/>
    </xf>
    <xf numFmtId="38" fontId="48" fillId="0" borderId="17" xfId="1" applyFont="1" applyBorder="1" applyProtection="1">
      <alignment vertical="center"/>
    </xf>
    <xf numFmtId="0" fontId="23" fillId="8" borderId="1" xfId="2" applyFont="1" applyFill="1" applyBorder="1" applyAlignment="1" applyProtection="1">
      <alignment horizontal="center" vertical="center" shrinkToFit="1"/>
      <protection locked="0"/>
    </xf>
    <xf numFmtId="0" fontId="23" fillId="8" borderId="1" xfId="2" applyFont="1" applyFill="1" applyBorder="1" applyAlignment="1" applyProtection="1">
      <alignment horizontal="center" vertical="center"/>
      <protection locked="0"/>
    </xf>
    <xf numFmtId="38" fontId="23" fillId="8" borderId="1" xfId="1" applyNumberFormat="1" applyFont="1" applyFill="1" applyBorder="1" applyAlignment="1" applyProtection="1">
      <alignment vertical="center"/>
      <protection locked="0"/>
    </xf>
    <xf numFmtId="38" fontId="52" fillId="8" borderId="1" xfId="1" applyFont="1" applyFill="1" applyBorder="1" applyProtection="1">
      <alignment vertical="center"/>
      <protection locked="0"/>
    </xf>
    <xf numFmtId="196" fontId="5" fillId="0" borderId="8" xfId="0" applyNumberFormat="1" applyFont="1" applyBorder="1" applyProtection="1">
      <alignment vertical="center"/>
    </xf>
    <xf numFmtId="185" fontId="5" fillId="0" borderId="38" xfId="0" applyNumberFormat="1" applyFont="1" applyBorder="1" applyAlignment="1" applyProtection="1">
      <alignment horizontal="center" vertical="center"/>
    </xf>
    <xf numFmtId="185" fontId="5" fillId="0" borderId="8" xfId="0" applyNumberFormat="1" applyFont="1" applyBorder="1" applyAlignment="1" applyProtection="1">
      <alignment horizontal="centerContinuous" vertical="center"/>
    </xf>
    <xf numFmtId="185" fontId="5" fillId="0" borderId="10" xfId="0" applyNumberFormat="1" applyFont="1" applyBorder="1" applyAlignment="1" applyProtection="1">
      <alignment horizontal="centerContinuous" vertical="center"/>
    </xf>
    <xf numFmtId="192" fontId="2" fillId="9" borderId="47" xfId="10" applyNumberFormat="1" applyFont="1" applyFill="1" applyBorder="1" applyAlignment="1" applyProtection="1">
      <alignment horizontal="center" vertical="center"/>
    </xf>
    <xf numFmtId="0" fontId="5" fillId="0" borderId="21" xfId="0" applyFont="1" applyBorder="1" applyProtection="1">
      <alignment vertical="center"/>
    </xf>
    <xf numFmtId="192" fontId="2" fillId="9" borderId="23" xfId="10" applyNumberFormat="1" applyFont="1" applyFill="1" applyBorder="1" applyProtection="1">
      <alignment vertical="center"/>
    </xf>
    <xf numFmtId="0" fontId="62" fillId="0" borderId="0" xfId="0" applyFont="1">
      <alignment vertical="center"/>
    </xf>
    <xf numFmtId="0" fontId="5" fillId="0" borderId="1" xfId="0" applyFont="1" applyBorder="1" applyAlignment="1" applyProtection="1">
      <alignment horizontal="center" vertical="center"/>
    </xf>
    <xf numFmtId="0" fontId="12" fillId="0" borderId="1" xfId="3" applyFont="1" applyFill="1" applyBorder="1" applyAlignment="1" applyProtection="1">
      <alignment horizontal="center" vertical="center"/>
    </xf>
    <xf numFmtId="0" fontId="0" fillId="0" borderId="1" xfId="0" applyFill="1" applyBorder="1" applyAlignment="1" applyProtection="1">
      <alignment horizontal="center" vertical="center"/>
    </xf>
    <xf numFmtId="0" fontId="5" fillId="0" borderId="11" xfId="0" applyFont="1" applyBorder="1">
      <alignment vertical="center"/>
    </xf>
    <xf numFmtId="0" fontId="5" fillId="0" borderId="12" xfId="0" applyFont="1" applyBorder="1" applyAlignment="1">
      <alignment horizontal="right" vertical="center"/>
    </xf>
    <xf numFmtId="190" fontId="24" fillId="0" borderId="1" xfId="10" applyNumberFormat="1" applyFont="1" applyFill="1" applyBorder="1" applyAlignment="1">
      <alignment horizontal="center" vertical="center"/>
    </xf>
    <xf numFmtId="38" fontId="23" fillId="0" borderId="8" xfId="1" applyFont="1" applyFill="1" applyBorder="1" applyAlignment="1">
      <alignment vertical="center"/>
    </xf>
    <xf numFmtId="190" fontId="23" fillId="0" borderId="2" xfId="10" applyNumberFormat="1" applyFont="1" applyFill="1" applyBorder="1" applyAlignment="1">
      <alignment horizontal="center" vertical="center"/>
    </xf>
    <xf numFmtId="190" fontId="24" fillId="0" borderId="23" xfId="10" applyNumberFormat="1" applyFont="1" applyFill="1" applyBorder="1" applyAlignment="1">
      <alignment horizontal="center" vertical="center"/>
    </xf>
    <xf numFmtId="0" fontId="5" fillId="0" borderId="9" xfId="0" applyFont="1" applyBorder="1" applyAlignment="1">
      <alignment horizontal="right" vertical="center"/>
    </xf>
    <xf numFmtId="190" fontId="2" fillId="0" borderId="23" xfId="10" applyNumberFormat="1" applyFont="1" applyBorder="1">
      <alignment vertical="center"/>
    </xf>
    <xf numFmtId="0" fontId="2" fillId="0" borderId="8" xfId="0" applyFont="1" applyBorder="1">
      <alignment vertical="center"/>
    </xf>
    <xf numFmtId="198" fontId="23" fillId="0" borderId="3" xfId="2" applyNumberFormat="1" applyFont="1" applyFill="1" applyBorder="1" applyAlignment="1">
      <alignment vertical="center"/>
    </xf>
    <xf numFmtId="199" fontId="23" fillId="0" borderId="3" xfId="1" applyNumberFormat="1" applyFont="1" applyFill="1" applyBorder="1" applyAlignment="1">
      <alignment vertical="center"/>
    </xf>
    <xf numFmtId="200" fontId="23" fillId="0" borderId="3" xfId="10" applyNumberFormat="1" applyFont="1" applyFill="1" applyBorder="1" applyAlignment="1">
      <alignment vertical="center"/>
    </xf>
    <xf numFmtId="190" fontId="23" fillId="0" borderId="1" xfId="10" applyNumberFormat="1" applyFont="1" applyFill="1" applyBorder="1" applyAlignment="1">
      <alignment horizontal="center" vertical="center" shrinkToFit="1"/>
    </xf>
    <xf numFmtId="0" fontId="5" fillId="0" borderId="8" xfId="0" applyFont="1" applyBorder="1" applyAlignment="1">
      <alignment horizontal="centerContinuous" vertical="center"/>
    </xf>
    <xf numFmtId="0" fontId="5" fillId="0" borderId="10" xfId="0" applyFont="1" applyBorder="1" applyAlignment="1">
      <alignment horizontal="centerContinuous" vertical="center"/>
    </xf>
    <xf numFmtId="38" fontId="0" fillId="0" borderId="33" xfId="1" applyFont="1" applyBorder="1">
      <alignment vertical="center"/>
    </xf>
    <xf numFmtId="182" fontId="5" fillId="0" borderId="1" xfId="0" applyNumberFormat="1" applyFont="1" applyFill="1" applyBorder="1" applyAlignment="1" applyProtection="1">
      <alignment vertical="center" shrinkToFit="1"/>
    </xf>
    <xf numFmtId="0" fontId="12" fillId="2" borderId="8" xfId="3" applyFont="1" applyFill="1" applyBorder="1" applyAlignment="1" applyProtection="1">
      <alignment horizontal="left" vertical="center"/>
      <protection locked="0"/>
    </xf>
    <xf numFmtId="0" fontId="12" fillId="2" borderId="10" xfId="3" quotePrefix="1" applyFont="1" applyFill="1" applyBorder="1" applyAlignment="1" applyProtection="1">
      <alignment horizontal="left" vertical="center"/>
      <protection locked="0"/>
    </xf>
    <xf numFmtId="179" fontId="12" fillId="2" borderId="1" xfId="3" applyNumberFormat="1" applyFont="1" applyFill="1" applyBorder="1" applyAlignment="1" applyProtection="1">
      <alignment horizontal="left" vertical="center"/>
      <protection locked="0"/>
    </xf>
    <xf numFmtId="179" fontId="12" fillId="2" borderId="1" xfId="3" applyNumberFormat="1" applyFont="1" applyFill="1" applyBorder="1" applyAlignment="1" applyProtection="1">
      <alignment vertical="center"/>
      <protection locked="0"/>
    </xf>
    <xf numFmtId="179" fontId="12" fillId="2" borderId="1" xfId="3" applyNumberFormat="1" applyFont="1" applyFill="1" applyBorder="1" applyAlignment="1" applyProtection="1">
      <alignment horizontal="center" vertical="center"/>
      <protection locked="0"/>
    </xf>
    <xf numFmtId="0" fontId="20" fillId="2" borderId="1" xfId="8" applyFont="1" applyFill="1" applyBorder="1" applyProtection="1">
      <alignment vertical="center"/>
      <protection locked="0"/>
    </xf>
    <xf numFmtId="179" fontId="12" fillId="2" borderId="1" xfId="3" quotePrefix="1" applyNumberFormat="1" applyFont="1" applyFill="1" applyBorder="1" applyAlignment="1" applyProtection="1">
      <alignment vertical="center"/>
      <protection locked="0"/>
    </xf>
    <xf numFmtId="179" fontId="12" fillId="2" borderId="1" xfId="3" quotePrefix="1" applyNumberFormat="1" applyFont="1" applyFill="1" applyBorder="1" applyAlignment="1" applyProtection="1">
      <alignment horizontal="center" vertical="center"/>
      <protection locked="0"/>
    </xf>
    <xf numFmtId="179" fontId="12" fillId="2" borderId="3" xfId="3" applyNumberFormat="1" applyFont="1" applyFill="1" applyBorder="1" applyAlignment="1" applyProtection="1">
      <alignment vertical="center"/>
      <protection locked="0"/>
    </xf>
    <xf numFmtId="179" fontId="65" fillId="2" borderId="1" xfId="3" applyNumberFormat="1" applyFont="1" applyFill="1" applyBorder="1" applyAlignment="1" applyProtection="1">
      <alignment horizontal="center" vertical="center"/>
      <protection locked="0"/>
    </xf>
    <xf numFmtId="0" fontId="12" fillId="2" borderId="10" xfId="3" applyFont="1" applyFill="1" applyBorder="1" applyAlignment="1" applyProtection="1">
      <alignment horizontal="left" vertical="center"/>
      <protection locked="0"/>
    </xf>
    <xf numFmtId="179" fontId="12" fillId="2" borderId="1" xfId="3" quotePrefix="1" applyNumberFormat="1" applyFont="1" applyFill="1" applyBorder="1" applyAlignment="1" applyProtection="1">
      <alignment horizontal="left" vertical="center"/>
      <protection locked="0"/>
    </xf>
    <xf numFmtId="179" fontId="65" fillId="0" borderId="1" xfId="3" applyNumberFormat="1" applyFont="1" applyFill="1" applyBorder="1" applyAlignment="1" applyProtection="1">
      <alignment horizontal="center" vertical="center"/>
    </xf>
    <xf numFmtId="178" fontId="36" fillId="0" borderId="1" xfId="2" applyNumberFormat="1" applyFont="1" applyFill="1" applyBorder="1" applyAlignment="1" applyProtection="1">
      <alignment horizontal="left" vertical="center"/>
    </xf>
    <xf numFmtId="179" fontId="12" fillId="0" borderId="1" xfId="3" applyNumberFormat="1" applyFont="1" applyFill="1" applyBorder="1" applyAlignment="1" applyProtection="1">
      <alignment vertical="center"/>
    </xf>
    <xf numFmtId="0" fontId="12" fillId="2" borderId="1" xfId="3" applyFont="1" applyFill="1" applyBorder="1" applyAlignment="1" applyProtection="1">
      <alignment vertical="center"/>
      <protection locked="0"/>
    </xf>
    <xf numFmtId="0" fontId="12" fillId="2" borderId="1" xfId="3" quotePrefix="1" applyFont="1" applyFill="1" applyBorder="1" applyAlignment="1" applyProtection="1">
      <alignment vertical="center"/>
      <protection locked="0"/>
    </xf>
    <xf numFmtId="0" fontId="12" fillId="2" borderId="1" xfId="3" applyFont="1" applyFill="1" applyBorder="1" applyAlignment="1" applyProtection="1">
      <alignment horizontal="left" vertical="center"/>
      <protection locked="0"/>
    </xf>
    <xf numFmtId="0" fontId="20" fillId="2" borderId="29" xfId="8" applyFont="1" applyFill="1" applyBorder="1" applyProtection="1">
      <alignment vertical="center"/>
      <protection locked="0"/>
    </xf>
    <xf numFmtId="0" fontId="20" fillId="2" borderId="28" xfId="8" applyFont="1" applyFill="1" applyBorder="1" applyAlignment="1" applyProtection="1">
      <alignment vertical="center" wrapText="1"/>
      <protection locked="0"/>
    </xf>
    <xf numFmtId="0" fontId="20" fillId="2" borderId="30" xfId="8" applyFont="1" applyFill="1" applyBorder="1" applyAlignment="1" applyProtection="1">
      <alignment vertical="center" wrapText="1"/>
      <protection locked="0"/>
    </xf>
    <xf numFmtId="0" fontId="20" fillId="2" borderId="28" xfId="8" applyFont="1" applyFill="1" applyBorder="1" applyProtection="1">
      <alignment vertical="center"/>
      <protection locked="0"/>
    </xf>
    <xf numFmtId="0" fontId="5" fillId="0" borderId="0" xfId="0" applyFont="1" applyAlignment="1" applyProtection="1">
      <alignment horizontal="right" vertical="center"/>
    </xf>
    <xf numFmtId="38" fontId="5" fillId="0" borderId="0" xfId="1" applyFont="1" applyProtection="1">
      <alignment vertical="center"/>
    </xf>
    <xf numFmtId="0" fontId="5" fillId="0" borderId="1" xfId="0" applyFont="1" applyBorder="1" applyProtection="1">
      <alignment vertical="center"/>
    </xf>
    <xf numFmtId="38" fontId="5" fillId="0" borderId="1" xfId="1" applyFont="1" applyBorder="1" applyProtection="1">
      <alignment vertical="center"/>
    </xf>
    <xf numFmtId="38" fontId="5" fillId="0" borderId="1" xfId="0" applyNumberFormat="1" applyFont="1" applyBorder="1" applyProtection="1">
      <alignment vertical="center"/>
    </xf>
    <xf numFmtId="0" fontId="5" fillId="0" borderId="4" xfId="0" applyFont="1" applyBorder="1" applyAlignment="1" applyProtection="1">
      <alignment horizontal="center" vertical="center"/>
    </xf>
    <xf numFmtId="38" fontId="5" fillId="0" borderId="1" xfId="1" applyFont="1" applyBorder="1" applyProtection="1">
      <alignment vertical="center"/>
      <protection locked="0"/>
    </xf>
    <xf numFmtId="0" fontId="23" fillId="0" borderId="3" xfId="2" applyFont="1" applyFill="1" applyBorder="1" applyAlignment="1" applyProtection="1">
      <alignment horizontal="center" vertical="center" shrinkToFit="1"/>
    </xf>
    <xf numFmtId="38" fontId="5" fillId="0" borderId="3" xfId="1" applyFont="1" applyFill="1" applyBorder="1" applyProtection="1">
      <alignment vertical="center"/>
    </xf>
    <xf numFmtId="194" fontId="23" fillId="0" borderId="3" xfId="2" applyNumberFormat="1" applyFont="1" applyFill="1" applyBorder="1" applyAlignment="1" applyProtection="1">
      <alignment vertical="center"/>
    </xf>
    <xf numFmtId="9" fontId="5" fillId="0" borderId="3" xfId="0" applyNumberFormat="1" applyFont="1" applyFill="1" applyBorder="1" applyProtection="1">
      <alignment vertical="center"/>
    </xf>
    <xf numFmtId="194" fontId="23" fillId="0" borderId="1" xfId="2" applyNumberFormat="1" applyFont="1" applyFill="1" applyBorder="1" applyAlignment="1" applyProtection="1">
      <alignment vertical="center"/>
    </xf>
    <xf numFmtId="0" fontId="23" fillId="2" borderId="1" xfId="2" applyFont="1" applyFill="1" applyBorder="1" applyAlignment="1" applyProtection="1">
      <alignment horizontal="center" vertical="center" shrinkToFit="1"/>
      <protection locked="0"/>
    </xf>
    <xf numFmtId="9" fontId="5" fillId="2" borderId="1" xfId="0" applyNumberFormat="1" applyFont="1" applyFill="1" applyBorder="1" applyProtection="1">
      <alignment vertical="center"/>
      <protection locked="0"/>
    </xf>
    <xf numFmtId="201" fontId="5" fillId="0" borderId="1" xfId="1" applyNumberFormat="1" applyFont="1" applyBorder="1" applyProtection="1">
      <alignment vertical="center"/>
    </xf>
    <xf numFmtId="0" fontId="23" fillId="2" borderId="2" xfId="2" applyFont="1" applyFill="1" applyBorder="1" applyAlignment="1" applyProtection="1">
      <alignment horizontal="center" vertical="center" shrinkToFit="1"/>
      <protection locked="0"/>
    </xf>
    <xf numFmtId="194" fontId="23" fillId="2" borderId="2" xfId="2" applyNumberFormat="1" applyFont="1" applyFill="1" applyBorder="1" applyAlignment="1" applyProtection="1">
      <alignment vertical="center"/>
      <protection locked="0"/>
    </xf>
    <xf numFmtId="201" fontId="5" fillId="0" borderId="2" xfId="1" applyNumberFormat="1" applyFont="1" applyBorder="1" applyProtection="1">
      <alignment vertical="center"/>
    </xf>
    <xf numFmtId="9" fontId="5" fillId="2" borderId="2" xfId="0" applyNumberFormat="1" applyFont="1" applyFill="1" applyBorder="1" applyProtection="1">
      <alignment vertical="center"/>
      <protection locked="0"/>
    </xf>
    <xf numFmtId="0" fontId="23" fillId="0" borderId="5" xfId="2" applyFont="1" applyFill="1" applyBorder="1" applyAlignment="1" applyProtection="1">
      <alignment horizontal="center" vertical="center" shrinkToFit="1"/>
    </xf>
    <xf numFmtId="38" fontId="5" fillId="0" borderId="5" xfId="1" applyFont="1" applyFill="1" applyBorder="1" applyProtection="1">
      <alignment vertical="center"/>
    </xf>
    <xf numFmtId="194" fontId="23" fillId="0" borderId="5" xfId="2" applyNumberFormat="1" applyFont="1" applyFill="1" applyBorder="1" applyAlignment="1" applyProtection="1">
      <alignment vertical="center"/>
    </xf>
    <xf numFmtId="201" fontId="5" fillId="0" borderId="5" xfId="1" applyNumberFormat="1" applyFont="1" applyBorder="1" applyProtection="1">
      <alignment vertical="center"/>
    </xf>
    <xf numFmtId="9" fontId="5" fillId="0" borderId="5" xfId="0" applyNumberFormat="1" applyFont="1" applyFill="1" applyBorder="1" applyProtection="1">
      <alignment vertical="center"/>
    </xf>
    <xf numFmtId="201" fontId="5" fillId="0" borderId="3" xfId="1" applyNumberFormat="1" applyFont="1" applyBorder="1" applyProtection="1">
      <alignment vertical="center"/>
    </xf>
    <xf numFmtId="9" fontId="5" fillId="2" borderId="3" xfId="0" applyNumberFormat="1" applyFont="1" applyFill="1" applyBorder="1" applyProtection="1">
      <alignment vertical="center"/>
      <protection locked="0"/>
    </xf>
    <xf numFmtId="0" fontId="5" fillId="0" borderId="4" xfId="0" applyFont="1" applyBorder="1" applyAlignment="1" applyProtection="1">
      <alignment horizontal="center" vertical="center" wrapText="1"/>
    </xf>
    <xf numFmtId="38" fontId="23" fillId="0" borderId="1" xfId="1" applyFont="1" applyFill="1" applyBorder="1" applyAlignment="1" applyProtection="1">
      <alignment vertical="center"/>
    </xf>
    <xf numFmtId="0" fontId="5" fillId="0" borderId="1" xfId="0" applyFont="1" applyBorder="1" applyAlignment="1" applyProtection="1">
      <alignment horizontal="centerContinuous" vertical="center"/>
    </xf>
    <xf numFmtId="202" fontId="5" fillId="0" borderId="10" xfId="0" applyNumberFormat="1" applyFont="1" applyBorder="1" applyAlignment="1" applyProtection="1">
      <alignment horizontal="center" vertical="center"/>
    </xf>
    <xf numFmtId="38" fontId="5" fillId="0" borderId="8" xfId="1" applyFont="1" applyBorder="1" applyProtection="1">
      <alignment vertical="center"/>
    </xf>
    <xf numFmtId="202" fontId="5" fillId="0" borderId="14" xfId="0" applyNumberFormat="1" applyFont="1" applyBorder="1" applyAlignment="1" applyProtection="1">
      <alignment horizontal="center" vertical="center"/>
    </xf>
    <xf numFmtId="38" fontId="5" fillId="0" borderId="3" xfId="1" applyFont="1" applyBorder="1" applyAlignment="1" applyProtection="1">
      <alignment horizontal="center" vertical="center"/>
      <protection locked="0"/>
    </xf>
    <xf numFmtId="38" fontId="5" fillId="0" borderId="3" xfId="1" applyFont="1" applyBorder="1" applyAlignment="1" applyProtection="1">
      <alignment horizontal="center" vertical="center"/>
    </xf>
    <xf numFmtId="38" fontId="5" fillId="0" borderId="13" xfId="1" applyFont="1" applyBorder="1" applyAlignment="1" applyProtection="1">
      <alignment horizontal="center" vertical="center"/>
    </xf>
    <xf numFmtId="202" fontId="5" fillId="0" borderId="12" xfId="0" applyNumberFormat="1" applyFont="1" applyBorder="1" applyAlignment="1" applyProtection="1">
      <alignment horizontal="center" vertical="center"/>
    </xf>
    <xf numFmtId="38" fontId="5" fillId="0" borderId="2" xfId="1" applyFont="1" applyBorder="1" applyProtection="1">
      <alignment vertical="center"/>
      <protection locked="0"/>
    </xf>
    <xf numFmtId="38" fontId="5" fillId="0" borderId="2" xfId="1" applyFont="1" applyBorder="1" applyProtection="1">
      <alignment vertical="center"/>
    </xf>
    <xf numFmtId="38" fontId="5" fillId="0" borderId="11" xfId="1" applyFont="1" applyBorder="1" applyProtection="1">
      <alignment vertical="center"/>
    </xf>
    <xf numFmtId="0" fontId="5" fillId="2" borderId="3" xfId="0" applyFont="1" applyFill="1" applyBorder="1" applyAlignment="1" applyProtection="1">
      <alignment horizontal="center" vertical="center"/>
      <protection locked="0"/>
    </xf>
    <xf numFmtId="0" fontId="5" fillId="2" borderId="1" xfId="0" applyFont="1" applyFill="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0" fontId="5" fillId="0" borderId="5" xfId="0" applyFont="1" applyFill="1" applyBorder="1" applyAlignment="1" applyProtection="1">
      <alignment horizontal="center" vertical="center"/>
    </xf>
    <xf numFmtId="0" fontId="5" fillId="0" borderId="3" xfId="0" applyFont="1" applyFill="1" applyBorder="1" applyAlignment="1" applyProtection="1">
      <alignment horizontal="center" vertical="center"/>
    </xf>
    <xf numFmtId="38" fontId="23" fillId="0" borderId="8" xfId="1" applyFont="1" applyFill="1" applyBorder="1" applyAlignment="1" applyProtection="1">
      <alignment vertical="center"/>
    </xf>
    <xf numFmtId="38" fontId="23" fillId="0" borderId="10" xfId="1" applyFont="1" applyFill="1" applyBorder="1" applyAlignment="1" applyProtection="1">
      <alignment vertical="center"/>
    </xf>
    <xf numFmtId="38" fontId="23" fillId="0" borderId="3" xfId="1" applyFont="1" applyFill="1" applyBorder="1" applyAlignment="1" applyProtection="1">
      <alignment vertical="center"/>
    </xf>
    <xf numFmtId="38" fontId="23" fillId="0" borderId="48" xfId="1" applyFont="1" applyFill="1" applyBorder="1" applyAlignment="1" applyProtection="1">
      <alignment vertical="center"/>
    </xf>
    <xf numFmtId="38" fontId="23" fillId="0" borderId="49" xfId="1" applyFont="1" applyFill="1" applyBorder="1" applyAlignment="1" applyProtection="1">
      <alignment vertical="center"/>
    </xf>
    <xf numFmtId="38" fontId="52" fillId="2" borderId="1" xfId="1" applyFont="1" applyFill="1" applyBorder="1" applyAlignment="1" applyProtection="1">
      <alignment vertical="center" shrinkToFit="1"/>
      <protection locked="0"/>
    </xf>
    <xf numFmtId="38" fontId="52" fillId="0" borderId="1" xfId="1" applyFont="1" applyFill="1" applyBorder="1" applyProtection="1">
      <alignment vertical="center"/>
      <protection locked="0"/>
    </xf>
    <xf numFmtId="0" fontId="52" fillId="0" borderId="1" xfId="0" applyFont="1" applyBorder="1" applyAlignment="1" applyProtection="1">
      <alignment horizontal="center" vertical="center"/>
    </xf>
    <xf numFmtId="38" fontId="52" fillId="8" borderId="33" xfId="1" applyFont="1" applyFill="1" applyBorder="1" applyProtection="1">
      <alignment vertical="center"/>
      <protection locked="0"/>
    </xf>
    <xf numFmtId="40" fontId="52" fillId="0" borderId="1" xfId="1" quotePrefix="1" applyNumberFormat="1" applyFont="1" applyBorder="1" applyAlignment="1" applyProtection="1">
      <alignment vertical="center"/>
      <protection locked="0"/>
    </xf>
    <xf numFmtId="40" fontId="0" fillId="8" borderId="1" xfId="1" applyNumberFormat="1" applyFont="1" applyFill="1" applyBorder="1" applyAlignment="1" applyProtection="1">
      <alignment vertical="center"/>
      <protection locked="0"/>
    </xf>
    <xf numFmtId="0" fontId="42" fillId="0" borderId="1" xfId="0" applyFont="1" applyBorder="1" applyAlignment="1" applyProtection="1">
      <alignment horizontal="left" vertical="center" wrapText="1"/>
    </xf>
    <xf numFmtId="0" fontId="32" fillId="0" borderId="12" xfId="9" applyFont="1" applyFill="1" applyBorder="1" applyAlignment="1">
      <alignment horizontal="center" vertical="center"/>
    </xf>
    <xf numFmtId="0" fontId="32" fillId="0" borderId="2" xfId="9" applyFont="1" applyFill="1" applyBorder="1" applyAlignment="1">
      <alignment horizontal="center" vertical="center"/>
    </xf>
    <xf numFmtId="0" fontId="32" fillId="0" borderId="11" xfId="9" applyFont="1" applyFill="1" applyBorder="1" applyAlignment="1">
      <alignment vertical="center"/>
    </xf>
    <xf numFmtId="38" fontId="0" fillId="0" borderId="1" xfId="1" applyFont="1" applyBorder="1" applyProtection="1">
      <alignment vertical="center"/>
    </xf>
    <xf numFmtId="0" fontId="67" fillId="0" borderId="0" xfId="4" applyFont="1" applyBorder="1" applyProtection="1">
      <alignment vertical="center"/>
    </xf>
    <xf numFmtId="0" fontId="68" fillId="0" borderId="1" xfId="4" applyFont="1" applyBorder="1" applyAlignment="1" applyProtection="1">
      <alignment horizontal="center" vertical="center"/>
    </xf>
    <xf numFmtId="9" fontId="68" fillId="0" borderId="1" xfId="6" applyNumberFormat="1" applyFont="1" applyBorder="1" applyAlignment="1" applyProtection="1">
      <alignment horizontal="center" vertical="center" wrapText="1"/>
    </xf>
    <xf numFmtId="9" fontId="69" fillId="0" borderId="1" xfId="6" applyNumberFormat="1" applyFont="1" applyBorder="1" applyAlignment="1" applyProtection="1">
      <alignment horizontal="center" vertical="center" wrapText="1"/>
    </xf>
    <xf numFmtId="0" fontId="12" fillId="0" borderId="11" xfId="3" applyFont="1" applyFill="1" applyBorder="1" applyAlignment="1" applyProtection="1">
      <alignment horizontal="left" vertical="center"/>
    </xf>
    <xf numFmtId="0" fontId="12" fillId="0" borderId="12" xfId="3" quotePrefix="1" applyFont="1" applyFill="1" applyBorder="1" applyAlignment="1" applyProtection="1">
      <alignment horizontal="left" vertical="center"/>
    </xf>
    <xf numFmtId="179" fontId="12" fillId="0" borderId="2" xfId="3" quotePrefix="1" applyNumberFormat="1" applyFont="1" applyFill="1" applyBorder="1" applyAlignment="1" applyProtection="1">
      <alignment vertical="center"/>
    </xf>
    <xf numFmtId="179" fontId="12" fillId="0" borderId="2" xfId="3" quotePrefix="1" applyNumberFormat="1" applyFont="1" applyFill="1" applyBorder="1" applyAlignment="1" applyProtection="1">
      <alignment horizontal="center" vertical="center"/>
    </xf>
    <xf numFmtId="179" fontId="65" fillId="0" borderId="2" xfId="3" applyNumberFormat="1" applyFont="1" applyFill="1" applyBorder="1" applyAlignment="1" applyProtection="1">
      <alignment horizontal="center" vertical="center"/>
    </xf>
    <xf numFmtId="38" fontId="5" fillId="0" borderId="2" xfId="1" applyNumberFormat="1" applyFont="1" applyFill="1" applyBorder="1" applyProtection="1">
      <alignment vertical="center"/>
    </xf>
    <xf numFmtId="182" fontId="5" fillId="0" borderId="2" xfId="0" applyNumberFormat="1" applyFont="1" applyFill="1" applyBorder="1" applyProtection="1">
      <alignment vertical="center"/>
    </xf>
    <xf numFmtId="182" fontId="5" fillId="0" borderId="2" xfId="0" applyNumberFormat="1" applyFont="1" applyFill="1" applyBorder="1" applyAlignment="1" applyProtection="1">
      <alignment vertical="center" shrinkToFit="1"/>
    </xf>
    <xf numFmtId="0" fontId="12" fillId="0" borderId="1" xfId="3" applyFont="1" applyFill="1" applyBorder="1" applyAlignment="1" applyProtection="1">
      <alignment horizontal="left" vertical="center"/>
    </xf>
    <xf numFmtId="179" fontId="21" fillId="0" borderId="1" xfId="3" quotePrefix="1" applyNumberFormat="1" applyFont="1" applyFill="1" applyBorder="1" applyAlignment="1" applyProtection="1">
      <alignment horizontal="center" vertical="center"/>
    </xf>
    <xf numFmtId="38" fontId="5" fillId="0" borderId="1" xfId="0" applyNumberFormat="1" applyFont="1" applyFill="1" applyBorder="1" applyProtection="1">
      <alignment vertical="center"/>
    </xf>
    <xf numFmtId="0" fontId="12" fillId="0" borderId="5" xfId="3" applyFont="1" applyFill="1" applyBorder="1" applyAlignment="1" applyProtection="1">
      <alignment horizontal="left" vertical="center"/>
    </xf>
    <xf numFmtId="179" fontId="65" fillId="0" borderId="1" xfId="3" applyNumberFormat="1" applyFont="1" applyFill="1" applyBorder="1" applyAlignment="1" applyProtection="1">
      <alignment horizontal="center" vertical="center"/>
      <protection locked="0"/>
    </xf>
    <xf numFmtId="203" fontId="5" fillId="0" borderId="1" xfId="0" applyNumberFormat="1" applyFont="1" applyFill="1" applyBorder="1" applyProtection="1">
      <alignment vertical="center"/>
    </xf>
    <xf numFmtId="0" fontId="12" fillId="0" borderId="10" xfId="3" applyFont="1" applyFill="1" applyBorder="1" applyAlignment="1" applyProtection="1">
      <alignment horizontal="left" vertical="center"/>
    </xf>
    <xf numFmtId="0" fontId="5" fillId="0" borderId="0" xfId="0" applyFont="1" applyBorder="1" applyProtection="1">
      <alignment vertical="center"/>
    </xf>
    <xf numFmtId="0" fontId="12" fillId="0" borderId="18" xfId="3" applyFont="1" applyFill="1" applyBorder="1" applyAlignment="1" applyProtection="1">
      <alignment horizontal="left" vertical="center"/>
    </xf>
    <xf numFmtId="0" fontId="12" fillId="0" borderId="18" xfId="3" applyFont="1" applyFill="1" applyBorder="1" applyAlignment="1" applyProtection="1">
      <alignment vertical="center"/>
    </xf>
    <xf numFmtId="0" fontId="12" fillId="0" borderId="18" xfId="3" applyFont="1" applyFill="1" applyBorder="1" applyAlignment="1" applyProtection="1">
      <alignment horizontal="center" vertical="center"/>
    </xf>
    <xf numFmtId="0" fontId="5" fillId="0" borderId="18" xfId="0" applyFont="1" applyBorder="1" applyProtection="1">
      <alignment vertical="center"/>
    </xf>
    <xf numFmtId="204" fontId="5" fillId="0" borderId="18" xfId="0" applyNumberFormat="1" applyFont="1" applyFill="1" applyBorder="1" applyProtection="1">
      <alignment vertical="center"/>
    </xf>
    <xf numFmtId="201" fontId="5" fillId="0" borderId="3" xfId="1" applyNumberFormat="1" applyFont="1" applyFill="1" applyBorder="1" applyProtection="1">
      <alignment vertical="center"/>
    </xf>
    <xf numFmtId="38" fontId="0" fillId="10" borderId="1" xfId="1" applyFont="1" applyFill="1" applyBorder="1" applyProtection="1">
      <alignment vertical="center"/>
      <protection locked="0"/>
    </xf>
    <xf numFmtId="38" fontId="0" fillId="0" borderId="1" xfId="1" applyFont="1" applyFill="1" applyBorder="1" applyProtection="1">
      <alignment vertical="center"/>
    </xf>
    <xf numFmtId="38" fontId="48" fillId="0" borderId="1" xfId="1" applyFont="1" applyFill="1" applyBorder="1" applyProtection="1">
      <alignment vertical="center"/>
    </xf>
    <xf numFmtId="38" fontId="0" fillId="10" borderId="1" xfId="0" applyNumberFormat="1" applyFill="1" applyBorder="1" applyProtection="1">
      <alignment vertical="center"/>
      <protection locked="0"/>
    </xf>
    <xf numFmtId="203" fontId="52" fillId="0" borderId="1" xfId="1" applyNumberFormat="1" applyFont="1" applyFill="1" applyBorder="1" applyProtection="1">
      <alignment vertical="center"/>
    </xf>
    <xf numFmtId="38" fontId="52" fillId="0" borderId="33" xfId="1" applyFont="1" applyFill="1" applyBorder="1" applyProtection="1">
      <alignment vertical="center"/>
    </xf>
    <xf numFmtId="0" fontId="53" fillId="2" borderId="1" xfId="0" applyFont="1" applyFill="1" applyBorder="1" applyAlignment="1" applyProtection="1">
      <alignment horizontal="left" vertical="center"/>
      <protection locked="0"/>
    </xf>
    <xf numFmtId="0" fontId="25" fillId="0" borderId="0" xfId="14">
      <alignment vertical="center"/>
    </xf>
    <xf numFmtId="0" fontId="72" fillId="0" borderId="0" xfId="14" applyFont="1" applyFill="1" applyProtection="1">
      <alignment vertical="center"/>
    </xf>
    <xf numFmtId="0" fontId="61" fillId="0" borderId="0" xfId="14" applyFont="1" applyFill="1" applyProtection="1">
      <alignment vertical="center"/>
    </xf>
    <xf numFmtId="0" fontId="61" fillId="11" borderId="11" xfId="14" applyFont="1" applyFill="1" applyBorder="1" applyAlignment="1" applyProtection="1">
      <alignment horizontal="center" vertical="center"/>
    </xf>
    <xf numFmtId="0" fontId="61" fillId="0" borderId="18" xfId="14" applyFont="1" applyFill="1" applyBorder="1" applyAlignment="1" applyProtection="1">
      <alignment horizontal="left" vertical="center"/>
    </xf>
    <xf numFmtId="0" fontId="61" fillId="0" borderId="12" xfId="14" applyFont="1" applyFill="1" applyBorder="1" applyProtection="1">
      <alignment vertical="center"/>
    </xf>
    <xf numFmtId="0" fontId="61" fillId="0" borderId="18" xfId="14" applyFont="1" applyFill="1" applyBorder="1" applyProtection="1">
      <alignment vertical="center"/>
    </xf>
    <xf numFmtId="0" fontId="25" fillId="0" borderId="12" xfId="14" applyFill="1" applyBorder="1" applyProtection="1">
      <alignment vertical="center"/>
    </xf>
    <xf numFmtId="0" fontId="25" fillId="0" borderId="0" xfId="14" applyFill="1" applyProtection="1">
      <alignment vertical="center"/>
    </xf>
    <xf numFmtId="0" fontId="25" fillId="11" borderId="50" xfId="14" applyFill="1" applyBorder="1" applyProtection="1">
      <alignment vertical="center"/>
    </xf>
    <xf numFmtId="0" fontId="61" fillId="11" borderId="13" xfId="14" applyFont="1" applyFill="1" applyBorder="1" applyAlignment="1" applyProtection="1">
      <alignment horizontal="center" vertical="center"/>
    </xf>
    <xf numFmtId="0" fontId="61" fillId="0" borderId="17" xfId="14" applyFont="1" applyFill="1" applyBorder="1" applyAlignment="1" applyProtection="1">
      <alignment horizontal="left" vertical="center"/>
    </xf>
    <xf numFmtId="0" fontId="61" fillId="0" borderId="14" xfId="14" applyFont="1" applyFill="1" applyBorder="1" applyProtection="1">
      <alignment vertical="center"/>
    </xf>
    <xf numFmtId="0" fontId="61" fillId="11" borderId="20" xfId="14" applyFont="1" applyFill="1" applyBorder="1" applyAlignment="1" applyProtection="1">
      <alignment horizontal="center" vertical="center"/>
    </xf>
    <xf numFmtId="0" fontId="61" fillId="0" borderId="0" xfId="14" applyFont="1" applyFill="1" applyAlignment="1" applyProtection="1">
      <alignment horizontal="left" vertical="center"/>
    </xf>
    <xf numFmtId="0" fontId="25" fillId="0" borderId="21" xfId="14" applyFill="1" applyBorder="1" applyProtection="1">
      <alignment vertical="center"/>
    </xf>
    <xf numFmtId="0" fontId="61" fillId="0" borderId="0" xfId="14" applyFont="1" applyFill="1" applyAlignment="1" applyProtection="1">
      <alignment horizontal="center" vertical="center"/>
    </xf>
    <xf numFmtId="0" fontId="61" fillId="0" borderId="13" xfId="14" applyFont="1" applyFill="1" applyBorder="1" applyAlignment="1" applyProtection="1">
      <alignment horizontal="center" vertical="center"/>
    </xf>
    <xf numFmtId="0" fontId="25" fillId="0" borderId="14" xfId="14" applyFill="1" applyBorder="1" applyProtection="1">
      <alignment vertical="center"/>
    </xf>
    <xf numFmtId="0" fontId="25" fillId="11" borderId="50" xfId="14" applyFill="1" applyBorder="1" applyAlignment="1" applyProtection="1">
      <alignment horizontal="center" vertical="center"/>
    </xf>
    <xf numFmtId="0" fontId="61" fillId="11" borderId="18" xfId="14" applyFont="1" applyFill="1" applyBorder="1" applyAlignment="1" applyProtection="1">
      <alignment horizontal="center" vertical="center"/>
    </xf>
    <xf numFmtId="0" fontId="61" fillId="11" borderId="51" xfId="14" applyFont="1" applyFill="1" applyBorder="1" applyAlignment="1" applyProtection="1">
      <alignment horizontal="center" vertical="center"/>
    </xf>
    <xf numFmtId="0" fontId="61" fillId="0" borderId="52" xfId="14" applyFont="1" applyFill="1" applyBorder="1" applyAlignment="1" applyProtection="1">
      <alignment horizontal="left" vertical="center"/>
    </xf>
    <xf numFmtId="0" fontId="61" fillId="11" borderId="0" xfId="14" applyFont="1" applyFill="1" applyAlignment="1" applyProtection="1">
      <alignment horizontal="center" vertical="center"/>
    </xf>
    <xf numFmtId="0" fontId="61" fillId="0" borderId="21" xfId="14" applyFont="1" applyFill="1" applyBorder="1" applyProtection="1">
      <alignment vertical="center"/>
    </xf>
    <xf numFmtId="0" fontId="61" fillId="11" borderId="41" xfId="14" applyFont="1" applyFill="1" applyBorder="1" applyAlignment="1" applyProtection="1">
      <alignment horizontal="center" vertical="center"/>
    </xf>
    <xf numFmtId="0" fontId="61" fillId="0" borderId="31" xfId="14" applyFont="1" applyFill="1" applyBorder="1" applyAlignment="1" applyProtection="1">
      <alignment horizontal="left" vertical="center"/>
    </xf>
    <xf numFmtId="0" fontId="61" fillId="12" borderId="53" xfId="14" applyFont="1" applyFill="1" applyBorder="1" applyAlignment="1" applyProtection="1">
      <alignment horizontal="center" vertical="center"/>
    </xf>
    <xf numFmtId="0" fontId="61" fillId="12" borderId="54" xfId="14" applyFont="1" applyFill="1" applyBorder="1" applyAlignment="1" applyProtection="1">
      <alignment horizontal="left" vertical="center"/>
    </xf>
    <xf numFmtId="0" fontId="61" fillId="12" borderId="55" xfId="14" applyFont="1" applyFill="1" applyBorder="1" applyAlignment="1" applyProtection="1">
      <alignment horizontal="center" vertical="center"/>
    </xf>
    <xf numFmtId="0" fontId="61" fillId="12" borderId="56" xfId="14" applyFont="1" applyFill="1" applyBorder="1" applyAlignment="1" applyProtection="1">
      <alignment horizontal="left" vertical="center"/>
    </xf>
    <xf numFmtId="0" fontId="61" fillId="0" borderId="13" xfId="14" applyFont="1" applyFill="1" applyBorder="1" applyAlignment="1" applyProtection="1">
      <alignment horizontal="right" vertical="center"/>
    </xf>
    <xf numFmtId="0" fontId="61" fillId="11" borderId="17" xfId="14" applyFont="1" applyFill="1" applyBorder="1" applyProtection="1">
      <alignment vertical="center"/>
    </xf>
    <xf numFmtId="0" fontId="72" fillId="0" borderId="0" xfId="14" applyFont="1" applyFill="1" applyAlignment="1" applyProtection="1">
      <alignment horizontal="left" vertical="center"/>
    </xf>
    <xf numFmtId="0" fontId="25" fillId="14" borderId="67" xfId="14" applyFill="1" applyBorder="1" applyProtection="1">
      <alignment vertical="center"/>
    </xf>
    <xf numFmtId="0" fontId="25" fillId="14" borderId="68" xfId="14" applyFill="1" applyBorder="1" applyProtection="1">
      <alignment vertical="center"/>
    </xf>
    <xf numFmtId="0" fontId="77" fillId="14" borderId="68" xfId="14" applyFont="1" applyFill="1" applyBorder="1" applyProtection="1">
      <alignment vertical="center"/>
    </xf>
    <xf numFmtId="0" fontId="79" fillId="14" borderId="68" xfId="14" applyFont="1" applyFill="1" applyBorder="1" applyAlignment="1" applyProtection="1">
      <alignment horizontal="center" vertical="center"/>
    </xf>
    <xf numFmtId="0" fontId="5" fillId="14" borderId="68" xfId="14" applyFont="1" applyFill="1" applyBorder="1" applyProtection="1">
      <alignment vertical="center"/>
    </xf>
    <xf numFmtId="0" fontId="25" fillId="14" borderId="69" xfId="14" applyFill="1" applyBorder="1" applyProtection="1">
      <alignment vertical="center"/>
    </xf>
    <xf numFmtId="0" fontId="25" fillId="0" borderId="70" xfId="14" applyFill="1" applyBorder="1" applyProtection="1">
      <alignment vertical="center"/>
    </xf>
    <xf numFmtId="0" fontId="61" fillId="0" borderId="72" xfId="14" applyFont="1" applyFill="1" applyBorder="1" applyAlignment="1" applyProtection="1">
      <alignment horizontal="center" vertical="top"/>
    </xf>
    <xf numFmtId="0" fontId="61" fillId="0" borderId="73" xfId="14" applyFont="1" applyFill="1" applyBorder="1" applyAlignment="1" applyProtection="1">
      <alignment vertical="top"/>
    </xf>
    <xf numFmtId="0" fontId="79" fillId="0" borderId="73" xfId="14" applyFont="1" applyFill="1" applyBorder="1" applyAlignment="1" applyProtection="1">
      <alignment horizontal="left" vertical="center"/>
    </xf>
    <xf numFmtId="0" fontId="79" fillId="0" borderId="74" xfId="14" applyFont="1" applyFill="1" applyBorder="1" applyAlignment="1" applyProtection="1">
      <alignment horizontal="center" vertical="top"/>
    </xf>
    <xf numFmtId="0" fontId="79" fillId="0" borderId="73" xfId="14" applyFont="1" applyFill="1" applyBorder="1" applyAlignment="1" applyProtection="1">
      <alignment vertical="top"/>
    </xf>
    <xf numFmtId="0" fontId="79" fillId="0" borderId="18" xfId="14" applyFont="1" applyFill="1" applyBorder="1" applyAlignment="1" applyProtection="1">
      <alignment horizontal="center" vertical="top"/>
    </xf>
    <xf numFmtId="0" fontId="61" fillId="0" borderId="18" xfId="14" applyFont="1" applyFill="1" applyBorder="1" applyAlignment="1" applyProtection="1">
      <alignment vertical="top"/>
    </xf>
    <xf numFmtId="0" fontId="79" fillId="0" borderId="18" xfId="14" applyFont="1" applyFill="1" applyBorder="1" applyAlignment="1" applyProtection="1">
      <alignment vertical="top"/>
    </xf>
    <xf numFmtId="0" fontId="61" fillId="0" borderId="71" xfId="14" applyFont="1" applyFill="1" applyBorder="1" applyProtection="1">
      <alignment vertical="center"/>
    </xf>
    <xf numFmtId="0" fontId="25" fillId="0" borderId="36" xfId="14" applyFill="1" applyBorder="1" applyProtection="1">
      <alignment vertical="center"/>
    </xf>
    <xf numFmtId="0" fontId="61" fillId="11" borderId="36" xfId="14" applyFont="1" applyFill="1" applyBorder="1" applyAlignment="1" applyProtection="1">
      <alignment horizontal="center" vertical="top"/>
    </xf>
    <xf numFmtId="0" fontId="61" fillId="11" borderId="0" xfId="14" applyFont="1" applyFill="1" applyAlignment="1" applyProtection="1">
      <alignment vertical="top"/>
    </xf>
    <xf numFmtId="0" fontId="61" fillId="11" borderId="76" xfId="14" applyFont="1" applyFill="1" applyBorder="1" applyAlignment="1" applyProtection="1">
      <alignment vertical="top"/>
    </xf>
    <xf numFmtId="0" fontId="61" fillId="0" borderId="0" xfId="14" applyFont="1" applyFill="1" applyAlignment="1" applyProtection="1">
      <alignment vertical="top"/>
    </xf>
    <xf numFmtId="0" fontId="61" fillId="0" borderId="75" xfId="14" applyFont="1" applyFill="1" applyBorder="1" applyProtection="1">
      <alignment vertical="center"/>
    </xf>
    <xf numFmtId="0" fontId="61" fillId="14" borderId="68" xfId="14" applyFont="1" applyFill="1" applyBorder="1" applyProtection="1">
      <alignment vertical="center"/>
    </xf>
    <xf numFmtId="0" fontId="61" fillId="14" borderId="69" xfId="14" applyFont="1" applyFill="1" applyBorder="1" applyProtection="1">
      <alignment vertical="center"/>
    </xf>
    <xf numFmtId="0" fontId="25" fillId="0" borderId="78" xfId="14" applyFill="1" applyBorder="1" applyProtection="1">
      <alignment vertical="center"/>
    </xf>
    <xf numFmtId="0" fontId="61" fillId="11" borderId="81" xfId="14" applyFont="1" applyFill="1" applyBorder="1" applyAlignment="1" applyProtection="1">
      <alignment horizontal="center" vertical="top"/>
    </xf>
    <xf numFmtId="0" fontId="61" fillId="11" borderId="82" xfId="14" applyFont="1" applyFill="1" applyBorder="1" applyAlignment="1" applyProtection="1">
      <alignment vertical="top"/>
    </xf>
    <xf numFmtId="0" fontId="61" fillId="11" borderId="83" xfId="14" applyFont="1" applyFill="1" applyBorder="1" applyAlignment="1" applyProtection="1">
      <alignment vertical="top"/>
    </xf>
    <xf numFmtId="0" fontId="61" fillId="11" borderId="82" xfId="14" applyFont="1" applyFill="1" applyBorder="1" applyAlignment="1" applyProtection="1">
      <alignment horizontal="center" vertical="center"/>
    </xf>
    <xf numFmtId="0" fontId="61" fillId="0" borderId="79" xfId="14" applyFont="1" applyFill="1" applyBorder="1" applyAlignment="1" applyProtection="1">
      <alignment vertical="top"/>
    </xf>
    <xf numFmtId="0" fontId="61" fillId="0" borderId="79" xfId="14" applyFont="1" applyFill="1" applyBorder="1" applyAlignment="1" applyProtection="1">
      <alignment horizontal="center" vertical="center"/>
    </xf>
    <xf numFmtId="0" fontId="61" fillId="0" borderId="79" xfId="14" applyFont="1" applyFill="1" applyBorder="1" applyProtection="1">
      <alignment vertical="center"/>
    </xf>
    <xf numFmtId="0" fontId="61" fillId="0" borderId="80" xfId="14" applyFont="1" applyFill="1" applyBorder="1" applyProtection="1">
      <alignment vertical="center"/>
    </xf>
    <xf numFmtId="0" fontId="25" fillId="0" borderId="85" xfId="14" applyFill="1" applyBorder="1" applyProtection="1">
      <alignment vertical="center"/>
    </xf>
    <xf numFmtId="0" fontId="61" fillId="0" borderId="81" xfId="14" applyFont="1" applyFill="1" applyBorder="1" applyAlignment="1" applyProtection="1">
      <alignment horizontal="center" vertical="top"/>
    </xf>
    <xf numFmtId="0" fontId="61" fillId="0" borderId="82" xfId="14" applyFont="1" applyFill="1" applyBorder="1" applyAlignment="1" applyProtection="1">
      <alignment vertical="top"/>
    </xf>
    <xf numFmtId="0" fontId="79" fillId="0" borderId="82" xfId="14" applyFont="1" applyFill="1" applyBorder="1" applyAlignment="1" applyProtection="1">
      <alignment horizontal="left" vertical="center"/>
    </xf>
    <xf numFmtId="0" fontId="79" fillId="0" borderId="83" xfId="14" applyFont="1" applyFill="1" applyBorder="1" applyAlignment="1" applyProtection="1">
      <alignment horizontal="center" vertical="top"/>
    </xf>
    <xf numFmtId="0" fontId="79" fillId="0" borderId="82" xfId="14" applyFont="1" applyFill="1" applyBorder="1" applyAlignment="1" applyProtection="1">
      <alignment vertical="top"/>
    </xf>
    <xf numFmtId="0" fontId="79" fillId="0" borderId="86" xfId="14" applyFont="1" applyFill="1" applyBorder="1" applyAlignment="1" applyProtection="1">
      <alignment horizontal="center" vertical="top"/>
    </xf>
    <xf numFmtId="0" fontId="61" fillId="0" borderId="86" xfId="14" applyFont="1" applyFill="1" applyBorder="1" applyAlignment="1" applyProtection="1">
      <alignment vertical="top"/>
    </xf>
    <xf numFmtId="0" fontId="79" fillId="0" borderId="86" xfId="14" applyFont="1" applyFill="1" applyBorder="1" applyAlignment="1" applyProtection="1">
      <alignment vertical="top"/>
    </xf>
    <xf numFmtId="0" fontId="61" fillId="0" borderId="86" xfId="14" applyFont="1" applyFill="1" applyBorder="1" applyProtection="1">
      <alignment vertical="center"/>
    </xf>
    <xf numFmtId="0" fontId="61" fillId="0" borderId="87" xfId="14" applyFont="1" applyFill="1" applyBorder="1" applyProtection="1">
      <alignment vertical="center"/>
    </xf>
    <xf numFmtId="0" fontId="25" fillId="0" borderId="63" xfId="14" applyFill="1" applyBorder="1" applyProtection="1">
      <alignment vertical="center"/>
    </xf>
    <xf numFmtId="0" fontId="61" fillId="11" borderId="88" xfId="14" applyFont="1" applyFill="1" applyBorder="1" applyAlignment="1" applyProtection="1">
      <alignment horizontal="center" vertical="top"/>
    </xf>
    <xf numFmtId="0" fontId="61" fillId="11" borderId="89" xfId="14" applyFont="1" applyFill="1" applyBorder="1" applyAlignment="1" applyProtection="1">
      <alignment vertical="top"/>
    </xf>
    <xf numFmtId="0" fontId="61" fillId="11" borderId="90" xfId="14" applyFont="1" applyFill="1" applyBorder="1" applyAlignment="1" applyProtection="1">
      <alignment vertical="top"/>
    </xf>
    <xf numFmtId="0" fontId="61" fillId="11" borderId="89" xfId="14" applyFont="1" applyFill="1" applyBorder="1" applyAlignment="1" applyProtection="1">
      <alignment horizontal="center" vertical="center"/>
    </xf>
    <xf numFmtId="0" fontId="61" fillId="0" borderId="50" xfId="14" applyFont="1" applyFill="1" applyBorder="1" applyAlignment="1" applyProtection="1">
      <alignment vertical="top"/>
    </xf>
    <xf numFmtId="0" fontId="61" fillId="0" borderId="50" xfId="14" applyFont="1" applyFill="1" applyBorder="1" applyAlignment="1" applyProtection="1">
      <alignment horizontal="center" vertical="center"/>
    </xf>
    <xf numFmtId="0" fontId="61" fillId="0" borderId="50" xfId="14" applyFont="1" applyFill="1" applyBorder="1" applyProtection="1">
      <alignment vertical="center"/>
    </xf>
    <xf numFmtId="0" fontId="61" fillId="0" borderId="64" xfId="14" applyFont="1" applyFill="1" applyBorder="1" applyProtection="1">
      <alignment vertical="center"/>
    </xf>
    <xf numFmtId="0" fontId="25" fillId="0" borderId="92" xfId="14" applyFill="1" applyBorder="1" applyProtection="1">
      <alignment vertical="center"/>
    </xf>
    <xf numFmtId="0" fontId="61" fillId="11" borderId="95" xfId="14" applyFont="1" applyFill="1" applyBorder="1" applyAlignment="1" applyProtection="1">
      <alignment horizontal="center" vertical="top"/>
    </xf>
    <xf numFmtId="0" fontId="61" fillId="11" borderId="96" xfId="14" applyFont="1" applyFill="1" applyBorder="1" applyAlignment="1" applyProtection="1">
      <alignment vertical="top"/>
    </xf>
    <xf numFmtId="0" fontId="61" fillId="11" borderId="97" xfId="14" applyFont="1" applyFill="1" applyBorder="1" applyAlignment="1" applyProtection="1">
      <alignment vertical="top"/>
    </xf>
    <xf numFmtId="0" fontId="61" fillId="11" borderId="96" xfId="14" applyFont="1" applyFill="1" applyBorder="1" applyAlignment="1" applyProtection="1">
      <alignment horizontal="center" vertical="center"/>
    </xf>
    <xf numFmtId="0" fontId="61" fillId="0" borderId="93" xfId="14" applyFont="1" applyFill="1" applyBorder="1" applyAlignment="1" applyProtection="1">
      <alignment vertical="top"/>
    </xf>
    <xf numFmtId="0" fontId="61" fillId="0" borderId="93" xfId="14" applyFont="1" applyFill="1" applyBorder="1" applyAlignment="1" applyProtection="1">
      <alignment horizontal="center" vertical="center"/>
    </xf>
    <xf numFmtId="0" fontId="61" fillId="0" borderId="93" xfId="14" applyFont="1" applyFill="1" applyBorder="1" applyProtection="1">
      <alignment vertical="center"/>
    </xf>
    <xf numFmtId="0" fontId="61" fillId="0" borderId="94" xfId="14" applyFont="1" applyFill="1" applyBorder="1" applyProtection="1">
      <alignment vertical="center"/>
    </xf>
    <xf numFmtId="0" fontId="25" fillId="14" borderId="98" xfId="14" applyFill="1" applyBorder="1" applyProtection="1">
      <alignment vertical="center"/>
    </xf>
    <xf numFmtId="0" fontId="25" fillId="14" borderId="17" xfId="14" applyFill="1" applyBorder="1" applyProtection="1">
      <alignment vertical="center"/>
    </xf>
    <xf numFmtId="0" fontId="83" fillId="14" borderId="17" xfId="14" applyFont="1" applyFill="1" applyBorder="1" applyProtection="1">
      <alignment vertical="center"/>
    </xf>
    <xf numFmtId="0" fontId="79" fillId="14" borderId="17" xfId="14" applyFont="1" applyFill="1" applyBorder="1" applyAlignment="1" applyProtection="1">
      <alignment horizontal="center" vertical="center"/>
    </xf>
    <xf numFmtId="0" fontId="61" fillId="14" borderId="17" xfId="14" applyFont="1" applyFill="1" applyBorder="1" applyProtection="1">
      <alignment vertical="center"/>
    </xf>
    <xf numFmtId="0" fontId="61" fillId="14" borderId="99" xfId="14" applyFont="1" applyFill="1" applyBorder="1" applyProtection="1">
      <alignment vertical="center"/>
    </xf>
    <xf numFmtId="0" fontId="25" fillId="0" borderId="98" xfId="14" applyFill="1" applyBorder="1" applyProtection="1">
      <alignment vertical="center"/>
    </xf>
    <xf numFmtId="0" fontId="61" fillId="11" borderId="100" xfId="14" applyFont="1" applyFill="1" applyBorder="1" applyAlignment="1" applyProtection="1">
      <alignment horizontal="center" vertical="top"/>
    </xf>
    <xf numFmtId="0" fontId="61" fillId="11" borderId="101" xfId="14" applyFont="1" applyFill="1" applyBorder="1" applyAlignment="1" applyProtection="1">
      <alignment vertical="top"/>
    </xf>
    <xf numFmtId="0" fontId="61" fillId="11" borderId="102" xfId="14" applyFont="1" applyFill="1" applyBorder="1" applyAlignment="1" applyProtection="1">
      <alignment vertical="top"/>
    </xf>
    <xf numFmtId="0" fontId="61" fillId="11" borderId="101" xfId="14" applyFont="1" applyFill="1" applyBorder="1" applyAlignment="1" applyProtection="1">
      <alignment horizontal="center" vertical="center"/>
    </xf>
    <xf numFmtId="0" fontId="61" fillId="0" borderId="17" xfId="14" applyFont="1" applyFill="1" applyBorder="1" applyAlignment="1" applyProtection="1">
      <alignment vertical="top"/>
    </xf>
    <xf numFmtId="0" fontId="61" fillId="0" borderId="17" xfId="14" applyFont="1" applyFill="1" applyBorder="1" applyAlignment="1" applyProtection="1">
      <alignment horizontal="center" vertical="center"/>
    </xf>
    <xf numFmtId="0" fontId="61" fillId="0" borderId="17" xfId="14" applyFont="1" applyFill="1" applyBorder="1" applyProtection="1">
      <alignment vertical="center"/>
    </xf>
    <xf numFmtId="0" fontId="61" fillId="0" borderId="99" xfId="14" applyFont="1" applyFill="1" applyBorder="1" applyProtection="1">
      <alignment vertical="center"/>
    </xf>
    <xf numFmtId="0" fontId="25" fillId="15" borderId="98" xfId="14" applyFill="1" applyBorder="1" applyProtection="1">
      <alignment vertical="center"/>
    </xf>
    <xf numFmtId="0" fontId="25" fillId="15" borderId="17" xfId="14" applyFill="1" applyBorder="1" applyProtection="1">
      <alignment vertical="center"/>
    </xf>
    <xf numFmtId="0" fontId="83" fillId="15" borderId="17" xfId="14" applyFont="1" applyFill="1" applyBorder="1" applyProtection="1">
      <alignment vertical="center"/>
    </xf>
    <xf numFmtId="0" fontId="79" fillId="15" borderId="17" xfId="14" applyFont="1" applyFill="1" applyBorder="1" applyAlignment="1" applyProtection="1">
      <alignment horizontal="center" vertical="center"/>
    </xf>
    <xf numFmtId="0" fontId="61" fillId="15" borderId="17" xfId="14" applyFont="1" applyFill="1" applyBorder="1" applyProtection="1">
      <alignment vertical="center"/>
    </xf>
    <xf numFmtId="0" fontId="61" fillId="15" borderId="99" xfId="14" applyFont="1" applyFill="1" applyBorder="1" applyProtection="1">
      <alignment vertical="center"/>
    </xf>
    <xf numFmtId="0" fontId="25" fillId="0" borderId="71" xfId="14" applyFill="1" applyBorder="1" applyProtection="1">
      <alignment vertical="center"/>
    </xf>
    <xf numFmtId="0" fontId="25" fillId="0" borderId="80" xfId="14" applyFill="1" applyBorder="1" applyProtection="1">
      <alignment vertical="center"/>
    </xf>
    <xf numFmtId="0" fontId="61" fillId="11" borderId="84" xfId="14" applyFont="1" applyFill="1" applyBorder="1" applyAlignment="1" applyProtection="1">
      <alignment horizontal="center" vertical="center"/>
    </xf>
    <xf numFmtId="0" fontId="25" fillId="0" borderId="87" xfId="14" applyFill="1" applyBorder="1" applyProtection="1">
      <alignment vertical="center"/>
    </xf>
    <xf numFmtId="0" fontId="25" fillId="0" borderId="99" xfId="14" applyFill="1" applyBorder="1" applyProtection="1">
      <alignment vertical="center"/>
    </xf>
    <xf numFmtId="0" fontId="79" fillId="0" borderId="0" xfId="14" applyFont="1" applyFill="1" applyAlignment="1" applyProtection="1">
      <alignment horizontal="center" vertical="top"/>
    </xf>
    <xf numFmtId="0" fontId="79" fillId="0" borderId="0" xfId="14" applyFont="1" applyFill="1" applyAlignment="1" applyProtection="1">
      <alignment vertical="top"/>
    </xf>
    <xf numFmtId="0" fontId="25" fillId="0" borderId="64" xfId="14" applyFill="1" applyBorder="1" applyProtection="1">
      <alignment vertical="center"/>
    </xf>
    <xf numFmtId="0" fontId="25" fillId="0" borderId="0" xfId="14" applyFill="1" applyAlignment="1" applyProtection="1">
      <alignment horizontal="center" vertical="center"/>
    </xf>
    <xf numFmtId="0" fontId="83" fillId="0" borderId="0" xfId="14" applyFont="1" applyFill="1" applyProtection="1">
      <alignment vertical="center"/>
    </xf>
    <xf numFmtId="0" fontId="83" fillId="14" borderId="68" xfId="14" applyFont="1" applyFill="1" applyBorder="1" applyProtection="1">
      <alignment vertical="center"/>
    </xf>
    <xf numFmtId="0" fontId="79" fillId="14" borderId="67" xfId="14" applyFont="1" applyFill="1" applyBorder="1" applyAlignment="1" applyProtection="1">
      <alignment horizontal="center" vertical="center"/>
    </xf>
    <xf numFmtId="0" fontId="79" fillId="0" borderId="72" xfId="14" applyFont="1" applyFill="1" applyBorder="1" applyAlignment="1" applyProtection="1">
      <alignment horizontal="center" vertical="top"/>
    </xf>
    <xf numFmtId="0" fontId="61" fillId="11" borderId="88" xfId="14" applyFont="1" applyFill="1" applyBorder="1" applyAlignment="1" applyProtection="1">
      <alignment vertical="top"/>
    </xf>
    <xf numFmtId="0" fontId="79" fillId="0" borderId="0" xfId="14" applyFont="1" applyFill="1" applyAlignment="1" applyProtection="1">
      <alignment horizontal="center" vertical="center"/>
    </xf>
    <xf numFmtId="0" fontId="5" fillId="0" borderId="0" xfId="14" applyFont="1" applyFill="1" applyAlignment="1" applyProtection="1">
      <alignment vertical="top"/>
    </xf>
    <xf numFmtId="0" fontId="25" fillId="0" borderId="0" xfId="14" applyFill="1" applyAlignment="1" applyProtection="1">
      <alignment horizontal="center" vertical="top"/>
    </xf>
    <xf numFmtId="0" fontId="87" fillId="0" borderId="0" xfId="14" applyFont="1" applyFill="1" applyProtection="1">
      <alignment vertical="center"/>
    </xf>
    <xf numFmtId="0" fontId="74" fillId="11" borderId="20" xfId="14" applyFont="1" applyFill="1" applyBorder="1" applyAlignment="1" applyProtection="1">
      <alignment horizontal="center" vertical="center"/>
    </xf>
    <xf numFmtId="0" fontId="0" fillId="2" borderId="8" xfId="0" applyFill="1" applyBorder="1" applyAlignment="1" applyProtection="1">
      <alignment horizontal="left" vertical="center"/>
      <protection locked="0"/>
    </xf>
    <xf numFmtId="0" fontId="0" fillId="2" borderId="9" xfId="0" applyFill="1" applyBorder="1" applyAlignment="1" applyProtection="1">
      <alignment horizontal="left" vertical="center"/>
      <protection locked="0"/>
    </xf>
    <xf numFmtId="0" fontId="0" fillId="2" borderId="10" xfId="0" applyFill="1" applyBorder="1" applyAlignment="1" applyProtection="1">
      <alignment horizontal="left" vertical="center"/>
      <protection locked="0"/>
    </xf>
    <xf numFmtId="0" fontId="6" fillId="0" borderId="18" xfId="0" applyFont="1" applyFill="1" applyBorder="1" applyAlignment="1">
      <alignment horizontal="left" vertical="center" wrapText="1"/>
    </xf>
    <xf numFmtId="0" fontId="6" fillId="0" borderId="18" xfId="0" applyFont="1" applyFill="1" applyBorder="1" applyAlignment="1">
      <alignment horizontal="left" vertical="center"/>
    </xf>
    <xf numFmtId="38" fontId="6" fillId="0" borderId="0" xfId="1" applyFont="1" applyBorder="1" applyAlignment="1" applyProtection="1">
      <alignment horizontal="left" vertical="top" wrapText="1"/>
    </xf>
    <xf numFmtId="38" fontId="6" fillId="0" borderId="21" xfId="1" applyFont="1" applyBorder="1" applyAlignment="1" applyProtection="1">
      <alignment horizontal="left" vertical="top" wrapText="1"/>
    </xf>
    <xf numFmtId="0" fontId="52" fillId="0" borderId="8" xfId="0" applyFont="1" applyFill="1" applyBorder="1" applyAlignment="1" applyProtection="1">
      <alignment horizontal="center" vertical="center"/>
    </xf>
    <xf numFmtId="0" fontId="52" fillId="0" borderId="10" xfId="0" applyFont="1" applyFill="1" applyBorder="1" applyAlignment="1" applyProtection="1">
      <alignment horizontal="center" vertical="center"/>
    </xf>
    <xf numFmtId="0" fontId="0" fillId="0" borderId="1" xfId="0" applyFont="1" applyBorder="1" applyAlignment="1" applyProtection="1">
      <alignment horizontal="center" vertical="center" wrapText="1"/>
    </xf>
    <xf numFmtId="0" fontId="55" fillId="0" borderId="0" xfId="0" applyFont="1" applyAlignment="1" applyProtection="1">
      <alignment horizontal="left" vertical="center"/>
    </xf>
    <xf numFmtId="0" fontId="55" fillId="0" borderId="21" xfId="0" applyFont="1" applyBorder="1" applyAlignment="1" applyProtection="1">
      <alignment horizontal="left" vertical="center"/>
    </xf>
    <xf numFmtId="0" fontId="5" fillId="0" borderId="1" xfId="0" applyFont="1" applyBorder="1" applyAlignment="1" applyProtection="1">
      <alignment horizontal="center" vertical="center"/>
    </xf>
    <xf numFmtId="0" fontId="66" fillId="0" borderId="1" xfId="0" applyFont="1" applyBorder="1" applyAlignment="1" applyProtection="1">
      <alignment horizontal="center" vertical="center" wrapText="1"/>
    </xf>
    <xf numFmtId="0" fontId="12" fillId="0" borderId="1" xfId="3"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1" xfId="0" applyFont="1" applyBorder="1" applyAlignment="1" applyProtection="1">
      <alignment horizontal="center" vertical="center" wrapText="1"/>
    </xf>
    <xf numFmtId="192" fontId="5" fillId="9" borderId="44" xfId="10" applyNumberFormat="1" applyFont="1" applyFill="1" applyBorder="1" applyAlignment="1" applyProtection="1">
      <alignment horizontal="center" vertical="center" wrapText="1"/>
    </xf>
    <xf numFmtId="192" fontId="5" fillId="9" borderId="46" xfId="10" applyNumberFormat="1" applyFont="1" applyFill="1" applyBorder="1" applyAlignment="1" applyProtection="1">
      <alignment horizontal="center" vertical="center" wrapText="1"/>
    </xf>
    <xf numFmtId="192" fontId="5" fillId="9" borderId="45" xfId="10" applyNumberFormat="1" applyFont="1" applyFill="1" applyBorder="1" applyAlignment="1" applyProtection="1">
      <alignment horizontal="center" vertical="center" wrapText="1"/>
    </xf>
    <xf numFmtId="0" fontId="5" fillId="9" borderId="2" xfId="0" applyFont="1" applyFill="1" applyBorder="1" applyAlignment="1" applyProtection="1">
      <alignment horizontal="center" vertical="center" wrapText="1"/>
    </xf>
    <xf numFmtId="0" fontId="5" fillId="9" borderId="19" xfId="0" applyFont="1" applyFill="1" applyBorder="1" applyAlignment="1" applyProtection="1">
      <alignment horizontal="center" vertical="center"/>
    </xf>
    <xf numFmtId="185" fontId="24" fillId="0" borderId="1" xfId="1" applyNumberFormat="1" applyFont="1" applyFill="1" applyBorder="1" applyAlignment="1" applyProtection="1">
      <alignment horizontal="center" vertical="center" shrinkToFit="1"/>
    </xf>
    <xf numFmtId="185" fontId="24" fillId="0" borderId="4" xfId="1" applyNumberFormat="1" applyFont="1" applyFill="1" applyBorder="1" applyAlignment="1" applyProtection="1">
      <alignment horizontal="center" vertical="center" shrinkToFit="1"/>
    </xf>
    <xf numFmtId="0" fontId="24" fillId="0" borderId="1" xfId="2" applyFont="1" applyFill="1" applyBorder="1" applyAlignment="1" applyProtection="1">
      <alignment horizontal="center" vertical="center" shrinkToFit="1"/>
    </xf>
    <xf numFmtId="0" fontId="24" fillId="0" borderId="4" xfId="2" applyFont="1" applyFill="1" applyBorder="1" applyAlignment="1" applyProtection="1">
      <alignment horizontal="center" vertical="center" shrinkToFit="1"/>
    </xf>
    <xf numFmtId="185" fontId="24" fillId="0" borderId="1" xfId="2" applyNumberFormat="1" applyFont="1" applyFill="1" applyBorder="1" applyAlignment="1" applyProtection="1">
      <alignment horizontal="center" vertical="center" shrinkToFit="1"/>
    </xf>
    <xf numFmtId="185" fontId="24" fillId="0" borderId="4" xfId="2" applyNumberFormat="1" applyFont="1" applyFill="1" applyBorder="1" applyAlignment="1" applyProtection="1">
      <alignment horizontal="center" vertical="center" shrinkToFit="1"/>
    </xf>
    <xf numFmtId="0" fontId="24" fillId="0" borderId="1" xfId="2" applyFont="1" applyFill="1" applyBorder="1" applyAlignment="1" applyProtection="1">
      <alignment horizontal="center" vertical="center" wrapText="1" shrinkToFit="1"/>
    </xf>
    <xf numFmtId="0" fontId="57" fillId="0" borderId="0" xfId="2" applyFont="1" applyAlignment="1" applyProtection="1">
      <alignment horizontal="left" vertical="center"/>
    </xf>
    <xf numFmtId="178" fontId="24" fillId="0" borderId="1" xfId="2" applyNumberFormat="1" applyFont="1" applyFill="1" applyBorder="1" applyAlignment="1" applyProtection="1">
      <alignment horizontal="center" vertical="center" shrinkToFit="1"/>
    </xf>
    <xf numFmtId="178" fontId="24" fillId="0" borderId="4" xfId="2" applyNumberFormat="1" applyFont="1" applyFill="1" applyBorder="1" applyAlignment="1" applyProtection="1">
      <alignment horizontal="center" vertical="center" shrinkToFit="1"/>
    </xf>
    <xf numFmtId="185" fontId="24" fillId="0" borderId="1" xfId="1" applyNumberFormat="1" applyFont="1" applyFill="1" applyBorder="1" applyAlignment="1">
      <alignment horizontal="center" vertical="center"/>
    </xf>
    <xf numFmtId="0" fontId="2" fillId="0" borderId="1" xfId="0" applyFont="1" applyBorder="1" applyAlignment="1">
      <alignment horizontal="right" vertical="center"/>
    </xf>
    <xf numFmtId="0" fontId="2" fillId="0" borderId="1" xfId="0" applyFont="1" applyBorder="1" applyAlignment="1">
      <alignment horizontal="right" vertical="center" shrinkToFit="1"/>
    </xf>
    <xf numFmtId="38" fontId="2" fillId="0" borderId="1" xfId="1" applyFont="1" applyBorder="1" applyAlignment="1">
      <alignment horizontal="center" vertical="center"/>
    </xf>
    <xf numFmtId="0" fontId="55" fillId="0" borderId="0" xfId="0" applyFont="1" applyAlignment="1">
      <alignment horizontal="left" vertical="center"/>
    </xf>
    <xf numFmtId="185" fontId="23" fillId="0" borderId="1" xfId="1" applyNumberFormat="1" applyFont="1" applyFill="1" applyBorder="1" applyAlignment="1">
      <alignment horizontal="center" vertical="center"/>
    </xf>
    <xf numFmtId="0" fontId="24" fillId="0" borderId="1" xfId="2" applyFont="1" applyFill="1" applyBorder="1" applyAlignment="1">
      <alignment horizontal="right" vertical="center"/>
    </xf>
    <xf numFmtId="0" fontId="5" fillId="0" borderId="1"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2" fillId="0" borderId="8" xfId="3" applyFont="1" applyFill="1" applyBorder="1" applyAlignment="1">
      <alignment horizontal="center" vertical="center"/>
    </xf>
    <xf numFmtId="0" fontId="12" fillId="0" borderId="10" xfId="3" applyFont="1" applyFill="1" applyBorder="1" applyAlignment="1">
      <alignment horizontal="center" vertical="center"/>
    </xf>
    <xf numFmtId="0" fontId="5" fillId="0" borderId="8" xfId="0" applyFont="1" applyBorder="1" applyAlignment="1">
      <alignment vertical="center" shrinkToFit="1"/>
    </xf>
    <xf numFmtId="0" fontId="5" fillId="0" borderId="10" xfId="0" applyFont="1" applyBorder="1" applyAlignment="1">
      <alignment vertical="center" shrinkToFit="1"/>
    </xf>
    <xf numFmtId="0" fontId="5" fillId="0" borderId="6" xfId="0" applyFont="1" applyBorder="1" applyAlignment="1">
      <alignment horizontal="center" vertical="center" shrinkToFit="1"/>
    </xf>
    <xf numFmtId="0" fontId="5" fillId="0" borderId="7" xfId="0" applyFont="1" applyBorder="1" applyAlignment="1">
      <alignment horizontal="center" vertical="center" shrinkToFit="1"/>
    </xf>
    <xf numFmtId="178" fontId="24" fillId="0" borderId="1" xfId="2" applyNumberFormat="1" applyFont="1" applyFill="1" applyBorder="1" applyAlignment="1">
      <alignment horizontal="center" vertical="center"/>
    </xf>
    <xf numFmtId="178" fontId="24" fillId="0" borderId="4" xfId="2" applyNumberFormat="1" applyFont="1" applyFill="1" applyBorder="1" applyAlignment="1">
      <alignment horizontal="center" vertical="center"/>
    </xf>
    <xf numFmtId="0" fontId="24" fillId="0" borderId="1" xfId="2" applyFont="1" applyFill="1" applyBorder="1" applyAlignment="1">
      <alignment horizontal="center" vertical="center" shrinkToFit="1"/>
    </xf>
    <xf numFmtId="0" fontId="24" fillId="0" borderId="4" xfId="2" applyFont="1" applyFill="1" applyBorder="1" applyAlignment="1">
      <alignment horizontal="center" vertical="center" shrinkToFit="1"/>
    </xf>
    <xf numFmtId="0" fontId="24" fillId="0" borderId="2" xfId="2" applyFont="1" applyFill="1" applyBorder="1" applyAlignment="1">
      <alignment horizontal="center" vertical="center"/>
    </xf>
    <xf numFmtId="0" fontId="24" fillId="0" borderId="25" xfId="2" applyFont="1" applyFill="1" applyBorder="1" applyAlignment="1">
      <alignment horizontal="center" vertical="center"/>
    </xf>
    <xf numFmtId="0" fontId="25" fillId="0" borderId="2" xfId="0" applyFont="1" applyBorder="1" applyAlignment="1">
      <alignment horizontal="center" vertical="center"/>
    </xf>
    <xf numFmtId="0" fontId="25" fillId="0" borderId="25" xfId="0" applyFont="1" applyBorder="1" applyAlignment="1">
      <alignment horizontal="center" vertical="center"/>
    </xf>
    <xf numFmtId="0" fontId="5" fillId="0" borderId="11" xfId="0" applyFont="1" applyBorder="1" applyAlignment="1">
      <alignment horizontal="center" vertical="center" shrinkToFit="1"/>
    </xf>
    <xf numFmtId="0" fontId="5" fillId="0" borderId="12" xfId="0" applyFont="1" applyBorder="1" applyAlignment="1">
      <alignment horizontal="center" vertical="center" shrinkToFit="1"/>
    </xf>
    <xf numFmtId="0" fontId="5" fillId="0" borderId="24" xfId="0" applyFont="1" applyBorder="1" applyAlignment="1">
      <alignment horizontal="center" vertical="center" shrinkToFit="1"/>
    </xf>
    <xf numFmtId="0" fontId="5" fillId="0" borderId="22" xfId="0" applyFont="1" applyBorder="1" applyAlignment="1">
      <alignment horizontal="center" vertical="center" shrinkToFit="1"/>
    </xf>
    <xf numFmtId="0" fontId="5" fillId="0" borderId="2" xfId="0" applyFont="1" applyBorder="1" applyAlignment="1">
      <alignment horizontal="center" vertical="center"/>
    </xf>
    <xf numFmtId="0" fontId="5" fillId="0" borderId="25" xfId="0" applyFont="1" applyBorder="1" applyAlignment="1">
      <alignment horizontal="center" vertical="center"/>
    </xf>
    <xf numFmtId="0" fontId="24" fillId="0" borderId="2" xfId="2" applyFont="1" applyFill="1" applyBorder="1" applyAlignment="1">
      <alignment horizontal="center" vertical="center" wrapText="1"/>
    </xf>
    <xf numFmtId="0" fontId="21" fillId="0" borderId="11" xfId="3" applyFont="1" applyFill="1" applyBorder="1" applyAlignment="1" applyProtection="1">
      <alignment horizontal="center" vertical="center"/>
    </xf>
    <xf numFmtId="0" fontId="21" fillId="0" borderId="12" xfId="3" applyFont="1" applyFill="1" applyBorder="1" applyAlignment="1" applyProtection="1">
      <alignment horizontal="center" vertical="center"/>
    </xf>
    <xf numFmtId="0" fontId="21" fillId="0" borderId="13" xfId="3" applyFont="1" applyFill="1" applyBorder="1" applyAlignment="1" applyProtection="1">
      <alignment horizontal="center" vertical="center"/>
    </xf>
    <xf numFmtId="0" fontId="21" fillId="0" borderId="14" xfId="3" applyFont="1" applyFill="1" applyBorder="1" applyAlignment="1" applyProtection="1">
      <alignment horizontal="center" vertical="center"/>
    </xf>
    <xf numFmtId="0" fontId="21" fillId="0" borderId="1" xfId="3" applyFont="1" applyFill="1" applyBorder="1" applyAlignment="1" applyProtection="1">
      <alignment horizontal="center" vertical="center"/>
    </xf>
    <xf numFmtId="0" fontId="21" fillId="0" borderId="2" xfId="3" applyFont="1" applyFill="1" applyBorder="1" applyAlignment="1" applyProtection="1">
      <alignment horizontal="center" vertical="center"/>
    </xf>
    <xf numFmtId="0" fontId="21" fillId="0" borderId="8" xfId="3" applyFont="1" applyFill="1" applyBorder="1" applyAlignment="1" applyProtection="1">
      <alignment horizontal="center" vertical="center"/>
    </xf>
    <xf numFmtId="0" fontId="21" fillId="0" borderId="10" xfId="3" applyFont="1" applyFill="1" applyBorder="1" applyAlignment="1" applyProtection="1">
      <alignment horizontal="center" vertical="center"/>
    </xf>
    <xf numFmtId="0" fontId="21" fillId="0" borderId="15" xfId="3" applyFont="1" applyFill="1" applyBorder="1" applyAlignment="1" applyProtection="1">
      <alignment horizontal="center" vertical="center"/>
    </xf>
    <xf numFmtId="0" fontId="21" fillId="0" borderId="16" xfId="3" applyFont="1" applyFill="1" applyBorder="1" applyAlignment="1" applyProtection="1">
      <alignment horizontal="center" vertical="center"/>
    </xf>
    <xf numFmtId="0" fontId="21" fillId="0" borderId="4" xfId="3" applyFont="1" applyFill="1" applyBorder="1" applyAlignment="1" applyProtection="1">
      <alignment horizontal="center" vertical="center"/>
    </xf>
    <xf numFmtId="0" fontId="21" fillId="0" borderId="4" xfId="3" quotePrefix="1" applyFont="1" applyFill="1" applyBorder="1" applyAlignment="1" applyProtection="1">
      <alignment horizontal="center" vertical="center"/>
    </xf>
    <xf numFmtId="0" fontId="5" fillId="0" borderId="11" xfId="0" applyFont="1" applyFill="1" applyBorder="1" applyAlignment="1">
      <alignment horizontal="center" vertical="center"/>
    </xf>
    <xf numFmtId="0" fontId="5" fillId="0" borderId="12" xfId="0" applyFont="1" applyFill="1" applyBorder="1" applyAlignment="1">
      <alignment horizontal="center" vertical="center"/>
    </xf>
    <xf numFmtId="0" fontId="2" fillId="0" borderId="0" xfId="0" applyFont="1" applyBorder="1" applyAlignment="1">
      <alignment horizontal="left" vertical="center"/>
    </xf>
    <xf numFmtId="0" fontId="4" fillId="0" borderId="8" xfId="0" applyFont="1" applyBorder="1" applyAlignment="1">
      <alignment horizontal="center" vertical="center"/>
    </xf>
    <xf numFmtId="0" fontId="4"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12" fillId="0" borderId="11" xfId="3" applyFont="1" applyFill="1" applyBorder="1" applyAlignment="1">
      <alignment horizontal="center" vertical="center"/>
    </xf>
    <xf numFmtId="0" fontId="12" fillId="0" borderId="12" xfId="3" applyFont="1" applyFill="1" applyBorder="1" applyAlignment="1">
      <alignment horizontal="center" vertical="center"/>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64" fillId="0" borderId="2" xfId="3" applyFont="1" applyFill="1" applyBorder="1" applyAlignment="1" applyProtection="1">
      <alignment horizontal="center" vertical="center" wrapText="1"/>
    </xf>
    <xf numFmtId="0" fontId="64" fillId="0" borderId="25" xfId="3" applyFont="1" applyFill="1" applyBorder="1" applyAlignment="1" applyProtection="1">
      <alignment horizontal="center" vertical="center"/>
    </xf>
    <xf numFmtId="0" fontId="52" fillId="0" borderId="8" xfId="0" applyFont="1" applyFill="1" applyBorder="1" applyAlignment="1">
      <alignment horizontal="center" vertical="center"/>
    </xf>
    <xf numFmtId="0" fontId="52" fillId="0" borderId="10" xfId="0" applyFont="1" applyFill="1" applyBorder="1" applyAlignment="1">
      <alignment horizontal="center" vertical="center"/>
    </xf>
    <xf numFmtId="0" fontId="0" fillId="0" borderId="1" xfId="0" applyFont="1" applyBorder="1" applyAlignment="1">
      <alignment horizontal="center" vertical="center" wrapText="1"/>
    </xf>
    <xf numFmtId="0" fontId="55" fillId="0" borderId="36" xfId="0" applyFont="1" applyBorder="1" applyAlignment="1">
      <alignment horizontal="left" vertical="center"/>
    </xf>
    <xf numFmtId="0" fontId="55" fillId="0" borderId="21" xfId="0" applyFont="1" applyBorder="1" applyAlignment="1">
      <alignment horizontal="left" vertical="center"/>
    </xf>
    <xf numFmtId="38" fontId="0" fillId="0" borderId="2" xfId="1" applyFont="1" applyBorder="1" applyAlignment="1">
      <alignment horizontal="center" vertical="center"/>
    </xf>
    <xf numFmtId="38" fontId="0" fillId="0" borderId="3" xfId="1" applyFont="1" applyBorder="1" applyAlignment="1">
      <alignment horizontal="center" vertical="center"/>
    </xf>
    <xf numFmtId="38" fontId="52" fillId="0" borderId="2" xfId="1" applyFont="1" applyBorder="1" applyAlignment="1">
      <alignment horizontal="center" vertical="center"/>
    </xf>
    <xf numFmtId="38" fontId="52" fillId="0" borderId="3" xfId="1" applyFont="1" applyBorder="1" applyAlignment="1">
      <alignment horizontal="center" vertical="center"/>
    </xf>
    <xf numFmtId="181" fontId="14" fillId="2" borderId="1" xfId="6" applyNumberFormat="1" applyFont="1" applyFill="1" applyBorder="1" applyAlignment="1" applyProtection="1">
      <alignment horizontal="center" vertical="center"/>
    </xf>
    <xf numFmtId="0" fontId="14" fillId="0" borderId="8" xfId="4" applyFont="1" applyBorder="1" applyAlignment="1" applyProtection="1">
      <alignment horizontal="center" vertical="center"/>
    </xf>
    <xf numFmtId="0" fontId="14" fillId="0" borderId="10" xfId="4" applyFont="1" applyBorder="1" applyAlignment="1" applyProtection="1">
      <alignment horizontal="center" vertical="center"/>
    </xf>
    <xf numFmtId="181" fontId="14" fillId="0" borderId="8" xfId="5" applyNumberFormat="1" applyFont="1" applyFill="1" applyBorder="1" applyAlignment="1" applyProtection="1">
      <alignment horizontal="center" vertical="center"/>
    </xf>
    <xf numFmtId="181" fontId="14" fillId="0" borderId="10" xfId="5" applyNumberFormat="1" applyFont="1" applyFill="1" applyBorder="1" applyAlignment="1" applyProtection="1">
      <alignment horizontal="center" vertical="center"/>
    </xf>
    <xf numFmtId="0" fontId="14" fillId="0" borderId="8" xfId="4" applyFont="1" applyFill="1" applyBorder="1" applyAlignment="1" applyProtection="1">
      <alignment horizontal="center" vertical="center"/>
    </xf>
    <xf numFmtId="0" fontId="14" fillId="0" borderId="10" xfId="4" applyFont="1" applyFill="1" applyBorder="1" applyAlignment="1" applyProtection="1">
      <alignment horizontal="center" vertical="center"/>
    </xf>
    <xf numFmtId="181" fontId="14" fillId="0" borderId="1" xfId="5" applyNumberFormat="1" applyFont="1" applyFill="1" applyBorder="1" applyAlignment="1" applyProtection="1">
      <alignment horizontal="center" vertical="center"/>
    </xf>
    <xf numFmtId="0" fontId="14" fillId="0" borderId="1" xfId="4" applyFont="1" applyFill="1" applyBorder="1" applyAlignment="1" applyProtection="1">
      <alignment horizontal="center" vertical="center"/>
    </xf>
    <xf numFmtId="0" fontId="14" fillId="0" borderId="8" xfId="4" applyFont="1" applyBorder="1" applyAlignment="1" applyProtection="1">
      <alignment horizontal="center" vertical="center" wrapText="1"/>
    </xf>
    <xf numFmtId="0" fontId="14" fillId="0" borderId="10" xfId="4" applyFont="1" applyBorder="1" applyAlignment="1" applyProtection="1">
      <alignment horizontal="center" vertical="center" wrapText="1"/>
    </xf>
    <xf numFmtId="0" fontId="14" fillId="0" borderId="1" xfId="4" applyFont="1" applyBorder="1" applyAlignment="1" applyProtection="1">
      <alignment horizontal="center" vertical="center"/>
    </xf>
    <xf numFmtId="38" fontId="14" fillId="0" borderId="1" xfId="5" applyFont="1" applyFill="1" applyBorder="1" applyAlignment="1" applyProtection="1">
      <alignment horizontal="center" vertical="center"/>
    </xf>
    <xf numFmtId="31" fontId="72" fillId="0" borderId="0" xfId="14" applyNumberFormat="1" applyFont="1" applyFill="1" applyAlignment="1" applyProtection="1">
      <alignment horizontal="center" vertical="center"/>
    </xf>
    <xf numFmtId="0" fontId="61" fillId="14" borderId="67" xfId="14" applyFont="1" applyFill="1" applyBorder="1" applyAlignment="1" applyProtection="1">
      <alignment horizontal="center" vertical="center"/>
    </xf>
    <xf numFmtId="0" fontId="61" fillId="14" borderId="68" xfId="14" applyFont="1" applyFill="1" applyBorder="1" applyAlignment="1" applyProtection="1">
      <alignment horizontal="center" vertical="center"/>
    </xf>
    <xf numFmtId="0" fontId="61" fillId="14" borderId="69" xfId="14" applyFont="1" applyFill="1" applyBorder="1" applyAlignment="1" applyProtection="1">
      <alignment horizontal="center" vertical="center"/>
    </xf>
    <xf numFmtId="0" fontId="25" fillId="0" borderId="18" xfId="14" applyFill="1" applyBorder="1" applyAlignment="1" applyProtection="1">
      <alignment horizontal="left" vertical="center"/>
    </xf>
    <xf numFmtId="0" fontId="25" fillId="0" borderId="71" xfId="14" applyFill="1" applyBorder="1" applyAlignment="1" applyProtection="1">
      <alignment horizontal="left" vertical="center"/>
    </xf>
    <xf numFmtId="0" fontId="25" fillId="0" borderId="50" xfId="14" applyFill="1" applyBorder="1" applyAlignment="1" applyProtection="1">
      <alignment horizontal="left" vertical="center"/>
    </xf>
    <xf numFmtId="0" fontId="25" fillId="0" borderId="64" xfId="14" applyFill="1" applyBorder="1" applyAlignment="1" applyProtection="1">
      <alignment horizontal="left" vertical="center"/>
    </xf>
    <xf numFmtId="0" fontId="79" fillId="0" borderId="70" xfId="14" applyFont="1" applyFill="1" applyBorder="1" applyAlignment="1" applyProtection="1">
      <alignment horizontal="center" vertical="center"/>
    </xf>
    <xf numFmtId="0" fontId="79" fillId="0" borderId="63" xfId="14" applyFont="1" applyFill="1" applyBorder="1" applyAlignment="1" applyProtection="1">
      <alignment horizontal="center" vertical="center"/>
    </xf>
    <xf numFmtId="0" fontId="25" fillId="0" borderId="71" xfId="14" applyFill="1" applyBorder="1" applyAlignment="1" applyProtection="1">
      <alignment horizontal="center" vertical="center"/>
    </xf>
    <xf numFmtId="0" fontId="25" fillId="0" borderId="64" xfId="14" applyFill="1" applyBorder="1" applyAlignment="1" applyProtection="1">
      <alignment horizontal="center" vertical="center"/>
    </xf>
    <xf numFmtId="0" fontId="81" fillId="0" borderId="11" xfId="14" applyFont="1" applyFill="1" applyBorder="1" applyAlignment="1" applyProtection="1">
      <alignment horizontal="center" vertical="center"/>
    </xf>
    <xf numFmtId="0" fontId="81" fillId="0" borderId="18" xfId="14" applyFont="1" applyFill="1" applyBorder="1" applyAlignment="1" applyProtection="1">
      <alignment horizontal="center" vertical="center"/>
    </xf>
    <xf numFmtId="0" fontId="81" fillId="0" borderId="71" xfId="14" applyFont="1" applyFill="1" applyBorder="1" applyAlignment="1" applyProtection="1">
      <alignment horizontal="center" vertical="center"/>
    </xf>
    <xf numFmtId="0" fontId="81" fillId="0" borderId="118" xfId="14" applyFont="1" applyFill="1" applyBorder="1" applyAlignment="1" applyProtection="1">
      <alignment horizontal="center" vertical="center"/>
    </xf>
    <xf numFmtId="0" fontId="81" fillId="0" borderId="50" xfId="14" applyFont="1" applyFill="1" applyBorder="1" applyAlignment="1" applyProtection="1">
      <alignment horizontal="center" vertical="center"/>
    </xf>
    <xf numFmtId="0" fontId="81" fillId="0" borderId="64" xfId="14" applyFont="1" applyFill="1" applyBorder="1" applyAlignment="1" applyProtection="1">
      <alignment horizontal="center" vertical="center"/>
    </xf>
    <xf numFmtId="0" fontId="61" fillId="0" borderId="70" xfId="14" applyFont="1" applyFill="1" applyBorder="1" applyAlignment="1" applyProtection="1">
      <alignment horizontal="center" vertical="center"/>
    </xf>
    <xf numFmtId="0" fontId="61" fillId="0" borderId="63" xfId="14" applyFont="1" applyFill="1" applyBorder="1" applyAlignment="1" applyProtection="1">
      <alignment horizontal="center" vertical="center"/>
    </xf>
    <xf numFmtId="0" fontId="61" fillId="0" borderId="18" xfId="14" applyFont="1" applyFill="1" applyBorder="1" applyAlignment="1" applyProtection="1">
      <alignment horizontal="center" vertical="center"/>
    </xf>
    <xf numFmtId="0" fontId="61" fillId="0" borderId="50" xfId="14" applyFont="1" applyFill="1" applyBorder="1" applyAlignment="1" applyProtection="1">
      <alignment horizontal="center" vertical="center"/>
    </xf>
    <xf numFmtId="0" fontId="61" fillId="0" borderId="71" xfId="14" applyFont="1" applyFill="1" applyBorder="1" applyAlignment="1" applyProtection="1">
      <alignment horizontal="center" vertical="center"/>
    </xf>
    <xf numFmtId="0" fontId="61" fillId="0" borderId="64" xfId="14" applyFont="1" applyFill="1" applyBorder="1" applyAlignment="1" applyProtection="1">
      <alignment horizontal="center" vertical="center"/>
    </xf>
    <xf numFmtId="0" fontId="25" fillId="0" borderId="79" xfId="14" applyFill="1" applyBorder="1" applyAlignment="1" applyProtection="1">
      <alignment horizontal="left" vertical="center"/>
    </xf>
    <xf numFmtId="0" fontId="79" fillId="0" borderId="78" xfId="14" applyFont="1" applyFill="1" applyBorder="1" applyAlignment="1" applyProtection="1">
      <alignment horizontal="center" vertical="center"/>
    </xf>
    <xf numFmtId="0" fontId="61" fillId="0" borderId="103" xfId="14" applyFont="1" applyFill="1" applyBorder="1" applyAlignment="1" applyProtection="1">
      <alignment horizontal="center" vertical="center"/>
    </xf>
    <xf numFmtId="0" fontId="61" fillId="0" borderId="104" xfId="14" applyFont="1" applyFill="1" applyBorder="1" applyAlignment="1" applyProtection="1">
      <alignment horizontal="center" vertical="center"/>
    </xf>
    <xf numFmtId="0" fontId="61" fillId="0" borderId="105" xfId="14" applyFont="1" applyFill="1" applyBorder="1" applyAlignment="1" applyProtection="1">
      <alignment horizontal="center" vertical="center"/>
    </xf>
    <xf numFmtId="0" fontId="61" fillId="0" borderId="106" xfId="14" applyFont="1" applyFill="1" applyBorder="1" applyAlignment="1" applyProtection="1">
      <alignment horizontal="center" vertical="center"/>
    </xf>
    <xf numFmtId="0" fontId="79" fillId="0" borderId="111" xfId="14" applyFont="1" applyFill="1" applyBorder="1" applyAlignment="1" applyProtection="1">
      <alignment horizontal="center" vertical="top"/>
    </xf>
    <xf numFmtId="0" fontId="79" fillId="0" borderId="104" xfId="14" applyFont="1" applyFill="1" applyBorder="1" applyAlignment="1" applyProtection="1">
      <alignment horizontal="center" vertical="top"/>
    </xf>
    <xf numFmtId="0" fontId="79" fillId="0" borderId="112" xfId="14" applyFont="1" applyFill="1" applyBorder="1" applyAlignment="1" applyProtection="1">
      <alignment horizontal="center" vertical="top"/>
    </xf>
    <xf numFmtId="0" fontId="79" fillId="0" borderId="106" xfId="14" applyFont="1" applyFill="1" applyBorder="1" applyAlignment="1" applyProtection="1">
      <alignment horizontal="center" vertical="top"/>
    </xf>
    <xf numFmtId="0" fontId="81" fillId="0" borderId="70" xfId="14" applyFont="1" applyFill="1" applyBorder="1" applyAlignment="1" applyProtection="1">
      <alignment horizontal="center" vertical="center"/>
    </xf>
    <xf numFmtId="0" fontId="81" fillId="0" borderId="78" xfId="14" applyFont="1" applyFill="1" applyBorder="1" applyAlignment="1" applyProtection="1">
      <alignment horizontal="center" vertical="center"/>
    </xf>
    <xf numFmtId="0" fontId="81" fillId="0" borderId="79" xfId="14" applyFont="1" applyFill="1" applyBorder="1" applyAlignment="1" applyProtection="1">
      <alignment horizontal="center" vertical="center"/>
    </xf>
    <xf numFmtId="0" fontId="81" fillId="0" borderId="80" xfId="14" applyFont="1" applyFill="1" applyBorder="1" applyAlignment="1" applyProtection="1">
      <alignment horizontal="center" vertical="center"/>
    </xf>
    <xf numFmtId="0" fontId="25" fillId="0" borderId="86" xfId="14" applyFill="1" applyBorder="1" applyAlignment="1" applyProtection="1">
      <alignment horizontal="left" vertical="center"/>
    </xf>
    <xf numFmtId="0" fontId="25" fillId="0" borderId="87" xfId="14" applyFill="1" applyBorder="1" applyAlignment="1" applyProtection="1">
      <alignment horizontal="left" vertical="center"/>
    </xf>
    <xf numFmtId="0" fontId="79" fillId="0" borderId="85" xfId="14" applyFont="1" applyFill="1" applyBorder="1" applyAlignment="1" applyProtection="1">
      <alignment horizontal="center" vertical="center"/>
    </xf>
    <xf numFmtId="0" fontId="61" fillId="0" borderId="107" xfId="14" applyFont="1" applyFill="1" applyBorder="1" applyAlignment="1" applyProtection="1">
      <alignment horizontal="center" vertical="center"/>
    </xf>
    <xf numFmtId="0" fontId="61" fillId="0" borderId="108" xfId="14" applyFont="1" applyFill="1" applyBorder="1" applyAlignment="1" applyProtection="1">
      <alignment horizontal="center" vertical="center"/>
    </xf>
    <xf numFmtId="0" fontId="61" fillId="0" borderId="115" xfId="14" applyFont="1" applyFill="1" applyBorder="1" applyAlignment="1" applyProtection="1">
      <alignment horizontal="center" vertical="center"/>
    </xf>
    <xf numFmtId="0" fontId="61" fillId="0" borderId="116" xfId="14" applyFont="1" applyFill="1" applyBorder="1" applyAlignment="1" applyProtection="1">
      <alignment horizontal="center" vertical="center"/>
    </xf>
    <xf numFmtId="0" fontId="79" fillId="0" borderId="113" xfId="14" applyFont="1" applyFill="1" applyBorder="1" applyAlignment="1" applyProtection="1">
      <alignment horizontal="center" vertical="top"/>
    </xf>
    <xf numFmtId="0" fontId="79" fillId="0" borderId="114" xfId="14" applyFont="1" applyFill="1" applyBorder="1" applyAlignment="1" applyProtection="1">
      <alignment horizontal="center" vertical="top"/>
    </xf>
    <xf numFmtId="0" fontId="79" fillId="0" borderId="117" xfId="14" applyFont="1" applyFill="1" applyBorder="1" applyAlignment="1" applyProtection="1">
      <alignment horizontal="center" vertical="top"/>
    </xf>
    <xf numFmtId="0" fontId="79" fillId="0" borderId="116" xfId="14" applyFont="1" applyFill="1" applyBorder="1" applyAlignment="1" applyProtection="1">
      <alignment horizontal="center" vertical="top"/>
    </xf>
    <xf numFmtId="0" fontId="81" fillId="0" borderId="36" xfId="14" applyFont="1" applyFill="1" applyBorder="1" applyAlignment="1" applyProtection="1">
      <alignment horizontal="center" vertical="center"/>
    </xf>
    <xf numFmtId="0" fontId="81" fillId="0" borderId="0" xfId="14" applyFont="1" applyFill="1" applyAlignment="1" applyProtection="1">
      <alignment horizontal="center" vertical="center"/>
    </xf>
    <xf numFmtId="0" fontId="81" fillId="0" borderId="75" xfId="14" applyFont="1" applyFill="1" applyBorder="1" applyAlignment="1" applyProtection="1">
      <alignment horizontal="center" vertical="center"/>
    </xf>
    <xf numFmtId="0" fontId="81" fillId="0" borderId="63" xfId="14" applyFont="1" applyFill="1" applyBorder="1" applyAlignment="1" applyProtection="1">
      <alignment horizontal="center" vertical="center"/>
    </xf>
    <xf numFmtId="0" fontId="25" fillId="0" borderId="17" xfId="14" applyFill="1" applyBorder="1" applyAlignment="1" applyProtection="1">
      <alignment horizontal="left" vertical="center"/>
    </xf>
    <xf numFmtId="0" fontId="79" fillId="0" borderId="98" xfId="14" applyFont="1" applyFill="1" applyBorder="1" applyAlignment="1" applyProtection="1">
      <alignment horizontal="center" vertical="center"/>
    </xf>
    <xf numFmtId="0" fontId="61" fillId="0" borderId="109" xfId="14" applyFont="1" applyFill="1" applyBorder="1" applyAlignment="1" applyProtection="1">
      <alignment horizontal="center" vertical="center"/>
    </xf>
    <xf numFmtId="0" fontId="61" fillId="0" borderId="110" xfId="14" applyFont="1" applyFill="1" applyBorder="1" applyAlignment="1" applyProtection="1">
      <alignment horizontal="center" vertical="center"/>
    </xf>
    <xf numFmtId="0" fontId="81" fillId="0" borderId="85" xfId="14" applyFont="1" applyFill="1" applyBorder="1" applyAlignment="1" applyProtection="1">
      <alignment horizontal="center" vertical="center"/>
    </xf>
    <xf numFmtId="0" fontId="81" fillId="0" borderId="86" xfId="14" applyFont="1" applyFill="1" applyBorder="1" applyAlignment="1" applyProtection="1">
      <alignment horizontal="center" vertical="center"/>
    </xf>
    <xf numFmtId="0" fontId="81" fillId="0" borderId="87" xfId="14" applyFont="1" applyFill="1" applyBorder="1" applyAlignment="1" applyProtection="1">
      <alignment horizontal="center" vertical="center"/>
    </xf>
    <xf numFmtId="0" fontId="81" fillId="0" borderId="98" xfId="14" applyFont="1" applyFill="1" applyBorder="1" applyAlignment="1" applyProtection="1">
      <alignment horizontal="center" vertical="center"/>
    </xf>
    <xf numFmtId="0" fontId="81" fillId="0" borderId="17" xfId="14" applyFont="1" applyFill="1" applyBorder="1" applyAlignment="1" applyProtection="1">
      <alignment horizontal="center" vertical="center"/>
    </xf>
    <xf numFmtId="0" fontId="81" fillId="0" borderId="99" xfId="14" applyFont="1" applyFill="1" applyBorder="1" applyAlignment="1" applyProtection="1">
      <alignment horizontal="center" vertical="center"/>
    </xf>
    <xf numFmtId="0" fontId="25" fillId="0" borderId="99" xfId="14" applyFill="1" applyBorder="1" applyAlignment="1" applyProtection="1">
      <alignment horizontal="left" vertical="center"/>
    </xf>
    <xf numFmtId="0" fontId="79" fillId="0" borderId="71" xfId="14" applyFont="1" applyFill="1" applyBorder="1" applyAlignment="1" applyProtection="1">
      <alignment horizontal="center" vertical="center"/>
    </xf>
    <xf numFmtId="0" fontId="79" fillId="0" borderId="99" xfId="14" applyFont="1" applyFill="1" applyBorder="1" applyAlignment="1" applyProtection="1">
      <alignment horizontal="center" vertical="center"/>
    </xf>
    <xf numFmtId="0" fontId="25" fillId="0" borderId="93" xfId="14" applyFill="1" applyBorder="1" applyAlignment="1" applyProtection="1">
      <alignment horizontal="left" vertical="center"/>
    </xf>
    <xf numFmtId="0" fontId="25" fillId="0" borderId="94" xfId="14" applyFill="1" applyBorder="1" applyAlignment="1" applyProtection="1">
      <alignment horizontal="left" vertical="center"/>
    </xf>
    <xf numFmtId="0" fontId="79" fillId="0" borderId="92" xfId="14" applyFont="1" applyFill="1" applyBorder="1" applyAlignment="1" applyProtection="1">
      <alignment horizontal="center" vertical="center"/>
    </xf>
    <xf numFmtId="0" fontId="25" fillId="0" borderId="94" xfId="14" applyFill="1" applyBorder="1" applyAlignment="1" applyProtection="1">
      <alignment horizontal="center" vertical="center"/>
    </xf>
    <xf numFmtId="0" fontId="81" fillId="0" borderId="92" xfId="14" applyFont="1" applyFill="1" applyBorder="1" applyAlignment="1" applyProtection="1">
      <alignment horizontal="center" vertical="center"/>
    </xf>
    <xf numFmtId="0" fontId="81" fillId="0" borderId="93" xfId="14" applyFont="1" applyFill="1" applyBorder="1" applyAlignment="1" applyProtection="1">
      <alignment horizontal="center" vertical="center"/>
    </xf>
    <xf numFmtId="0" fontId="81" fillId="0" borderId="94" xfId="14" applyFont="1" applyFill="1" applyBorder="1" applyAlignment="1" applyProtection="1">
      <alignment horizontal="center" vertical="center"/>
    </xf>
    <xf numFmtId="0" fontId="25" fillId="0" borderId="99" xfId="14" applyFill="1" applyBorder="1" applyAlignment="1" applyProtection="1">
      <alignment horizontal="center" vertical="center"/>
    </xf>
    <xf numFmtId="0" fontId="79" fillId="0" borderId="36" xfId="14" applyFont="1" applyFill="1" applyBorder="1" applyAlignment="1" applyProtection="1">
      <alignment horizontal="center" vertical="center"/>
    </xf>
    <xf numFmtId="0" fontId="79" fillId="0" borderId="87" xfId="14" applyFont="1" applyFill="1" applyBorder="1" applyAlignment="1" applyProtection="1">
      <alignment horizontal="center" vertical="center"/>
    </xf>
    <xf numFmtId="0" fontId="79" fillId="0" borderId="75" xfId="14" applyFont="1" applyFill="1" applyBorder="1" applyAlignment="1" applyProtection="1">
      <alignment horizontal="center" vertical="center"/>
    </xf>
    <xf numFmtId="0" fontId="79" fillId="0" borderId="64" xfId="14" applyFont="1" applyFill="1" applyBorder="1" applyAlignment="1" applyProtection="1">
      <alignment horizontal="center" vertical="center"/>
    </xf>
    <xf numFmtId="0" fontId="81" fillId="0" borderId="81" xfId="14" applyFont="1" applyFill="1" applyBorder="1" applyAlignment="1" applyProtection="1">
      <alignment horizontal="center" vertical="center"/>
    </xf>
    <xf numFmtId="0" fontId="81" fillId="0" borderId="82" xfId="14" applyFont="1" applyFill="1" applyBorder="1" applyAlignment="1" applyProtection="1">
      <alignment horizontal="center" vertical="center"/>
    </xf>
    <xf numFmtId="0" fontId="81" fillId="0" borderId="84" xfId="14" applyFont="1" applyFill="1" applyBorder="1" applyAlignment="1" applyProtection="1">
      <alignment horizontal="center" vertical="center"/>
    </xf>
    <xf numFmtId="0" fontId="81" fillId="0" borderId="88" xfId="14" applyFont="1" applyFill="1" applyBorder="1" applyAlignment="1" applyProtection="1">
      <alignment horizontal="center" vertical="center"/>
    </xf>
    <xf numFmtId="0" fontId="81" fillId="0" borderId="89" xfId="14" applyFont="1" applyFill="1" applyBorder="1" applyAlignment="1" applyProtection="1">
      <alignment horizontal="center" vertical="center"/>
    </xf>
    <xf numFmtId="0" fontId="81" fillId="0" borderId="91" xfId="14" applyFont="1" applyFill="1" applyBorder="1" applyAlignment="1" applyProtection="1">
      <alignment horizontal="center" vertical="center"/>
    </xf>
    <xf numFmtId="0" fontId="25" fillId="0" borderId="0" xfId="14" applyFill="1" applyAlignment="1" applyProtection="1">
      <alignment horizontal="left" vertical="center"/>
    </xf>
    <xf numFmtId="0" fontId="25" fillId="0" borderId="75" xfId="14" applyFill="1" applyBorder="1" applyAlignment="1" applyProtection="1">
      <alignment horizontal="left" vertical="center"/>
    </xf>
    <xf numFmtId="0" fontId="79" fillId="0" borderId="80" xfId="14" applyFont="1" applyFill="1" applyBorder="1" applyAlignment="1" applyProtection="1">
      <alignment horizontal="center" vertical="center"/>
    </xf>
    <xf numFmtId="0" fontId="81" fillId="0" borderId="72" xfId="14" applyFont="1" applyFill="1" applyBorder="1" applyAlignment="1" applyProtection="1">
      <alignment horizontal="center" vertical="center"/>
    </xf>
    <xf numFmtId="0" fontId="81" fillId="0" borderId="73" xfId="14" applyFont="1" applyFill="1" applyBorder="1" applyAlignment="1" applyProtection="1">
      <alignment horizontal="center" vertical="center"/>
    </xf>
    <xf numFmtId="0" fontId="81" fillId="0" borderId="77" xfId="14" applyFont="1" applyFill="1" applyBorder="1" applyAlignment="1" applyProtection="1">
      <alignment horizontal="center" vertical="center"/>
    </xf>
    <xf numFmtId="0" fontId="61" fillId="13" borderId="57" xfId="14" applyFont="1" applyFill="1" applyBorder="1" applyAlignment="1" applyProtection="1">
      <alignment horizontal="center" vertical="center"/>
    </xf>
    <xf numFmtId="0" fontId="61" fillId="13" borderId="58" xfId="14" applyFont="1" applyFill="1" applyBorder="1" applyAlignment="1" applyProtection="1">
      <alignment horizontal="center" vertical="center"/>
    </xf>
    <xf numFmtId="0" fontId="61" fillId="13" borderId="59" xfId="14" applyFont="1" applyFill="1" applyBorder="1" applyAlignment="1" applyProtection="1">
      <alignment horizontal="center" vertical="center"/>
    </xf>
    <xf numFmtId="0" fontId="61" fillId="13" borderId="63" xfId="14" applyFont="1" applyFill="1" applyBorder="1" applyAlignment="1" applyProtection="1">
      <alignment horizontal="center" vertical="center"/>
    </xf>
    <xf numFmtId="0" fontId="61" fillId="13" borderId="50" xfId="14" applyFont="1" applyFill="1" applyBorder="1" applyAlignment="1" applyProtection="1">
      <alignment horizontal="center" vertical="center"/>
    </xf>
    <xf numFmtId="0" fontId="61" fillId="13" borderId="64" xfId="14" applyFont="1" applyFill="1" applyBorder="1" applyAlignment="1" applyProtection="1">
      <alignment horizontal="center" vertical="center"/>
    </xf>
    <xf numFmtId="0" fontId="61" fillId="13" borderId="57" xfId="14" applyFont="1" applyFill="1" applyBorder="1" applyAlignment="1" applyProtection="1">
      <alignment horizontal="center" vertical="center" wrapText="1"/>
    </xf>
    <xf numFmtId="0" fontId="61" fillId="13" borderId="59" xfId="14" applyFont="1" applyFill="1" applyBorder="1" applyAlignment="1" applyProtection="1">
      <alignment horizontal="center" vertical="center" wrapText="1"/>
    </xf>
    <xf numFmtId="0" fontId="61" fillId="13" borderId="63" xfId="14" applyFont="1" applyFill="1" applyBorder="1" applyAlignment="1" applyProtection="1">
      <alignment horizontal="center" vertical="center" wrapText="1"/>
    </xf>
    <xf numFmtId="0" fontId="61" fillId="13" borderId="64" xfId="14" applyFont="1" applyFill="1" applyBorder="1" applyAlignment="1" applyProtection="1">
      <alignment horizontal="center" vertical="center" wrapText="1"/>
    </xf>
    <xf numFmtId="0" fontId="61" fillId="13" borderId="60" xfId="14" applyFont="1" applyFill="1" applyBorder="1" applyAlignment="1" applyProtection="1">
      <alignment horizontal="center" vertical="center"/>
    </xf>
    <xf numFmtId="0" fontId="61" fillId="13" borderId="61" xfId="14" applyFont="1" applyFill="1" applyBorder="1" applyAlignment="1" applyProtection="1">
      <alignment horizontal="center" vertical="center"/>
    </xf>
    <xf numFmtId="0" fontId="61" fillId="13" borderId="62" xfId="14" applyFont="1" applyFill="1" applyBorder="1" applyAlignment="1" applyProtection="1">
      <alignment horizontal="center" vertical="center"/>
    </xf>
    <xf numFmtId="0" fontId="61" fillId="13" borderId="65" xfId="14" applyFont="1" applyFill="1" applyBorder="1" applyAlignment="1" applyProtection="1">
      <alignment horizontal="center" vertical="center"/>
    </xf>
    <xf numFmtId="0" fontId="61" fillId="13" borderId="66" xfId="14" applyFont="1" applyFill="1" applyBorder="1" applyAlignment="1" applyProtection="1">
      <alignment horizontal="center" vertical="center"/>
    </xf>
    <xf numFmtId="0" fontId="70" fillId="0" borderId="0" xfId="14" applyFont="1" applyFill="1" applyAlignment="1" applyProtection="1">
      <alignment horizontal="center" vertical="center"/>
    </xf>
    <xf numFmtId="0" fontId="61" fillId="11" borderId="17" xfId="14" applyFont="1" applyFill="1" applyBorder="1" applyAlignment="1" applyProtection="1">
      <alignment horizontal="center" vertical="center"/>
    </xf>
    <xf numFmtId="0" fontId="61" fillId="0" borderId="8" xfId="14" applyFont="1" applyFill="1" applyBorder="1" applyAlignment="1" applyProtection="1">
      <alignment horizontal="center" vertical="center"/>
    </xf>
    <xf numFmtId="0" fontId="61" fillId="0" borderId="10" xfId="14" applyFont="1" applyFill="1" applyBorder="1" applyAlignment="1" applyProtection="1">
      <alignment horizontal="center" vertical="center"/>
    </xf>
  </cellXfs>
  <cellStyles count="18">
    <cellStyle name="パーセント" xfId="10" builtinId="5"/>
    <cellStyle name="パーセント 2" xfId="6"/>
    <cellStyle name="桁区切り" xfId="1" builtinId="6"/>
    <cellStyle name="桁区切り [0.00] 2" xfId="7"/>
    <cellStyle name="桁区切り 2" xfId="5"/>
    <cellStyle name="桁区切り 3" xfId="12"/>
    <cellStyle name="標準" xfId="0" builtinId="0"/>
    <cellStyle name="標準 2" xfId="4"/>
    <cellStyle name="標準 2 2" xfId="8"/>
    <cellStyle name="標準 2 3" xfId="11"/>
    <cellStyle name="標準 3" xfId="13"/>
    <cellStyle name="標準 3 2" xfId="15"/>
    <cellStyle name="標準 4" xfId="14"/>
    <cellStyle name="標準 5" xfId="16"/>
    <cellStyle name="標準 6" xfId="17"/>
    <cellStyle name="標準_H12当初賃率" xfId="9"/>
    <cellStyle name="標準_実行予算書書式(Draft)_2011.03.25" xfId="2"/>
    <cellStyle name="標準_新予算書" xfId="3"/>
  </cellStyles>
  <dxfs count="48">
    <dxf>
      <font>
        <strike val="0"/>
        <outline val="0"/>
        <shadow val="0"/>
        <u val="none"/>
        <vertAlign val="baseline"/>
        <sz val="9"/>
        <name val="ＭＳ Ｐゴシック"/>
        <scheme val="minor"/>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9"/>
        <name val="ＭＳ Ｐゴシック"/>
        <scheme val="minor"/>
      </font>
      <border diagonalUp="0" diagonalDown="0">
        <left style="thin">
          <color indexed="64"/>
        </left>
        <right style="thin">
          <color indexed="64"/>
        </right>
        <top style="thin">
          <color indexed="64"/>
        </top>
        <bottom style="thin">
          <color indexed="64"/>
        </bottom>
      </border>
    </dxf>
    <dxf>
      <font>
        <strike val="0"/>
        <outline val="0"/>
        <shadow val="0"/>
        <u val="none"/>
        <vertAlign val="baseline"/>
        <sz val="9"/>
        <name val="ＭＳ Ｐゴシック"/>
        <scheme val="minor"/>
      </font>
      <border diagonalUp="0" diagonalDown="0">
        <left/>
        <right style="thin">
          <color indexed="64"/>
        </right>
        <top style="thin">
          <color indexed="64"/>
        </top>
        <bottom style="thin">
          <color indexed="64"/>
        </bottom>
      </border>
    </dxf>
    <dxf>
      <border>
        <top style="thin">
          <color indexed="64"/>
        </top>
        <vertical/>
        <horizontal/>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9"/>
        <name val="ＭＳ Ｐゴシック"/>
        <scheme val="minor"/>
      </font>
    </dxf>
    <dxf>
      <border>
        <bottom style="thin">
          <color indexed="64"/>
        </bottom>
        <vertical/>
        <horizontal/>
      </border>
    </dxf>
    <dxf>
      <font>
        <strike val="0"/>
        <outline val="0"/>
        <shadow val="0"/>
        <u val="none"/>
        <vertAlign val="baseline"/>
        <sz val="9"/>
        <name val="ＭＳ Ｐゴシック"/>
        <scheme val="minor"/>
      </font>
      <border diagonalUp="0" diagonalDown="0">
        <left style="thin">
          <color indexed="64"/>
        </left>
        <right style="thin">
          <color indexed="64"/>
        </right>
        <top/>
        <bottom/>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center" vertical="center" textRotation="0" wrapText="0" indent="0" relativeIndent="0" justifyLastLine="0" shrinkToFit="0" mergeCell="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ＭＳ 明朝"/>
        <scheme val="none"/>
      </font>
      <alignment horizontal="center" vertical="center" textRotation="0" wrapText="0" indent="0" relativeIndent="0" justifyLastLine="0" shrinkToFit="0" mergeCell="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dxf>
    <dxf>
      <border outline="0">
        <bottom style="thin">
          <color indexed="64"/>
        </bottom>
      </border>
    </dxf>
    <dxf>
      <font>
        <b val="0"/>
        <i val="0"/>
        <strike val="0"/>
        <condense val="0"/>
        <extend val="0"/>
        <outline val="0"/>
        <shadow val="0"/>
        <u val="none"/>
        <vertAlign val="baseline"/>
        <sz val="9"/>
        <color auto="1"/>
        <name val="ＭＳ 明朝"/>
        <scheme val="none"/>
      </font>
      <alignment horizontal="general" vertical="center" textRotation="0" wrapText="0" indent="0" relativeIndent="0" justifyLastLine="0" shrinkToFit="0" mergeCell="0" readingOrder="0"/>
      <border diagonalUp="0" diagonalDown="0" outline="0">
        <left style="thin">
          <color indexed="64"/>
        </left>
        <right style="thin">
          <color indexed="64"/>
        </right>
        <top/>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style="thin">
          <color indexed="64"/>
        </right>
        <top style="hair">
          <color indexed="64"/>
        </top>
        <bottom style="hair">
          <color indexed="64"/>
        </bottom>
        <vertical/>
        <horizontal/>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general" vertical="center" textRotation="0" wrapText="0" indent="0" relativeIndent="0" justifyLastLine="0" shrinkToFit="0" mergeCell="0" readingOrder="0"/>
      <border diagonalUp="0" diagonalDown="0">
        <left style="thin">
          <color indexed="64"/>
        </left>
        <right/>
        <top style="hair">
          <color indexed="64"/>
        </top>
        <bottom style="hair">
          <color indexed="64"/>
        </bottom>
        <vertical/>
        <horizontal/>
      </border>
    </dxf>
    <dxf>
      <font>
        <b val="0"/>
        <i val="0"/>
        <strike val="0"/>
        <condense val="0"/>
        <extend val="0"/>
        <outline val="0"/>
        <shadow val="0"/>
        <u val="none"/>
        <vertAlign val="baseline"/>
        <sz val="9"/>
        <color auto="1"/>
        <name val="ＭＳ 明朝"/>
        <scheme val="none"/>
      </font>
      <numFmt numFmtId="197" formatCode="_ * #,##0.00000_ ;_ * \-#,##0.00000_ ;_ * &quot;-&quot;?????_ ;_ @_ "/>
      <fill>
        <patternFill patternType="none">
          <fgColor indexed="64"/>
          <bgColor indexed="65"/>
        </patternFill>
      </fill>
      <alignment horizontal="general" vertical="center" textRotation="0" wrapText="0" indent="0" relativeIndent="0" justifyLastLine="0" shrinkToFit="0" mergeCell="0" readingOrder="0"/>
      <border diagonalUp="0" diagonalDown="0">
        <left/>
        <right style="thin">
          <color indexed="64"/>
        </right>
        <top style="hair">
          <color indexed="64"/>
        </top>
        <bottom style="hair">
          <color indexed="64"/>
        </bottom>
        <vertical/>
        <horizontal/>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border diagonalUp="0" diagonalDown="0">
        <left/>
        <right style="thin">
          <color indexed="64"/>
        </right>
        <top style="hair">
          <color indexed="64"/>
        </top>
        <bottom style="hair">
          <color indexed="64"/>
        </bottom>
        <vertical/>
        <horizontal/>
      </border>
    </dxf>
    <dxf>
      <border outline="0">
        <left style="thin">
          <color indexed="64"/>
        </left>
        <bottom style="thin">
          <color indexed="64"/>
        </bottom>
      </border>
    </dxf>
    <dxf>
      <border outline="0">
        <bottom style="thin">
          <color indexed="64"/>
        </bottom>
      </border>
    </dxf>
    <dxf>
      <font>
        <b val="0"/>
        <i val="0"/>
        <strike val="0"/>
        <condense val="0"/>
        <extend val="0"/>
        <outline val="0"/>
        <shadow val="0"/>
        <u val="none"/>
        <vertAlign val="baseline"/>
        <sz val="9"/>
        <color auto="1"/>
        <name val="ＭＳ 明朝"/>
        <scheme val="none"/>
      </font>
      <fill>
        <patternFill patternType="none">
          <fgColor indexed="64"/>
          <bgColor indexed="65"/>
        </patternFill>
      </fill>
      <alignment horizontal="center" vertical="center" textRotation="0" wrapText="0" indent="0" relativeIndent="0" justifyLastLine="0" shrinkToFit="0" mergeCell="0" readingOrder="0"/>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10"/>
        </patternFill>
      </fill>
    </dxf>
    <dxf>
      <font>
        <b val="0"/>
        <i val="0"/>
        <strike val="0"/>
        <condense val="0"/>
        <extend val="0"/>
        <outline val="0"/>
        <shadow val="0"/>
        <u val="none"/>
        <vertAlign val="baseline"/>
        <sz val="9"/>
        <color theme="1"/>
        <name val="ＭＳ Ｐゴシック"/>
        <scheme val="minor"/>
      </font>
      <border diagonalUp="0" diagonalDown="0">
        <left style="thin">
          <color indexed="64"/>
        </left>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theme="1"/>
        <name val="ＭＳ Ｐゴシック"/>
        <scheme val="minor"/>
      </font>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9"/>
        <color theme="1"/>
        <name val="ＭＳ Ｐゴシック"/>
        <scheme val="minor"/>
      </font>
      <numFmt numFmtId="202" formatCode="0&quot;号&quot;;;;@&quot;号&quot;"/>
      <alignment horizontal="center" vertical="center" textRotation="0" wrapText="0" indent="0" relativeIndent="0" justifyLastLine="0" shrinkToFit="0" mergeCell="0" readingOrder="0"/>
      <border diagonalUp="0" diagonalDown="0">
        <left/>
        <right style="thin">
          <color indexed="64"/>
        </right>
        <top style="thin">
          <color indexed="64"/>
        </top>
        <bottom style="thin">
          <color indexed="64"/>
        </bottom>
        <vertical/>
        <horizontal/>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theme="1"/>
        <name val="ＭＳ Ｐゴシック"/>
        <scheme val="minor"/>
      </font>
      <protection locked="1" hidden="0"/>
    </dxf>
    <dxf>
      <border outline="0">
        <bottom style="thin">
          <color indexed="64"/>
        </bottom>
      </border>
    </dxf>
    <dxf>
      <font>
        <b val="0"/>
        <i val="0"/>
        <strike val="0"/>
        <condense val="0"/>
        <extend val="0"/>
        <outline val="0"/>
        <shadow val="0"/>
        <u val="none"/>
        <vertAlign val="baseline"/>
        <sz val="9"/>
        <color theme="1"/>
        <name val="ＭＳ Ｐゴシック"/>
        <scheme val="minor"/>
      </font>
      <alignment horizontal="center" vertical="center" textRotation="0" wrapText="0" indent="0" relativeIndent="0" justifyLastLine="0" shrinkToFit="0" mergeCell="0" readingOrder="0"/>
      <border diagonalUp="0" diagonalDown="0" outline="0">
        <left style="thin">
          <color indexed="64"/>
        </left>
        <right style="thin">
          <color indexed="64"/>
        </right>
        <top/>
        <bottom/>
      </border>
      <protection locked="1" hidden="0"/>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7</xdr:col>
      <xdr:colOff>0</xdr:colOff>
      <xdr:row>6</xdr:row>
      <xdr:rowOff>0</xdr:rowOff>
    </xdr:from>
    <xdr:to>
      <xdr:col>11</xdr:col>
      <xdr:colOff>0</xdr:colOff>
      <xdr:row>16</xdr:row>
      <xdr:rowOff>0</xdr:rowOff>
    </xdr:to>
    <xdr:sp macro="" textlink="">
      <xdr:nvSpPr>
        <xdr:cNvPr id="2" name="テキスト ボックス 1"/>
        <xdr:cNvSpPr txBox="1"/>
      </xdr:nvSpPr>
      <xdr:spPr>
        <a:xfrm>
          <a:off x="6115050" y="1600200"/>
          <a:ext cx="2543175" cy="266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solidFill>
                <a:srgbClr val="FF0000"/>
              </a:solidFill>
            </a:rPr>
            <a:t>注意！</a:t>
          </a:r>
          <a:endParaRPr kumimoji="1" lang="en-US" altLang="ja-JP" sz="1100">
            <a:solidFill>
              <a:srgbClr val="FF0000"/>
            </a:solidFill>
          </a:endParaRPr>
        </a:p>
        <a:p>
          <a:r>
            <a:rPr kumimoji="1" lang="ja-JP" altLang="en-US" sz="1100">
              <a:solidFill>
                <a:srgbClr val="FF0000"/>
              </a:solidFill>
            </a:rPr>
            <a:t>既に実行予算を作成している場合は、この表の内、以下のものだけを作成して下さい。作成済みの実行予算は添付して提出してください。</a:t>
          </a:r>
          <a:endParaRPr kumimoji="1" lang="en-US" altLang="ja-JP" sz="1100">
            <a:solidFill>
              <a:srgbClr val="FF0000"/>
            </a:solidFill>
          </a:endParaRPr>
        </a:p>
        <a:p>
          <a:r>
            <a:rPr kumimoji="1" lang="ja-JP" altLang="en-US" sz="1100">
              <a:solidFill>
                <a:srgbClr val="FF0000"/>
              </a:solidFill>
            </a:rPr>
            <a:t>①基本条件</a:t>
          </a:r>
          <a:endParaRPr kumimoji="1" lang="en-US" altLang="ja-JP" sz="1100">
            <a:solidFill>
              <a:srgbClr val="FF0000"/>
            </a:solidFill>
          </a:endParaRPr>
        </a:p>
        <a:p>
          <a:r>
            <a:rPr kumimoji="1" lang="ja-JP" altLang="en-US" sz="1100">
              <a:solidFill>
                <a:srgbClr val="FF0000"/>
              </a:solidFill>
            </a:rPr>
            <a:t>②売上計画</a:t>
          </a:r>
          <a:endParaRPr kumimoji="1" lang="en-US" altLang="ja-JP" sz="1100">
            <a:solidFill>
              <a:srgbClr val="FF0000"/>
            </a:solidFill>
          </a:endParaRPr>
        </a:p>
        <a:p>
          <a:r>
            <a:rPr kumimoji="1" lang="ja-JP" altLang="en-US" sz="1100">
              <a:solidFill>
                <a:srgbClr val="FF0000"/>
              </a:solidFill>
            </a:rPr>
            <a:t>⑥経費一覧表</a:t>
          </a:r>
          <a:endParaRPr kumimoji="1" lang="en-US" altLang="ja-JP" sz="1100">
            <a:solidFill>
              <a:srgbClr val="FF0000"/>
            </a:solidFill>
          </a:endParaRPr>
        </a:p>
        <a:p>
          <a:r>
            <a:rPr kumimoji="1" lang="ja-JP" altLang="en-US" sz="1100">
              <a:solidFill>
                <a:srgbClr val="FF0000"/>
              </a:solidFill>
            </a:rPr>
            <a:t>⑦実行予算総括表</a:t>
          </a:r>
          <a:endParaRPr kumimoji="1" lang="en-US" altLang="ja-JP" sz="1100">
            <a:solidFill>
              <a:srgbClr val="FF0000"/>
            </a:solidFill>
          </a:endParaRPr>
        </a:p>
        <a:p>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11</xdr:row>
      <xdr:rowOff>0</xdr:rowOff>
    </xdr:from>
    <xdr:to>
      <xdr:col>10</xdr:col>
      <xdr:colOff>0</xdr:colOff>
      <xdr:row>23</xdr:row>
      <xdr:rowOff>0</xdr:rowOff>
    </xdr:to>
    <xdr:sp macro="" textlink="">
      <xdr:nvSpPr>
        <xdr:cNvPr id="2" name="テキスト ボックス 1"/>
        <xdr:cNvSpPr txBox="1"/>
      </xdr:nvSpPr>
      <xdr:spPr>
        <a:xfrm>
          <a:off x="7896225" y="1838325"/>
          <a:ext cx="3381375"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※⑤</a:t>
          </a:r>
          <a:r>
            <a:rPr kumimoji="1" lang="ja-JP" altLang="en-US" sz="900">
              <a:solidFill>
                <a:srgbClr val="FF0000"/>
              </a:solidFill>
            </a:rPr>
            <a:t>人件費シートで、報酬単価（</a:t>
          </a:r>
          <a:r>
            <a:rPr kumimoji="1" lang="en-GB" altLang="ja-JP" sz="900">
              <a:solidFill>
                <a:srgbClr val="FF0000"/>
              </a:solidFill>
            </a:rPr>
            <a:t>B/R</a:t>
          </a:r>
          <a:r>
            <a:rPr kumimoji="1" lang="ja-JP" altLang="en-GB" sz="900">
              <a:solidFill>
                <a:srgbClr val="FF0000"/>
              </a:solidFill>
            </a:rPr>
            <a:t>）</a:t>
          </a:r>
          <a:r>
            <a:rPr kumimoji="1" lang="ja-JP" altLang="en-US" sz="900">
              <a:solidFill>
                <a:srgbClr val="FF0000"/>
              </a:solidFill>
            </a:rPr>
            <a:t>と</a:t>
          </a:r>
          <a:r>
            <a:rPr kumimoji="1" lang="en-GB" altLang="ja-JP" sz="900">
              <a:solidFill>
                <a:srgbClr val="FF0000"/>
              </a:solidFill>
            </a:rPr>
            <a:t>MM</a:t>
          </a:r>
          <a:r>
            <a:rPr kumimoji="1" lang="ja-JP" altLang="en-US" sz="900">
              <a:solidFill>
                <a:srgbClr val="FF0000"/>
              </a:solidFill>
            </a:rPr>
            <a:t>を入力すれば、自動的に報酬が表示されるようになっています。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何らかの理由で上書きしたい場合にはオレンジ色の部分に直接入力するか、手入力、端数調整の欄を利用してください。</a:t>
          </a:r>
          <a:endParaRPr kumimoji="1" lang="en-US" altLang="ja-JP" sz="900">
            <a:solidFill>
              <a:srgbClr val="FF0000"/>
            </a:solidFill>
          </a:endParaRPr>
        </a:p>
        <a:p>
          <a:endParaRPr kumimoji="1" lang="ja-JP" altLang="en-US"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社員報酬額は、報酬の内、社員分を入力してください。通貨で分かれている場合には、通貨毎に入力してください。</a:t>
          </a:r>
          <a:endParaRPr kumimoji="1" lang="en-US" altLang="ja-JP" sz="900">
            <a:solidFill>
              <a:srgbClr val="FF0000"/>
            </a:solidFill>
            <a:latin typeface="+mn-lt"/>
            <a:ea typeface="+mn-ea"/>
            <a:cs typeface="+mn-cs"/>
          </a:endParaRPr>
        </a:p>
        <a:p>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借上報酬額は、報酬の内、借上要員分を入力してください。通貨で分かれている場合には、通貨毎に入力してください。</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rPr>
            <a:t>※</a:t>
          </a:r>
          <a:r>
            <a:rPr kumimoji="1" lang="ja-JP" altLang="en-US" sz="900">
              <a:solidFill>
                <a:srgbClr val="FF0000"/>
              </a:solidFill>
            </a:rPr>
            <a:t>報酬額は、</a:t>
          </a:r>
          <a:r>
            <a:rPr kumimoji="1" lang="en-US" altLang="ja-JP" sz="900">
              <a:solidFill>
                <a:srgbClr val="FF0000"/>
              </a:solidFill>
            </a:rPr>
            <a:t>JICA</a:t>
          </a:r>
          <a:r>
            <a:rPr kumimoji="1" lang="ja-JP" altLang="en-US" sz="900">
              <a:solidFill>
                <a:srgbClr val="FF0000"/>
              </a:solidFill>
            </a:rPr>
            <a:t>の場合は、「直接人件費」、「その他原価」、「一般管理費等」または</a:t>
          </a:r>
          <a:r>
            <a:rPr kumimoji="1" lang="ja-JP" altLang="ja-JP" sz="900">
              <a:solidFill>
                <a:srgbClr val="FF0000"/>
              </a:solidFill>
              <a:latin typeface="+mn-lt"/>
              <a:ea typeface="+mn-ea"/>
              <a:cs typeface="+mn-cs"/>
            </a:rPr>
            <a:t>「直接人件費」、「</a:t>
          </a:r>
          <a:r>
            <a:rPr kumimoji="1" lang="ja-JP" altLang="en-US" sz="900">
              <a:solidFill>
                <a:srgbClr val="FF0000"/>
              </a:solidFill>
              <a:latin typeface="+mn-lt"/>
              <a:ea typeface="+mn-ea"/>
              <a:cs typeface="+mn-cs"/>
            </a:rPr>
            <a:t>諸経費</a:t>
          </a:r>
          <a:r>
            <a:rPr kumimoji="1" lang="ja-JP" altLang="ja-JP" sz="900">
              <a:solidFill>
                <a:srgbClr val="FF0000"/>
              </a:solidFill>
              <a:latin typeface="+mn-lt"/>
              <a:ea typeface="+mn-ea"/>
              <a:cs typeface="+mn-cs"/>
            </a:rPr>
            <a:t>」、「</a:t>
          </a:r>
          <a:r>
            <a:rPr kumimoji="1" lang="ja-JP" altLang="en-US" sz="900">
              <a:solidFill>
                <a:srgbClr val="FF0000"/>
              </a:solidFill>
              <a:latin typeface="+mn-lt"/>
              <a:ea typeface="+mn-ea"/>
              <a:cs typeface="+mn-cs"/>
            </a:rPr>
            <a:t>技術系費</a:t>
          </a:r>
          <a:r>
            <a:rPr kumimoji="1" lang="ja-JP" altLang="ja-JP" sz="900">
              <a:solidFill>
                <a:srgbClr val="FF0000"/>
              </a:solidFill>
              <a:latin typeface="+mn-lt"/>
              <a:ea typeface="+mn-ea"/>
              <a:cs typeface="+mn-cs"/>
            </a:rPr>
            <a:t>」</a:t>
          </a:r>
          <a:r>
            <a:rPr kumimoji="1" lang="ja-JP" altLang="en-US" sz="900">
              <a:solidFill>
                <a:srgbClr val="FF0000"/>
              </a:solidFill>
            </a:rPr>
            <a:t>の合計になります。</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9</xdr:col>
      <xdr:colOff>0</xdr:colOff>
      <xdr:row>31</xdr:row>
      <xdr:rowOff>180974</xdr:rowOff>
    </xdr:from>
    <xdr:to>
      <xdr:col>10</xdr:col>
      <xdr:colOff>0</xdr:colOff>
      <xdr:row>47</xdr:row>
      <xdr:rowOff>0</xdr:rowOff>
    </xdr:to>
    <xdr:sp macro="" textlink="">
      <xdr:nvSpPr>
        <xdr:cNvPr id="3" name="テキスト ボックス 2"/>
        <xdr:cNvSpPr txBox="1"/>
      </xdr:nvSpPr>
      <xdr:spPr>
        <a:xfrm>
          <a:off x="7896225" y="6153149"/>
          <a:ext cx="3381375" cy="2714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売上高の内、経費部分に相当する金額を入力してください。（経費分売上高、または経費売上高と呼びます。）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経費売上高の明細が分かる場合には明細を入力してください。分からない場合には、一括で入力しても構いません。</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経費売上高が、複数の通貨から構成される場合には、必ず、通貨毎に入力してください。</a:t>
          </a:r>
        </a:p>
      </xdr:txBody>
    </xdr:sp>
    <xdr:clientData/>
  </xdr:twoCellAnchor>
  <xdr:twoCellAnchor>
    <xdr:from>
      <xdr:col>9</xdr:col>
      <xdr:colOff>0</xdr:colOff>
      <xdr:row>50</xdr:row>
      <xdr:rowOff>0</xdr:rowOff>
    </xdr:from>
    <xdr:to>
      <xdr:col>10</xdr:col>
      <xdr:colOff>0</xdr:colOff>
      <xdr:row>55</xdr:row>
      <xdr:rowOff>0</xdr:rowOff>
    </xdr:to>
    <xdr:sp macro="" textlink="">
      <xdr:nvSpPr>
        <xdr:cNvPr id="4" name="テキスト ボックス 3"/>
        <xdr:cNvSpPr txBox="1"/>
      </xdr:nvSpPr>
      <xdr:spPr>
        <a:xfrm>
          <a:off x="8058150" y="6486525"/>
          <a:ext cx="3381375" cy="904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GB" altLang="ja-JP" sz="900">
              <a:solidFill>
                <a:srgbClr val="FF0000"/>
              </a:solidFill>
            </a:rPr>
            <a:t>※CIT</a:t>
          </a:r>
          <a:r>
            <a:rPr kumimoji="1" lang="ja-JP" altLang="en-US" sz="900">
              <a:solidFill>
                <a:srgbClr val="FF0000"/>
              </a:solidFill>
            </a:rPr>
            <a:t>が報酬部分に見込まれている場合には、相当する</a:t>
          </a:r>
          <a:r>
            <a:rPr kumimoji="1" lang="en-GB" altLang="ja-JP" sz="900">
              <a:solidFill>
                <a:srgbClr val="FF0000"/>
              </a:solidFill>
            </a:rPr>
            <a:t>CIT</a:t>
          </a:r>
          <a:r>
            <a:rPr kumimoji="1" lang="ja-JP" altLang="en-US" sz="900">
              <a:solidFill>
                <a:srgbClr val="FF0000"/>
              </a:solidFill>
            </a:rPr>
            <a:t>の額を入力してください。</a:t>
          </a:r>
          <a:endParaRPr kumimoji="1" lang="en-US" altLang="ja-JP" sz="900">
            <a:solidFill>
              <a:srgbClr val="FF0000"/>
            </a:solidFill>
          </a:endParaRPr>
        </a:p>
        <a:p>
          <a:endParaRPr kumimoji="1" lang="en-US" altLang="ja-JP" sz="900">
            <a:solidFill>
              <a:srgbClr val="FF0000"/>
            </a:solidFill>
          </a:endParaRPr>
        </a:p>
        <a:p>
          <a:r>
            <a:rPr kumimoji="1" lang="en-GB" altLang="ja-JP" sz="900">
              <a:solidFill>
                <a:srgbClr val="FF0000"/>
              </a:solidFill>
            </a:rPr>
            <a:t>※CIT</a:t>
          </a:r>
          <a:r>
            <a:rPr kumimoji="1" lang="ja-JP" altLang="en-US" sz="900">
              <a:solidFill>
                <a:srgbClr val="FF0000"/>
              </a:solidFill>
            </a:rPr>
            <a:t>は、国によって、報酬部分にかかる場合と、全体にかかる場合があります。その国の状況に応じて、</a:t>
          </a:r>
          <a:r>
            <a:rPr kumimoji="1" lang="en-GB" altLang="ja-JP" sz="900">
              <a:solidFill>
                <a:srgbClr val="FF0000"/>
              </a:solidFill>
            </a:rPr>
            <a:t>CIT</a:t>
          </a:r>
          <a:r>
            <a:rPr kumimoji="1" lang="ja-JP" altLang="en-US" sz="900">
              <a:solidFill>
                <a:srgbClr val="FF0000"/>
              </a:solidFill>
            </a:rPr>
            <a:t>の額を入力してください。</a:t>
          </a:r>
        </a:p>
      </xdr:txBody>
    </xdr:sp>
    <xdr:clientData/>
  </xdr:twoCellAnchor>
  <xdr:twoCellAnchor>
    <xdr:from>
      <xdr:col>9</xdr:col>
      <xdr:colOff>0</xdr:colOff>
      <xdr:row>26</xdr:row>
      <xdr:rowOff>0</xdr:rowOff>
    </xdr:from>
    <xdr:to>
      <xdr:col>10</xdr:col>
      <xdr:colOff>0</xdr:colOff>
      <xdr:row>29</xdr:row>
      <xdr:rowOff>28575</xdr:rowOff>
    </xdr:to>
    <xdr:sp macro="" textlink="">
      <xdr:nvSpPr>
        <xdr:cNvPr id="5" name="テキスト ボックス 4"/>
        <xdr:cNvSpPr txBox="1"/>
      </xdr:nvSpPr>
      <xdr:spPr>
        <a:xfrm>
          <a:off x="7896225" y="4733925"/>
          <a:ext cx="3381375" cy="933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※MM</a:t>
          </a:r>
          <a:r>
            <a:rPr kumimoji="1" lang="ja-JP" altLang="en-US" sz="900">
              <a:solidFill>
                <a:srgbClr val="FF0000"/>
              </a:solidFill>
            </a:rPr>
            <a:t>は報酬に対応する</a:t>
          </a:r>
          <a:r>
            <a:rPr kumimoji="1" lang="en-US" altLang="ja-JP" sz="900">
              <a:solidFill>
                <a:srgbClr val="FF0000"/>
              </a:solidFill>
            </a:rPr>
            <a:t>MM</a:t>
          </a:r>
          <a:r>
            <a:rPr kumimoji="1" lang="ja-JP" altLang="en-US" sz="900">
              <a:solidFill>
                <a:srgbClr val="FF0000"/>
              </a:solidFill>
            </a:rPr>
            <a:t>の合計を通貨毎に入力してください。</a:t>
          </a:r>
          <a:endParaRPr kumimoji="1" lang="en-US" altLang="ja-JP" sz="900">
            <a:solidFill>
              <a:srgbClr val="FF0000"/>
            </a:solidFill>
          </a:endParaRPr>
        </a:p>
        <a:p>
          <a:endParaRPr kumimoji="1" lang="ja-JP" altLang="en-US" sz="9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xdr:colOff>
      <xdr:row>6</xdr:row>
      <xdr:rowOff>0</xdr:rowOff>
    </xdr:from>
    <xdr:to>
      <xdr:col>19</xdr:col>
      <xdr:colOff>1</xdr:colOff>
      <xdr:row>20</xdr:row>
      <xdr:rowOff>0</xdr:rowOff>
    </xdr:to>
    <xdr:sp macro="" textlink="">
      <xdr:nvSpPr>
        <xdr:cNvPr id="2" name="テキスト ボックス 1"/>
        <xdr:cNvSpPr txBox="1"/>
      </xdr:nvSpPr>
      <xdr:spPr>
        <a:xfrm>
          <a:off x="8382001" y="1190625"/>
          <a:ext cx="3238500" cy="2533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このシートは、</a:t>
          </a:r>
          <a:r>
            <a:rPr kumimoji="1" lang="en-US" altLang="ja-JP" sz="900">
              <a:solidFill>
                <a:srgbClr val="FF0000"/>
              </a:solidFill>
            </a:rPr>
            <a:t>JICA</a:t>
          </a:r>
          <a:r>
            <a:rPr kumimoji="1" lang="ja-JP" altLang="en-US" sz="900">
              <a:solidFill>
                <a:srgbClr val="FF0000"/>
              </a:solidFill>
            </a:rPr>
            <a:t>用の</a:t>
          </a:r>
          <a:r>
            <a:rPr kumimoji="1" lang="en-US" altLang="ja-JP" sz="900">
              <a:solidFill>
                <a:srgbClr val="FF0000"/>
              </a:solidFill>
            </a:rPr>
            <a:t>B/R</a:t>
          </a:r>
          <a:r>
            <a:rPr kumimoji="1" lang="ja-JP" altLang="en-US" sz="900">
              <a:solidFill>
                <a:srgbClr val="FF0000"/>
              </a:solidFill>
            </a:rPr>
            <a:t>と報酬売上を計算するためのシートです。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見積りを見ながら、月額単価、派遣期間を入力してください。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諸経費率と技術経費率は、適用されている値を利用してください。プロジェクトや要員構成によって異なります。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このシートで、</a:t>
          </a:r>
          <a:r>
            <a:rPr kumimoji="1" lang="en-US" altLang="ja-JP" sz="900">
              <a:solidFill>
                <a:srgbClr val="FF0000"/>
              </a:solidFill>
            </a:rPr>
            <a:t>B/R</a:t>
          </a:r>
          <a:r>
            <a:rPr kumimoji="1" lang="ja-JP" altLang="en-US" sz="900">
              <a:solidFill>
                <a:srgbClr val="FF0000"/>
              </a:solidFill>
            </a:rPr>
            <a:t>を計算した後で、必ず、③人件費シート、④借上外注費シートで</a:t>
          </a:r>
          <a:r>
            <a:rPr kumimoji="1" lang="en-US" altLang="ja-JP" sz="900">
              <a:solidFill>
                <a:srgbClr val="FF0000"/>
              </a:solidFill>
            </a:rPr>
            <a:t>B/R</a:t>
          </a:r>
          <a:r>
            <a:rPr kumimoji="1" lang="ja-JP" altLang="en-US" sz="900">
              <a:solidFill>
                <a:srgbClr val="FF0000"/>
              </a:solidFill>
            </a:rPr>
            <a:t>を入力してください。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下の表は</a:t>
          </a:r>
          <a:r>
            <a:rPr kumimoji="1" lang="en-US" altLang="ja-JP" sz="900">
              <a:solidFill>
                <a:srgbClr val="FF0000"/>
              </a:solidFill>
            </a:rPr>
            <a:t>JICA</a:t>
          </a:r>
          <a:r>
            <a:rPr kumimoji="1" lang="ja-JP" altLang="en-US" sz="900">
              <a:solidFill>
                <a:srgbClr val="FF0000"/>
              </a:solidFill>
            </a:rPr>
            <a:t>の単価になります。単価は年度によって異なりますので、プロジェクトが使用した年度の単価を、採用単価の場所にコピーして使用してください。左のテーブルの月額単価は、下の採用単価を見ています。</a:t>
          </a:r>
          <a:endParaRPr kumimoji="1" lang="en-US" altLang="ja-JP" sz="9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0</xdr:colOff>
      <xdr:row>8</xdr:row>
      <xdr:rowOff>0</xdr:rowOff>
    </xdr:from>
    <xdr:to>
      <xdr:col>20</xdr:col>
      <xdr:colOff>333375</xdr:colOff>
      <xdr:row>20</xdr:row>
      <xdr:rowOff>1</xdr:rowOff>
    </xdr:to>
    <xdr:sp macro="" textlink="">
      <xdr:nvSpPr>
        <xdr:cNvPr id="2" name="テキスト ボックス 1"/>
        <xdr:cNvSpPr txBox="1"/>
      </xdr:nvSpPr>
      <xdr:spPr>
        <a:xfrm>
          <a:off x="8115300" y="1447800"/>
          <a:ext cx="3381375" cy="21717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社員番号を入力すると、他のシートから社員名と所属、資格、社内賃率を自動で入力するようになっています。データが登録され営内などの理由で、正常に動作しない場合もあります。その場合には、オレンジ色の部分は直接入力して、上書き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アソシエイトの方は「借上外注費」のシートに入力してください。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受注</a:t>
          </a:r>
          <a:r>
            <a:rPr kumimoji="1" lang="en-US" altLang="ja-JP" sz="900">
              <a:solidFill>
                <a:srgbClr val="FF0000"/>
              </a:solidFill>
            </a:rPr>
            <a:t>B/R</a:t>
          </a:r>
          <a:r>
            <a:rPr kumimoji="1" lang="ja-JP" altLang="en-US" sz="900">
              <a:solidFill>
                <a:srgbClr val="FF0000"/>
              </a:solidFill>
            </a:rPr>
            <a:t>と契約</a:t>
          </a:r>
          <a:r>
            <a:rPr kumimoji="1" lang="en-US" altLang="ja-JP" sz="900">
              <a:solidFill>
                <a:srgbClr val="FF0000"/>
              </a:solidFill>
            </a:rPr>
            <a:t>MM</a:t>
          </a:r>
          <a:r>
            <a:rPr kumimoji="1" lang="ja-JP" altLang="en-US" sz="900">
              <a:solidFill>
                <a:srgbClr val="FF0000"/>
              </a:solidFill>
            </a:rPr>
            <a:t>を入れると、売上高も集計できるようにしています。</a:t>
          </a:r>
          <a:endParaRPr kumimoji="1" lang="en-US" altLang="ja-JP" sz="900">
            <a:solidFill>
              <a:srgbClr val="FF0000"/>
            </a:solidFill>
          </a:endParaRPr>
        </a:p>
      </xdr:txBody>
    </xdr:sp>
    <xdr:clientData/>
  </xdr:twoCellAnchor>
  <xdr:twoCellAnchor>
    <xdr:from>
      <xdr:col>15</xdr:col>
      <xdr:colOff>0</xdr:colOff>
      <xdr:row>56</xdr:row>
      <xdr:rowOff>0</xdr:rowOff>
    </xdr:from>
    <xdr:to>
      <xdr:col>20</xdr:col>
      <xdr:colOff>333375</xdr:colOff>
      <xdr:row>62</xdr:row>
      <xdr:rowOff>0</xdr:rowOff>
    </xdr:to>
    <xdr:sp macro="" textlink="">
      <xdr:nvSpPr>
        <xdr:cNvPr id="5" name="テキスト ボックス 4"/>
        <xdr:cNvSpPr txBox="1"/>
      </xdr:nvSpPr>
      <xdr:spPr>
        <a:xfrm>
          <a:off x="8115300" y="10144125"/>
          <a:ext cx="3381375" cy="1114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社員報酬の利益率は通常は</a:t>
          </a:r>
          <a:r>
            <a:rPr kumimoji="1" lang="en-US" altLang="ja-JP" sz="900">
              <a:solidFill>
                <a:srgbClr val="FF0000"/>
              </a:solidFill>
            </a:rPr>
            <a:t>60%</a:t>
          </a:r>
          <a:r>
            <a:rPr kumimoji="1" lang="ja-JP" altLang="en-US" sz="900">
              <a:solidFill>
                <a:srgbClr val="FF0000"/>
              </a:solidFill>
            </a:rPr>
            <a:t>以上です。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利益率を圧迫する理由は、持出</a:t>
          </a:r>
          <a:r>
            <a:rPr kumimoji="1" lang="en-US" altLang="ja-JP" sz="900">
              <a:solidFill>
                <a:srgbClr val="FF0000"/>
              </a:solidFill>
            </a:rPr>
            <a:t>MM</a:t>
          </a:r>
          <a:r>
            <a:rPr kumimoji="1" lang="ja-JP" altLang="en-US" sz="900">
              <a:solidFill>
                <a:srgbClr val="FF0000"/>
              </a:solidFill>
            </a:rPr>
            <a:t>が多い場合と、</a:t>
          </a:r>
          <a:r>
            <a:rPr kumimoji="1" lang="en-US" altLang="ja-JP" sz="900">
              <a:solidFill>
                <a:srgbClr val="FF0000"/>
              </a:solidFill>
            </a:rPr>
            <a:t>B/R</a:t>
          </a:r>
          <a:r>
            <a:rPr kumimoji="1" lang="ja-JP" altLang="en-US" sz="900">
              <a:solidFill>
                <a:srgbClr val="FF0000"/>
              </a:solidFill>
            </a:rPr>
            <a:t>が低い場合が想定されます。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リエゾンのための持出</a:t>
          </a:r>
          <a:r>
            <a:rPr kumimoji="1" lang="en-US" altLang="ja-JP" sz="900">
              <a:solidFill>
                <a:srgbClr val="FF0000"/>
              </a:solidFill>
            </a:rPr>
            <a:t>MM</a:t>
          </a:r>
          <a:r>
            <a:rPr kumimoji="1" lang="ja-JP" altLang="en-US" sz="900">
              <a:solidFill>
                <a:srgbClr val="FF0000"/>
              </a:solidFill>
            </a:rPr>
            <a:t>は仕方上がりませんが、それ以外の持出</a:t>
          </a:r>
          <a:r>
            <a:rPr kumimoji="1" lang="en-US" altLang="ja-JP" sz="900">
              <a:solidFill>
                <a:srgbClr val="FF0000"/>
              </a:solidFill>
            </a:rPr>
            <a:t>MM</a:t>
          </a:r>
          <a:r>
            <a:rPr kumimoji="1" lang="ja-JP" altLang="en-US" sz="900">
              <a:solidFill>
                <a:srgbClr val="FF0000"/>
              </a:solidFill>
            </a:rPr>
            <a:t>を削減するために、顧客と交渉して、</a:t>
          </a:r>
          <a:r>
            <a:rPr kumimoji="1" lang="en-US" altLang="ja-JP" sz="900">
              <a:solidFill>
                <a:srgbClr val="FF0000"/>
              </a:solidFill>
            </a:rPr>
            <a:t>MM</a:t>
          </a:r>
          <a:r>
            <a:rPr kumimoji="1" lang="ja-JP" altLang="en-US" sz="900">
              <a:solidFill>
                <a:srgbClr val="FF0000"/>
              </a:solidFill>
            </a:rPr>
            <a:t>を確保するようにしてください。</a:t>
          </a:r>
          <a:endParaRPr kumimoji="1" lang="en-US" altLang="ja-JP" sz="900">
            <a:solidFill>
              <a:srgbClr val="FF0000"/>
            </a:solidFill>
          </a:endParaRPr>
        </a:p>
        <a:p>
          <a:endParaRPr kumimoji="1" lang="en-US" altLang="ja-JP" sz="900">
            <a:solidFill>
              <a:srgbClr val="FF0000"/>
            </a:solidFill>
          </a:endParaRPr>
        </a:p>
        <a:p>
          <a:endParaRPr kumimoji="1" lang="en-US" altLang="ja-JP" sz="9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17</xdr:col>
      <xdr:colOff>0</xdr:colOff>
      <xdr:row>6</xdr:row>
      <xdr:rowOff>285750</xdr:rowOff>
    </xdr:from>
    <xdr:to>
      <xdr:col>22</xdr:col>
      <xdr:colOff>333375</xdr:colOff>
      <xdr:row>12</xdr:row>
      <xdr:rowOff>0</xdr:rowOff>
    </xdr:to>
    <xdr:sp macro="" textlink="">
      <xdr:nvSpPr>
        <xdr:cNvPr id="2" name="テキスト ボックス 1"/>
        <xdr:cNvSpPr txBox="1"/>
      </xdr:nvSpPr>
      <xdr:spPr>
        <a:xfrm>
          <a:off x="9105900" y="1219200"/>
          <a:ext cx="3381375" cy="923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借上外注費は、通貨毎に入力してください。</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所属は会社名等が分かれば良いので、略式で入力してください。</a:t>
          </a:r>
          <a:endParaRPr kumimoji="1" lang="en-US" altLang="ja-JP" sz="900">
            <a:solidFill>
              <a:srgbClr val="FF0000"/>
            </a:solidFill>
          </a:endParaRPr>
        </a:p>
      </xdr:txBody>
    </xdr:sp>
    <xdr:clientData/>
  </xdr:twoCellAnchor>
  <xdr:twoCellAnchor>
    <xdr:from>
      <xdr:col>17</xdr:col>
      <xdr:colOff>0</xdr:colOff>
      <xdr:row>33</xdr:row>
      <xdr:rowOff>0</xdr:rowOff>
    </xdr:from>
    <xdr:to>
      <xdr:col>22</xdr:col>
      <xdr:colOff>333375</xdr:colOff>
      <xdr:row>39</xdr:row>
      <xdr:rowOff>1</xdr:rowOff>
    </xdr:to>
    <xdr:sp macro="" textlink="">
      <xdr:nvSpPr>
        <xdr:cNvPr id="3" name="テキスト ボックス 2"/>
        <xdr:cNvSpPr txBox="1"/>
      </xdr:nvSpPr>
      <xdr:spPr>
        <a:xfrm>
          <a:off x="9105900" y="5953125"/>
          <a:ext cx="3381375" cy="10477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70</xdr:row>
      <xdr:rowOff>0</xdr:rowOff>
    </xdr:from>
    <xdr:to>
      <xdr:col>22</xdr:col>
      <xdr:colOff>333375</xdr:colOff>
      <xdr:row>77</xdr:row>
      <xdr:rowOff>0</xdr:rowOff>
    </xdr:to>
    <xdr:sp macro="" textlink="">
      <xdr:nvSpPr>
        <xdr:cNvPr id="4" name="テキスト ボックス 3"/>
        <xdr:cNvSpPr txBox="1"/>
      </xdr:nvSpPr>
      <xdr:spPr>
        <a:xfrm>
          <a:off x="9105900" y="12677775"/>
          <a:ext cx="3381375" cy="1209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103</xdr:row>
      <xdr:rowOff>0</xdr:rowOff>
    </xdr:from>
    <xdr:to>
      <xdr:col>22</xdr:col>
      <xdr:colOff>333375</xdr:colOff>
      <xdr:row>110</xdr:row>
      <xdr:rowOff>0</xdr:rowOff>
    </xdr:to>
    <xdr:sp macro="" textlink="">
      <xdr:nvSpPr>
        <xdr:cNvPr id="5" name="テキスト ボックス 4"/>
        <xdr:cNvSpPr txBox="1"/>
      </xdr:nvSpPr>
      <xdr:spPr>
        <a:xfrm>
          <a:off x="9105900" y="18516600"/>
          <a:ext cx="3381375"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twoCellAnchor>
    <xdr:from>
      <xdr:col>17</xdr:col>
      <xdr:colOff>0</xdr:colOff>
      <xdr:row>136</xdr:row>
      <xdr:rowOff>0</xdr:rowOff>
    </xdr:from>
    <xdr:to>
      <xdr:col>22</xdr:col>
      <xdr:colOff>333375</xdr:colOff>
      <xdr:row>143</xdr:row>
      <xdr:rowOff>0</xdr:rowOff>
    </xdr:to>
    <xdr:sp macro="" textlink="">
      <xdr:nvSpPr>
        <xdr:cNvPr id="6" name="テキスト ボックス 5"/>
        <xdr:cNvSpPr txBox="1"/>
      </xdr:nvSpPr>
      <xdr:spPr>
        <a:xfrm>
          <a:off x="9105900" y="24422100"/>
          <a:ext cx="3381375" cy="1171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900">
              <a:solidFill>
                <a:srgbClr val="FF0000"/>
              </a:solidFill>
            </a:rPr>
            <a:t>※</a:t>
          </a:r>
          <a:r>
            <a:rPr kumimoji="1" lang="ja-JP" altLang="en-US" sz="900">
              <a:solidFill>
                <a:srgbClr val="FF0000"/>
              </a:solidFill>
            </a:rPr>
            <a:t>借上外注費の平均発注率は、</a:t>
          </a:r>
          <a:r>
            <a:rPr kumimoji="1" lang="en-US" altLang="ja-JP" sz="900">
              <a:solidFill>
                <a:srgbClr val="FF0000"/>
              </a:solidFill>
            </a:rPr>
            <a:t>50%</a:t>
          </a:r>
          <a:r>
            <a:rPr kumimoji="1" lang="ja-JP" altLang="en-US" sz="900">
              <a:solidFill>
                <a:srgbClr val="FF0000"/>
              </a:solidFill>
            </a:rPr>
            <a:t>前後です。平均売上利益は</a:t>
          </a:r>
          <a:r>
            <a:rPr kumimoji="1" lang="en-US" altLang="ja-JP" sz="900">
              <a:solidFill>
                <a:srgbClr val="FF0000"/>
              </a:solidFill>
            </a:rPr>
            <a:t>50%</a:t>
          </a:r>
          <a:r>
            <a:rPr kumimoji="1" lang="ja-JP" altLang="en-US" sz="900">
              <a:solidFill>
                <a:srgbClr val="FF0000"/>
              </a:solidFill>
            </a:rPr>
            <a:t>です。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借上要員の持出</a:t>
          </a:r>
          <a:r>
            <a:rPr kumimoji="1" lang="en-US" altLang="ja-JP" sz="900">
              <a:solidFill>
                <a:srgbClr val="FF0000"/>
              </a:solidFill>
            </a:rPr>
            <a:t>MM</a:t>
          </a:r>
          <a:r>
            <a:rPr kumimoji="1" lang="ja-JP" altLang="en-US" sz="900">
              <a:solidFill>
                <a:srgbClr val="FF0000"/>
              </a:solidFill>
            </a:rPr>
            <a:t>が増えれば、発注額は増加して、実質的な発注率が上昇します。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持出</a:t>
          </a:r>
          <a:r>
            <a:rPr kumimoji="1" lang="en-US" altLang="ja-JP" sz="900">
              <a:solidFill>
                <a:srgbClr val="FF0000"/>
              </a:solidFill>
            </a:rPr>
            <a:t>MM</a:t>
          </a:r>
          <a:r>
            <a:rPr kumimoji="1" lang="ja-JP" altLang="en-US" sz="900">
              <a:solidFill>
                <a:srgbClr val="FF0000"/>
              </a:solidFill>
            </a:rPr>
            <a:t>を発生させないためには、必要となるアサイメントを顧客と交渉して確実に取ることです。</a:t>
          </a:r>
          <a:endParaRPr kumimoji="1" lang="en-US" altLang="ja-JP" sz="9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1</xdr:colOff>
      <xdr:row>10</xdr:row>
      <xdr:rowOff>0</xdr:rowOff>
    </xdr:from>
    <xdr:to>
      <xdr:col>27</xdr:col>
      <xdr:colOff>1</xdr:colOff>
      <xdr:row>28</xdr:row>
      <xdr:rowOff>0</xdr:rowOff>
    </xdr:to>
    <xdr:sp macro="" textlink="">
      <xdr:nvSpPr>
        <xdr:cNvPr id="2" name="テキスト ボックス 1"/>
        <xdr:cNvSpPr txBox="1"/>
      </xdr:nvSpPr>
      <xdr:spPr>
        <a:xfrm>
          <a:off x="13354051" y="1409700"/>
          <a:ext cx="2438400" cy="2886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材料費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引渡機材、納入機材（国内調達分）：日本国内で調達し、契約上、納入機材と明記され、契約相手に引渡されるもの。これに対する運搬費・梱包費含む。</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引渡機材</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納入機材（海外調達分）</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海外で調達</a:t>
          </a:r>
          <a:r>
            <a:rPr kumimoji="1" lang="ja-JP" altLang="en-US" sz="900">
              <a:solidFill>
                <a:srgbClr val="FF0000"/>
              </a:solidFill>
              <a:latin typeface="+mn-lt"/>
              <a:ea typeface="+mn-ea"/>
              <a:cs typeface="+mn-cs"/>
            </a:rPr>
            <a:t>し、</a:t>
          </a:r>
          <a:r>
            <a:rPr kumimoji="1" lang="ja-JP" altLang="ja-JP" sz="900">
              <a:solidFill>
                <a:srgbClr val="FF0000"/>
              </a:solidFill>
              <a:latin typeface="+mn-lt"/>
              <a:ea typeface="+mn-ea"/>
              <a:cs typeface="+mn-cs"/>
            </a:rPr>
            <a:t>契約上、納入機材と明記され、契約相手に引渡されるもの</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これに対する運搬費・梱包費含む</a:t>
          </a:r>
          <a:r>
            <a:rPr kumimoji="1" lang="ja-JP" altLang="en-US" sz="900">
              <a:solidFill>
                <a:srgbClr val="FF0000"/>
              </a:solidFill>
              <a:latin typeface="+mn-lt"/>
              <a:ea typeface="+mn-ea"/>
              <a:cs typeface="+mn-cs"/>
            </a:rPr>
            <a:t>。</a:t>
          </a:r>
          <a:endParaRPr kumimoji="1" lang="en-US" altLang="ja-JP" sz="900">
            <a:solidFill>
              <a:srgbClr val="FF0000"/>
            </a:solidFill>
            <a:latin typeface="+mn-lt"/>
            <a:ea typeface="+mn-ea"/>
            <a:cs typeface="+mn-cs"/>
          </a:endParaRPr>
        </a:p>
        <a:p>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en-US" sz="900">
              <a:solidFill>
                <a:srgbClr val="FF0000"/>
              </a:solidFill>
            </a:rPr>
            <a:t>製品･工事用消耗品：工具（ペンチ、ドライバー等）、ペンキ、ケーブル、コンテナ、ウエス、カンタブ、巻尺、土のう袋、テーブルタップ、ガムテープ、蛍光灯など。</a:t>
          </a:r>
          <a:endParaRPr kumimoji="1" lang="en-US" altLang="ja-JP" sz="900">
            <a:solidFill>
              <a:srgbClr val="FF0000"/>
            </a:solidFill>
          </a:endParaRPr>
        </a:p>
      </xdr:txBody>
    </xdr:sp>
    <xdr:clientData/>
  </xdr:twoCellAnchor>
  <xdr:twoCellAnchor>
    <xdr:from>
      <xdr:col>23</xdr:col>
      <xdr:colOff>1</xdr:colOff>
      <xdr:row>34</xdr:row>
      <xdr:rowOff>0</xdr:rowOff>
    </xdr:from>
    <xdr:to>
      <xdr:col>27</xdr:col>
      <xdr:colOff>1</xdr:colOff>
      <xdr:row>54</xdr:row>
      <xdr:rowOff>0</xdr:rowOff>
    </xdr:to>
    <xdr:sp macro="" textlink="">
      <xdr:nvSpPr>
        <xdr:cNvPr id="3" name="テキスト ボックス 2"/>
        <xdr:cNvSpPr txBox="1"/>
      </xdr:nvSpPr>
      <xdr:spPr>
        <a:xfrm>
          <a:off x="13354051" y="4876800"/>
          <a:ext cx="2438400" cy="2886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kumimoji="1" lang="ja-JP" altLang="en-US" sz="900">
              <a:solidFill>
                <a:srgbClr val="FF0000"/>
              </a:solidFill>
              <a:latin typeface="+mn-lt"/>
              <a:ea typeface="+mn-ea"/>
              <a:cs typeface="+mn-cs"/>
            </a:rPr>
            <a:t>外注委託費</a:t>
          </a:r>
          <a:endParaRPr kumimoji="1" lang="en-US" altLang="ja-JP" sz="9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kumimoji="1" lang="en-US" altLang="ja-JP" sz="900">
            <a:solidFill>
              <a:srgbClr val="FF0000"/>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借上要員の費用は外注委託費では入力しないでください。</a:t>
          </a:r>
          <a:r>
            <a:rPr kumimoji="1" lang="ja-JP" altLang="en-US" sz="900">
              <a:solidFill>
                <a:srgbClr val="FF0000"/>
              </a:solidFill>
              <a:latin typeface="+mn-lt"/>
              <a:ea typeface="+mn-ea"/>
              <a:cs typeface="+mn-cs"/>
            </a:rPr>
            <a:t>借上外注費のシートで入力してください。</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latin typeface="+mn-lt"/>
              <a:ea typeface="+mn-ea"/>
              <a:cs typeface="+mn-cs"/>
            </a:rPr>
            <a:t>※</a:t>
          </a:r>
          <a:r>
            <a:rPr kumimoji="1" lang="ja-JP" altLang="en-US" sz="900">
              <a:solidFill>
                <a:srgbClr val="FF0000"/>
              </a:solidFill>
              <a:latin typeface="+mn-lt"/>
              <a:ea typeface="+mn-ea"/>
              <a:cs typeface="+mn-cs"/>
            </a:rPr>
            <a:t>国内再委託費：国内で発生する設計等の再委託費</a:t>
          </a:r>
          <a:endParaRPr kumimoji="1" lang="en-US" altLang="ja-JP" sz="900">
            <a:solidFill>
              <a:srgbClr val="FF0000"/>
            </a:solidFill>
            <a:latin typeface="+mn-lt"/>
            <a:ea typeface="+mn-ea"/>
            <a:cs typeface="+mn-cs"/>
          </a:endParaRPr>
        </a:p>
        <a:p>
          <a:endParaRPr kumimoji="1" lang="en-US" altLang="ja-JP" sz="900">
            <a:solidFill>
              <a:srgbClr val="FF0000"/>
            </a:solidFill>
            <a:latin typeface="+mn-lt"/>
            <a:ea typeface="+mn-ea"/>
            <a:cs typeface="+mn-cs"/>
          </a:endParaRPr>
        </a:p>
        <a:p>
          <a:r>
            <a:rPr kumimoji="1" lang="en-US" altLang="ja-JP" sz="900">
              <a:solidFill>
                <a:srgbClr val="FF0000"/>
              </a:solidFill>
            </a:rPr>
            <a:t>※</a:t>
          </a:r>
          <a:r>
            <a:rPr kumimoji="1" lang="ja-JP" altLang="en-US" sz="900">
              <a:solidFill>
                <a:srgbClr val="FF0000"/>
              </a:solidFill>
            </a:rPr>
            <a:t>現地再委託費：海外で発生する外注費、再委託費</a:t>
          </a:r>
          <a:endParaRPr kumimoji="1" lang="en-US" altLang="ja-JP" sz="900">
            <a:solidFill>
              <a:srgbClr val="FF0000"/>
            </a:solidFill>
          </a:endParaRPr>
        </a:p>
      </xdr:txBody>
    </xdr:sp>
    <xdr:clientData/>
  </xdr:twoCellAnchor>
  <xdr:twoCellAnchor>
    <xdr:from>
      <xdr:col>23</xdr:col>
      <xdr:colOff>1</xdr:colOff>
      <xdr:row>60</xdr:row>
      <xdr:rowOff>0</xdr:rowOff>
    </xdr:from>
    <xdr:to>
      <xdr:col>27</xdr:col>
      <xdr:colOff>1</xdr:colOff>
      <xdr:row>78</xdr:row>
      <xdr:rowOff>0</xdr:rowOff>
    </xdr:to>
    <xdr:sp macro="" textlink="">
      <xdr:nvSpPr>
        <xdr:cNvPr id="4" name="テキスト ボックス 3"/>
        <xdr:cNvSpPr txBox="1"/>
      </xdr:nvSpPr>
      <xdr:spPr>
        <a:xfrm>
          <a:off x="13354051" y="8343900"/>
          <a:ext cx="2438400" cy="2600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労務費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ローカルスタッフの賃金、カウンターパート等の賃金</a:t>
          </a:r>
          <a:endParaRPr kumimoji="1" lang="en-US" altLang="ja-JP" sz="900">
            <a:solidFill>
              <a:srgbClr val="FF0000"/>
            </a:solidFill>
          </a:endParaRPr>
        </a:p>
        <a:p>
          <a:endParaRPr kumimoji="1" lang="ja-JP" altLang="en-US" sz="900">
            <a:solidFill>
              <a:srgbClr val="FF0000"/>
            </a:solidFill>
          </a:endParaRPr>
        </a:p>
        <a:p>
          <a:r>
            <a:rPr kumimoji="1" lang="en-US" altLang="ja-JP" sz="900">
              <a:solidFill>
                <a:srgbClr val="FF0000"/>
              </a:solidFill>
            </a:rPr>
            <a:t>※</a:t>
          </a:r>
          <a:r>
            <a:rPr kumimoji="1" lang="ja-JP" altLang="en-US" sz="900">
              <a:solidFill>
                <a:srgbClr val="FF0000"/>
              </a:solidFill>
            </a:rPr>
            <a:t>現地傭人費（通訳、ドライバー、エンジニア、オペレータ、現地秘書等の給与）</a:t>
          </a:r>
        </a:p>
      </xdr:txBody>
    </xdr:sp>
    <xdr:clientData/>
  </xdr:twoCellAnchor>
  <xdr:twoCellAnchor>
    <xdr:from>
      <xdr:col>23</xdr:col>
      <xdr:colOff>1</xdr:colOff>
      <xdr:row>82</xdr:row>
      <xdr:rowOff>1</xdr:rowOff>
    </xdr:from>
    <xdr:to>
      <xdr:col>27</xdr:col>
      <xdr:colOff>1</xdr:colOff>
      <xdr:row>102</xdr:row>
      <xdr:rowOff>19051</xdr:rowOff>
    </xdr:to>
    <xdr:sp macro="" textlink="">
      <xdr:nvSpPr>
        <xdr:cNvPr id="5" name="テキスト ボックス 4"/>
        <xdr:cNvSpPr txBox="1"/>
      </xdr:nvSpPr>
      <xdr:spPr>
        <a:xfrm>
          <a:off x="13354051" y="11229976"/>
          <a:ext cx="2438400" cy="318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通信交通費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平日日当、</a:t>
          </a:r>
          <a:r>
            <a:rPr kumimoji="1" lang="ja-JP" altLang="ja-JP" sz="900">
              <a:solidFill>
                <a:srgbClr val="FF0000"/>
              </a:solidFill>
              <a:latin typeface="+mn-lt"/>
              <a:ea typeface="+mn-ea"/>
              <a:cs typeface="+mn-cs"/>
            </a:rPr>
            <a:t>休日日当</a:t>
          </a:r>
          <a:r>
            <a:rPr kumimoji="1" lang="ja-JP" altLang="en-US" sz="900">
              <a:solidFill>
                <a:srgbClr val="FF0000"/>
              </a:solidFill>
              <a:latin typeface="+mn-lt"/>
              <a:ea typeface="+mn-ea"/>
              <a:cs typeface="+mn-cs"/>
            </a:rPr>
            <a:t>、</a:t>
          </a:r>
          <a:r>
            <a:rPr kumimoji="1" lang="ja-JP" altLang="en-US" sz="900">
              <a:solidFill>
                <a:srgbClr val="FF0000"/>
              </a:solidFill>
            </a:rPr>
            <a:t>宿泊手当、ホテル代実費精算（デイユースを含む）</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交通運賃：電車、バス、タクシー、レンタカー、ガソリン代、国内航空料金</a:t>
          </a:r>
        </a:p>
        <a:p>
          <a:r>
            <a:rPr kumimoji="1" lang="en-US" altLang="ja-JP" sz="900">
              <a:solidFill>
                <a:srgbClr val="FF0000"/>
              </a:solidFill>
            </a:rPr>
            <a:t>※</a:t>
          </a:r>
          <a:r>
            <a:rPr kumimoji="1" lang="ja-JP" altLang="en-US" sz="900">
              <a:solidFill>
                <a:srgbClr val="FF0000"/>
              </a:solidFill>
            </a:rPr>
            <a:t>渡航支度金、渡航諸費：海外渡航に伴う予防注射、渡航用写真、</a:t>
          </a:r>
          <a:r>
            <a:rPr kumimoji="1" lang="ja-JP" altLang="ja-JP" sz="900">
              <a:solidFill>
                <a:srgbClr val="FF0000"/>
              </a:solidFill>
              <a:latin typeface="+mn-lt"/>
              <a:ea typeface="+mn-ea"/>
              <a:cs typeface="+mn-cs"/>
            </a:rPr>
            <a:t>パスポート・ビザ取得費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研修生費用：契約上の海外研修生の国内宿泊日当・交通費</a:t>
          </a:r>
        </a:p>
        <a:p>
          <a:r>
            <a:rPr kumimoji="1" lang="en-US" altLang="ja-JP" sz="900">
              <a:solidFill>
                <a:srgbClr val="FF0000"/>
              </a:solidFill>
            </a:rPr>
            <a:t>※</a:t>
          </a:r>
          <a:r>
            <a:rPr kumimoji="1" lang="ja-JP" altLang="en-US" sz="900">
              <a:solidFill>
                <a:srgbClr val="FF0000"/>
              </a:solidFill>
            </a:rPr>
            <a:t>郵便料金：切手、葉書、書留等郵便料金</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電信電話料：電話・</a:t>
          </a:r>
          <a:r>
            <a:rPr kumimoji="1" lang="en-GB" altLang="ja-JP" sz="900">
              <a:solidFill>
                <a:srgbClr val="FF0000"/>
              </a:solidFill>
            </a:rPr>
            <a:t>FAX</a:t>
          </a:r>
          <a:r>
            <a:rPr kumimoji="1" lang="ja-JP" altLang="en-US" sz="900">
              <a:solidFill>
                <a:srgbClr val="FF0000"/>
              </a:solidFill>
            </a:rPr>
            <a:t>料金、携帯料金、電報、インターネット使用料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運搬費（宅急便、</a:t>
          </a:r>
          <a:r>
            <a:rPr kumimoji="1" lang="en-US" altLang="ja-JP" sz="900">
              <a:solidFill>
                <a:srgbClr val="FF0000"/>
              </a:solidFill>
            </a:rPr>
            <a:t>DHL</a:t>
          </a:r>
          <a:r>
            <a:rPr kumimoji="1" lang="ja-JP" altLang="en-US" sz="900">
              <a:solidFill>
                <a:srgbClr val="FF0000"/>
              </a:solidFill>
            </a:rPr>
            <a:t>、国際郵便、国際小包、運送保険料）</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運搬費及び諸経費（エアカーゴ・資機材輸出入関連費</a:t>
          </a:r>
          <a:r>
            <a:rPr kumimoji="1" lang="en-US" altLang="ja-JP" sz="900">
              <a:solidFill>
                <a:srgbClr val="FF0000"/>
              </a:solidFill>
            </a:rPr>
            <a:t>:</a:t>
          </a:r>
          <a:r>
            <a:rPr kumimoji="1" lang="ja-JP" altLang="en-US" sz="900">
              <a:solidFill>
                <a:srgbClr val="FF0000"/>
              </a:solidFill>
            </a:rPr>
            <a:t>資機材の輸出入に関する陸上・海上運賃・エアカーゴ代）</a:t>
          </a:r>
        </a:p>
        <a:p>
          <a:r>
            <a:rPr kumimoji="1" lang="en-US" altLang="ja-JP" sz="900">
              <a:solidFill>
                <a:srgbClr val="FF0000"/>
              </a:solidFill>
            </a:rPr>
            <a:t>※</a:t>
          </a:r>
          <a:r>
            <a:rPr kumimoji="1" lang="ja-JP" altLang="en-US" sz="900">
              <a:solidFill>
                <a:srgbClr val="FF0000"/>
              </a:solidFill>
            </a:rPr>
            <a:t>エクセス代</a:t>
          </a:r>
          <a:endParaRPr kumimoji="1" lang="en-US" altLang="ja-JP" sz="900">
            <a:solidFill>
              <a:srgbClr val="FF0000"/>
            </a:solidFill>
          </a:endParaRPr>
        </a:p>
        <a:p>
          <a:pPr marL="0" marR="0" indent="0" defTabSz="914400" eaLnBrk="1" fontAlgn="auto" latinLnBrk="0" hangingPunct="1">
            <a:lnSpc>
              <a:spcPct val="100000"/>
            </a:lnSpc>
            <a:spcBef>
              <a:spcPts val="0"/>
            </a:spcBef>
            <a:spcAft>
              <a:spcPts val="0"/>
            </a:spcAft>
            <a:buClrTx/>
            <a:buSzTx/>
            <a:buFontTx/>
            <a:buNone/>
            <a:tabLst/>
            <a:defRPr/>
          </a:pP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空港税・出国税</a:t>
          </a:r>
          <a:endParaRPr kumimoji="1" lang="en-US" altLang="ja-JP" sz="900">
            <a:solidFill>
              <a:srgbClr val="FF0000"/>
            </a:solidFill>
            <a:latin typeface="+mn-lt"/>
            <a:ea typeface="+mn-ea"/>
            <a:cs typeface="+mn-cs"/>
          </a:endParaRPr>
        </a:p>
        <a:p>
          <a:endParaRPr kumimoji="1" lang="ja-JP" altLang="en-US" sz="900">
            <a:solidFill>
              <a:srgbClr val="FF0000"/>
            </a:solidFill>
          </a:endParaRPr>
        </a:p>
      </xdr:txBody>
    </xdr:sp>
    <xdr:clientData/>
  </xdr:twoCellAnchor>
  <xdr:twoCellAnchor>
    <xdr:from>
      <xdr:col>23</xdr:col>
      <xdr:colOff>0</xdr:colOff>
      <xdr:row>108</xdr:row>
      <xdr:rowOff>0</xdr:rowOff>
    </xdr:from>
    <xdr:to>
      <xdr:col>27</xdr:col>
      <xdr:colOff>0</xdr:colOff>
      <xdr:row>122</xdr:row>
      <xdr:rowOff>0</xdr:rowOff>
    </xdr:to>
    <xdr:sp macro="" textlink="">
      <xdr:nvSpPr>
        <xdr:cNvPr id="6" name="テキスト ボックス 5"/>
        <xdr:cNvSpPr txBox="1"/>
      </xdr:nvSpPr>
      <xdr:spPr>
        <a:xfrm>
          <a:off x="13354050" y="14982825"/>
          <a:ext cx="2438400" cy="2038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事務用品複写費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印刷･複写費：コピー代、青焼き、写真、フィルム代、印刷代、製本代等</a:t>
          </a:r>
        </a:p>
        <a:p>
          <a:r>
            <a:rPr kumimoji="1" lang="en-US" altLang="ja-JP" sz="900">
              <a:solidFill>
                <a:srgbClr val="FF0000"/>
              </a:solidFill>
              <a:latin typeface="+mn-lt"/>
              <a:ea typeface="+mn-ea"/>
              <a:cs typeface="+mn-cs"/>
            </a:rPr>
            <a:t>※</a:t>
          </a:r>
          <a:r>
            <a:rPr kumimoji="1" lang="ja-JP" altLang="en-US" sz="900">
              <a:solidFill>
                <a:srgbClr val="FF0000"/>
              </a:solidFill>
            </a:rPr>
            <a:t>消耗品費：鉛筆、消しゴム、野帳、その他一般事務消耗品</a:t>
          </a:r>
        </a:p>
        <a:p>
          <a:r>
            <a:rPr kumimoji="1" lang="en-US" altLang="ja-JP" sz="900">
              <a:solidFill>
                <a:srgbClr val="FF0000"/>
              </a:solidFill>
              <a:latin typeface="+mn-lt"/>
              <a:ea typeface="+mn-ea"/>
              <a:cs typeface="+mn-cs"/>
            </a:rPr>
            <a:t>※</a:t>
          </a:r>
          <a:r>
            <a:rPr kumimoji="1" lang="ja-JP" altLang="en-US" sz="900">
              <a:solidFill>
                <a:srgbClr val="FF0000"/>
              </a:solidFill>
            </a:rPr>
            <a:t>新聞図書費：新聞、地図、参考図書の代金</a:t>
          </a:r>
          <a:r>
            <a:rPr kumimoji="1" lang="ja-JP" altLang="ja-JP" sz="900">
              <a:solidFill>
                <a:srgbClr val="FF0000"/>
              </a:solidFill>
              <a:latin typeface="+mn-lt"/>
              <a:ea typeface="+mn-ea"/>
              <a:cs typeface="+mn-cs"/>
            </a:rPr>
            <a:t>、文献データ</a:t>
          </a:r>
          <a:r>
            <a:rPr kumimoji="1" lang="ja-JP" altLang="en-US" sz="900">
              <a:solidFill>
                <a:srgbClr val="FF0000"/>
              </a:solidFill>
            </a:rPr>
            <a:t>、</a:t>
          </a:r>
          <a:r>
            <a:rPr kumimoji="1" lang="ja-JP" altLang="ja-JP" sz="900">
              <a:solidFill>
                <a:srgbClr val="FF0000"/>
              </a:solidFill>
              <a:latin typeface="+mn-lt"/>
              <a:ea typeface="+mn-ea"/>
              <a:cs typeface="+mn-cs"/>
            </a:rPr>
            <a:t>書籍閲覧代</a:t>
          </a:r>
          <a:endParaRPr kumimoji="1" lang="en-US" altLang="ja-JP" sz="900">
            <a:solidFill>
              <a:srgbClr val="FF0000"/>
            </a:solidFill>
          </a:endParaRPr>
        </a:p>
        <a:p>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備 品 費</a:t>
          </a:r>
          <a:r>
            <a:rPr kumimoji="1" lang="ja-JP" altLang="en-US" sz="900">
              <a:solidFill>
                <a:srgbClr val="FF0000"/>
              </a:solidFill>
              <a:latin typeface="+mn-lt"/>
              <a:ea typeface="+mn-ea"/>
              <a:cs typeface="+mn-cs"/>
            </a:rPr>
            <a:t>（</a:t>
          </a:r>
          <a:r>
            <a:rPr kumimoji="1" lang="en-US" altLang="ja-JP" sz="900">
              <a:solidFill>
                <a:srgbClr val="FF0000"/>
              </a:solidFill>
              <a:latin typeface="+mn-lt"/>
              <a:ea typeface="+mn-ea"/>
              <a:cs typeface="+mn-cs"/>
            </a:rPr>
            <a:t>10</a:t>
          </a:r>
          <a:r>
            <a:rPr kumimoji="1" lang="ja-JP" altLang="en-US" sz="900">
              <a:solidFill>
                <a:srgbClr val="FF0000"/>
              </a:solidFill>
              <a:latin typeface="+mn-lt"/>
              <a:ea typeface="+mn-ea"/>
              <a:cs typeface="+mn-cs"/>
            </a:rPr>
            <a:t>万円未満）</a:t>
          </a:r>
          <a:r>
            <a:rPr kumimoji="1" lang="ja-JP" altLang="ja-JP" sz="900">
              <a:solidFill>
                <a:srgbClr val="FF0000"/>
              </a:solidFill>
              <a:latin typeface="+mn-lt"/>
              <a:ea typeface="+mn-ea"/>
              <a:cs typeface="+mn-cs"/>
            </a:rPr>
            <a:t>：机</a:t>
          </a: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椅子</a:t>
          </a:r>
          <a:r>
            <a:rPr kumimoji="1" lang="en-US" altLang="ja-JP" sz="900">
              <a:solidFill>
                <a:srgbClr val="FF0000"/>
              </a:solidFill>
              <a:latin typeface="+mn-lt"/>
              <a:ea typeface="+mn-ea"/>
              <a:cs typeface="+mn-cs"/>
            </a:rPr>
            <a:t>､</a:t>
          </a:r>
          <a:r>
            <a:rPr kumimoji="1" lang="ja-JP" altLang="ja-JP" sz="900">
              <a:solidFill>
                <a:srgbClr val="FF0000"/>
              </a:solidFill>
              <a:latin typeface="+mn-lt"/>
              <a:ea typeface="+mn-ea"/>
              <a:cs typeface="+mn-cs"/>
            </a:rPr>
            <a:t>ﾛｯｶｰ、携帯電話</a:t>
          </a:r>
          <a:endParaRPr lang="ja-JP" altLang="ja-JP" sz="900">
            <a:solidFill>
              <a:srgbClr val="FF0000"/>
            </a:solidFill>
          </a:endParaRPr>
        </a:p>
        <a:p>
          <a:r>
            <a:rPr kumimoji="1" lang="en-US" altLang="ja-JP" sz="900">
              <a:solidFill>
                <a:srgbClr val="FF0000"/>
              </a:solidFill>
              <a:latin typeface="+mn-lt"/>
              <a:ea typeface="+mn-ea"/>
              <a:cs typeface="+mn-cs"/>
            </a:rPr>
            <a:t>※OA</a:t>
          </a:r>
          <a:r>
            <a:rPr kumimoji="1" lang="ja-JP" altLang="ja-JP" sz="900">
              <a:solidFill>
                <a:srgbClr val="FF0000"/>
              </a:solidFill>
              <a:latin typeface="+mn-lt"/>
              <a:ea typeface="+mn-ea"/>
              <a:cs typeface="+mn-cs"/>
            </a:rPr>
            <a:t>用備 品 費（</a:t>
          </a:r>
          <a:r>
            <a:rPr kumimoji="1" lang="en-US" altLang="ja-JP" sz="900">
              <a:solidFill>
                <a:srgbClr val="FF0000"/>
              </a:solidFill>
              <a:latin typeface="+mn-lt"/>
              <a:ea typeface="+mn-ea"/>
              <a:cs typeface="+mn-cs"/>
            </a:rPr>
            <a:t>10</a:t>
          </a:r>
          <a:r>
            <a:rPr kumimoji="1" lang="ja-JP" altLang="ja-JP" sz="900">
              <a:solidFill>
                <a:srgbClr val="FF0000"/>
              </a:solidFill>
              <a:latin typeface="+mn-lt"/>
              <a:ea typeface="+mn-ea"/>
              <a:cs typeface="+mn-cs"/>
            </a:rPr>
            <a:t>万円未満）：</a:t>
          </a:r>
          <a:r>
            <a:rPr kumimoji="1" lang="en-GB" altLang="ja-JP" sz="900">
              <a:solidFill>
                <a:srgbClr val="FF0000"/>
              </a:solidFill>
              <a:latin typeface="+mn-lt"/>
              <a:ea typeface="+mn-ea"/>
              <a:cs typeface="+mn-cs"/>
            </a:rPr>
            <a:t>OA</a:t>
          </a:r>
          <a:r>
            <a:rPr kumimoji="1" lang="ja-JP" altLang="ja-JP" sz="900">
              <a:solidFill>
                <a:srgbClr val="FF0000"/>
              </a:solidFill>
              <a:latin typeface="+mn-lt"/>
              <a:ea typeface="+mn-ea"/>
              <a:cs typeface="+mn-cs"/>
            </a:rPr>
            <a:t>用品、カメラ</a:t>
          </a:r>
          <a:endParaRPr lang="ja-JP" altLang="ja-JP" sz="900">
            <a:solidFill>
              <a:srgbClr val="FF0000"/>
            </a:solidFill>
          </a:endParaRPr>
        </a:p>
        <a:p>
          <a:r>
            <a:rPr kumimoji="1" lang="en-US" altLang="ja-JP" sz="900">
              <a:solidFill>
                <a:srgbClr val="FF0000"/>
              </a:solidFill>
              <a:latin typeface="+mn-lt"/>
              <a:ea typeface="+mn-ea"/>
              <a:cs typeface="+mn-cs"/>
            </a:rPr>
            <a:t>※</a:t>
          </a:r>
          <a:r>
            <a:rPr kumimoji="1" lang="ja-JP" altLang="en-US" sz="900">
              <a:solidFill>
                <a:srgbClr val="FF0000"/>
              </a:solidFill>
              <a:latin typeface="+mn-lt"/>
              <a:ea typeface="+mn-ea"/>
              <a:cs typeface="+mn-cs"/>
            </a:rPr>
            <a:t>ソフトウェア代</a:t>
          </a:r>
          <a:r>
            <a:rPr kumimoji="1" lang="ja-JP" altLang="ja-JP" sz="900">
              <a:solidFill>
                <a:srgbClr val="FF0000"/>
              </a:solidFill>
              <a:latin typeface="+mn-lt"/>
              <a:ea typeface="+mn-ea"/>
              <a:cs typeface="+mn-cs"/>
            </a:rPr>
            <a:t>（</a:t>
          </a:r>
          <a:r>
            <a:rPr kumimoji="1" lang="en-US" altLang="ja-JP" sz="900">
              <a:solidFill>
                <a:srgbClr val="FF0000"/>
              </a:solidFill>
              <a:latin typeface="+mn-lt"/>
              <a:ea typeface="+mn-ea"/>
              <a:cs typeface="+mn-cs"/>
            </a:rPr>
            <a:t>10</a:t>
          </a:r>
          <a:r>
            <a:rPr kumimoji="1" lang="ja-JP" altLang="ja-JP" sz="900">
              <a:solidFill>
                <a:srgbClr val="FF0000"/>
              </a:solidFill>
              <a:latin typeface="+mn-lt"/>
              <a:ea typeface="+mn-ea"/>
              <a:cs typeface="+mn-cs"/>
            </a:rPr>
            <a:t>万円未満）</a:t>
          </a:r>
          <a:r>
            <a:rPr kumimoji="1" lang="ja-JP" altLang="en-US" sz="900">
              <a:solidFill>
                <a:srgbClr val="FF0000"/>
              </a:solidFill>
              <a:latin typeface="+mn-lt"/>
              <a:ea typeface="+mn-ea"/>
              <a:cs typeface="+mn-cs"/>
            </a:rPr>
            <a:t>：</a:t>
          </a:r>
          <a:r>
            <a:rPr kumimoji="1" lang="ja-JP" altLang="en-US" sz="900">
              <a:solidFill>
                <a:srgbClr val="FF0000"/>
              </a:solidFill>
            </a:rPr>
            <a:t>ソフトウェア費用、バージョンアップ費用</a:t>
          </a:r>
          <a:endParaRPr kumimoji="1" lang="en-US" altLang="ja-JP" sz="900">
            <a:solidFill>
              <a:srgbClr val="FF0000"/>
            </a:solidFill>
          </a:endParaRPr>
        </a:p>
      </xdr:txBody>
    </xdr:sp>
    <xdr:clientData/>
  </xdr:twoCellAnchor>
  <xdr:twoCellAnchor>
    <xdr:from>
      <xdr:col>23</xdr:col>
      <xdr:colOff>0</xdr:colOff>
      <xdr:row>126</xdr:row>
      <xdr:rowOff>0</xdr:rowOff>
    </xdr:from>
    <xdr:to>
      <xdr:col>27</xdr:col>
      <xdr:colOff>0</xdr:colOff>
      <xdr:row>135</xdr:row>
      <xdr:rowOff>0</xdr:rowOff>
    </xdr:to>
    <xdr:sp macro="" textlink="">
      <xdr:nvSpPr>
        <xdr:cNvPr id="8" name="テキスト ボックス 7"/>
        <xdr:cNvSpPr txBox="1"/>
      </xdr:nvSpPr>
      <xdr:spPr>
        <a:xfrm>
          <a:off x="13354050" y="17306925"/>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福利厚生費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医薬品・医療費</a:t>
          </a:r>
        </a:p>
        <a:p>
          <a:r>
            <a:rPr kumimoji="1" lang="en-US" altLang="ja-JP" sz="900">
              <a:solidFill>
                <a:srgbClr val="FF0000"/>
              </a:solidFill>
            </a:rPr>
            <a:t>※</a:t>
          </a:r>
          <a:r>
            <a:rPr kumimoji="1" lang="ja-JP" altLang="en-US" sz="900">
              <a:solidFill>
                <a:srgbClr val="FF0000"/>
              </a:solidFill>
            </a:rPr>
            <a:t>厚生用雑品（洗剤・衛生用品、お茶、水）</a:t>
          </a:r>
        </a:p>
        <a:p>
          <a:r>
            <a:rPr kumimoji="1" lang="en-US" altLang="ja-JP" sz="900">
              <a:solidFill>
                <a:srgbClr val="FF0000"/>
              </a:solidFill>
            </a:rPr>
            <a:t>※</a:t>
          </a:r>
          <a:r>
            <a:rPr kumimoji="1" lang="ja-JP" altLang="en-US" sz="900">
              <a:solidFill>
                <a:srgbClr val="FF0000"/>
              </a:solidFill>
            </a:rPr>
            <a:t>海外での健康診断</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23</xdr:col>
      <xdr:colOff>0</xdr:colOff>
      <xdr:row>139</xdr:row>
      <xdr:rowOff>95250</xdr:rowOff>
    </xdr:from>
    <xdr:to>
      <xdr:col>27</xdr:col>
      <xdr:colOff>0</xdr:colOff>
      <xdr:row>149</xdr:row>
      <xdr:rowOff>0</xdr:rowOff>
    </xdr:to>
    <xdr:sp macro="" textlink="">
      <xdr:nvSpPr>
        <xdr:cNvPr id="9" name="テキスト ボックス 8"/>
        <xdr:cNvSpPr txBox="1"/>
      </xdr:nvSpPr>
      <xdr:spPr>
        <a:xfrm>
          <a:off x="13354050" y="18726150"/>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会 議 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通常会議を行う場所での茶菓子、弁当代、会場費</a:t>
          </a:r>
          <a:endParaRPr kumimoji="1" lang="en-US" altLang="ja-JP" sz="900">
            <a:solidFill>
              <a:srgbClr val="FF0000"/>
            </a:solidFill>
          </a:endParaRPr>
        </a:p>
        <a:p>
          <a:endParaRPr kumimoji="1" lang="ja-JP" altLang="en-US" sz="900">
            <a:solidFill>
              <a:srgbClr val="FF0000"/>
            </a:solidFill>
          </a:endParaRPr>
        </a:p>
      </xdr:txBody>
    </xdr:sp>
    <xdr:clientData/>
  </xdr:twoCellAnchor>
  <xdr:twoCellAnchor>
    <xdr:from>
      <xdr:col>23</xdr:col>
      <xdr:colOff>0</xdr:colOff>
      <xdr:row>150</xdr:row>
      <xdr:rowOff>0</xdr:rowOff>
    </xdr:from>
    <xdr:to>
      <xdr:col>27</xdr:col>
      <xdr:colOff>0</xdr:colOff>
      <xdr:row>158</xdr:row>
      <xdr:rowOff>0</xdr:rowOff>
    </xdr:to>
    <xdr:sp macro="" textlink="">
      <xdr:nvSpPr>
        <xdr:cNvPr id="11" name="テキスト ボックス 10"/>
        <xdr:cNvSpPr txBox="1"/>
      </xdr:nvSpPr>
      <xdr:spPr>
        <a:xfrm>
          <a:off x="13354050" y="20097750"/>
          <a:ext cx="2438400"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接 待 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飲食代、ゴルフプレー代（利用税除く）、客先宿泊料、懇親会費、手土産代、ゴルフ会費・コンペ賞品代、客先交通費、祝い品、社外への花輪・生花</a:t>
          </a:r>
          <a:endParaRPr kumimoji="1" lang="en-US" altLang="ja-JP" sz="900">
            <a:solidFill>
              <a:srgbClr val="FF0000"/>
            </a:solidFill>
          </a:endParaRPr>
        </a:p>
      </xdr:txBody>
    </xdr:sp>
    <xdr:clientData/>
  </xdr:twoCellAnchor>
  <xdr:twoCellAnchor>
    <xdr:from>
      <xdr:col>23</xdr:col>
      <xdr:colOff>0</xdr:colOff>
      <xdr:row>161</xdr:row>
      <xdr:rowOff>142874</xdr:rowOff>
    </xdr:from>
    <xdr:to>
      <xdr:col>27</xdr:col>
      <xdr:colOff>0</xdr:colOff>
      <xdr:row>168</xdr:row>
      <xdr:rowOff>152399</xdr:rowOff>
    </xdr:to>
    <xdr:sp macro="" textlink="">
      <xdr:nvSpPr>
        <xdr:cNvPr id="13" name="テキスト ボックス 12"/>
        <xdr:cNvSpPr txBox="1"/>
      </xdr:nvSpPr>
      <xdr:spPr>
        <a:xfrm>
          <a:off x="13354050" y="21564599"/>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修繕維持費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海外で発生した修繕維持費（設備の保守、点検、修理等に要する費用）</a:t>
          </a:r>
          <a:endParaRPr kumimoji="1" lang="en-US" altLang="ja-JP" sz="900">
            <a:solidFill>
              <a:srgbClr val="FF0000"/>
            </a:solidFill>
          </a:endParaRPr>
        </a:p>
      </xdr:txBody>
    </xdr:sp>
    <xdr:clientData/>
  </xdr:twoCellAnchor>
  <xdr:twoCellAnchor>
    <xdr:from>
      <xdr:col>23</xdr:col>
      <xdr:colOff>0</xdr:colOff>
      <xdr:row>173</xdr:row>
      <xdr:rowOff>0</xdr:rowOff>
    </xdr:from>
    <xdr:to>
      <xdr:col>27</xdr:col>
      <xdr:colOff>0</xdr:colOff>
      <xdr:row>182</xdr:row>
      <xdr:rowOff>0</xdr:rowOff>
    </xdr:to>
    <xdr:sp macro="" textlink="">
      <xdr:nvSpPr>
        <xdr:cNvPr id="15" name="テキスト ボックス 14"/>
        <xdr:cNvSpPr txBox="1"/>
      </xdr:nvSpPr>
      <xdr:spPr>
        <a:xfrm>
          <a:off x="13354050" y="22888575"/>
          <a:ext cx="2438400" cy="1323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動力用水光熱費</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水道・光熱費（水道、電気、ガス、燃料）</a:t>
          </a:r>
        </a:p>
      </xdr:txBody>
    </xdr:sp>
    <xdr:clientData/>
  </xdr:twoCellAnchor>
  <xdr:twoCellAnchor>
    <xdr:from>
      <xdr:col>23</xdr:col>
      <xdr:colOff>0</xdr:colOff>
      <xdr:row>186</xdr:row>
      <xdr:rowOff>0</xdr:rowOff>
    </xdr:from>
    <xdr:to>
      <xdr:col>27</xdr:col>
      <xdr:colOff>0</xdr:colOff>
      <xdr:row>195</xdr:row>
      <xdr:rowOff>0</xdr:rowOff>
    </xdr:to>
    <xdr:sp macro="" textlink="">
      <xdr:nvSpPr>
        <xdr:cNvPr id="16" name="テキスト ボックス 15"/>
        <xdr:cNvSpPr txBox="1"/>
      </xdr:nvSpPr>
      <xdr:spPr>
        <a:xfrm>
          <a:off x="13354050" y="24498300"/>
          <a:ext cx="2438400" cy="1323975"/>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諸賃借料</a:t>
          </a:r>
          <a:endParaRPr kumimoji="1" lang="en-US" altLang="ja-JP" sz="900">
            <a:solidFill>
              <a:srgbClr val="FF0000"/>
            </a:solidFill>
          </a:endParaRPr>
        </a:p>
        <a:p>
          <a:r>
            <a:rPr kumimoji="1" lang="en-US" altLang="ja-JP" sz="900">
              <a:solidFill>
                <a:srgbClr val="FF0000"/>
              </a:solidFill>
            </a:rPr>
            <a:t>※</a:t>
          </a:r>
          <a:r>
            <a:rPr kumimoji="1" lang="ja-JP" altLang="ja-JP" sz="900">
              <a:solidFill>
                <a:srgbClr val="FF0000"/>
              </a:solidFill>
              <a:latin typeface="+mn-lt"/>
              <a:ea typeface="+mn-ea"/>
              <a:cs typeface="+mn-cs"/>
            </a:rPr>
            <a:t>備品、機械</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工具</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損料</a:t>
          </a:r>
          <a:r>
            <a:rPr kumimoji="1" lang="ja-JP" altLang="en-US" sz="900">
              <a:solidFill>
                <a:srgbClr val="FF0000"/>
              </a:solidFill>
              <a:latin typeface="+mn-lt"/>
              <a:ea typeface="+mn-ea"/>
              <a:cs typeface="+mn-cs"/>
            </a:rPr>
            <a:t>、</a:t>
          </a:r>
          <a:r>
            <a:rPr kumimoji="1" lang="ja-JP" altLang="ja-JP" sz="900">
              <a:solidFill>
                <a:srgbClr val="FF0000"/>
              </a:solidFill>
              <a:latin typeface="+mn-lt"/>
              <a:ea typeface="+mn-ea"/>
              <a:cs typeface="+mn-cs"/>
            </a:rPr>
            <a:t>特殊車両等</a:t>
          </a:r>
          <a:r>
            <a:rPr kumimoji="1" lang="ja-JP" altLang="en-US" sz="900">
              <a:solidFill>
                <a:srgbClr val="FF0000"/>
              </a:solidFill>
              <a:latin typeface="+mn-lt"/>
              <a:ea typeface="+mn-ea"/>
              <a:cs typeface="+mn-cs"/>
            </a:rPr>
            <a:t>の</a:t>
          </a:r>
          <a:r>
            <a:rPr kumimoji="1" lang="ja-JP" altLang="en-US" sz="900">
              <a:solidFill>
                <a:srgbClr val="FF0000"/>
              </a:solidFill>
            </a:rPr>
            <a:t>設備のレンタル代、リース代</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作業に使用する特殊車両のレンタル料及び現場組立ハウス料を含む。</a:t>
          </a:r>
          <a:endParaRPr kumimoji="1" lang="en-US" altLang="ja-JP" sz="900">
            <a:solidFill>
              <a:srgbClr val="FF0000"/>
            </a:solidFill>
          </a:endParaRPr>
        </a:p>
      </xdr:txBody>
    </xdr:sp>
    <xdr:clientData/>
  </xdr:twoCellAnchor>
  <xdr:twoCellAnchor>
    <xdr:from>
      <xdr:col>23</xdr:col>
      <xdr:colOff>0</xdr:colOff>
      <xdr:row>199</xdr:row>
      <xdr:rowOff>123825</xdr:rowOff>
    </xdr:from>
    <xdr:to>
      <xdr:col>27</xdr:col>
      <xdr:colOff>0</xdr:colOff>
      <xdr:row>206</xdr:row>
      <xdr:rowOff>142875</xdr:rowOff>
    </xdr:to>
    <xdr:sp macro="" textlink="">
      <xdr:nvSpPr>
        <xdr:cNvPr id="17" name="テキスト ボックス 16"/>
        <xdr:cNvSpPr txBox="1"/>
      </xdr:nvSpPr>
      <xdr:spPr>
        <a:xfrm>
          <a:off x="13354050" y="26088975"/>
          <a:ext cx="2438400" cy="1038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保険料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傷害保険料、疾病保険料、戦争保険料</a:t>
          </a:r>
        </a:p>
      </xdr:txBody>
    </xdr:sp>
    <xdr:clientData/>
  </xdr:twoCellAnchor>
  <xdr:twoCellAnchor>
    <xdr:from>
      <xdr:col>23</xdr:col>
      <xdr:colOff>0</xdr:colOff>
      <xdr:row>303</xdr:row>
      <xdr:rowOff>123825</xdr:rowOff>
    </xdr:from>
    <xdr:to>
      <xdr:col>27</xdr:col>
      <xdr:colOff>0</xdr:colOff>
      <xdr:row>318</xdr:row>
      <xdr:rowOff>0</xdr:rowOff>
    </xdr:to>
    <xdr:sp macro="" textlink="">
      <xdr:nvSpPr>
        <xdr:cNvPr id="18" name="テキスト ボックス 17"/>
        <xdr:cNvSpPr txBox="1"/>
      </xdr:nvSpPr>
      <xdr:spPr>
        <a:xfrm>
          <a:off x="13354050" y="39643050"/>
          <a:ext cx="243840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雑費</a:t>
          </a:r>
          <a:endParaRPr kumimoji="1" lang="en-US" altLang="ja-JP" sz="900">
            <a:solidFill>
              <a:srgbClr val="FF0000"/>
            </a:solidFill>
          </a:endParaRPr>
        </a:p>
        <a:p>
          <a:r>
            <a:rPr kumimoji="1" lang="en-US" altLang="ja-JP" sz="900">
              <a:solidFill>
                <a:srgbClr val="FF0000"/>
              </a:solidFill>
            </a:rPr>
            <a:t>※</a:t>
          </a:r>
          <a:r>
            <a:rPr kumimoji="1" lang="ja-JP" altLang="en-GB" sz="900">
              <a:solidFill>
                <a:srgbClr val="FF0000"/>
              </a:solidFill>
            </a:rPr>
            <a:t>ＯＪＴ</a:t>
          </a:r>
          <a:r>
            <a:rPr kumimoji="1" lang="ja-JP" altLang="en-US" sz="900">
              <a:solidFill>
                <a:srgbClr val="FF0000"/>
              </a:solidFill>
            </a:rPr>
            <a:t>に要する諸費用で国内にて発生する費用</a:t>
          </a:r>
        </a:p>
        <a:p>
          <a:r>
            <a:rPr kumimoji="1" lang="en-US" altLang="ja-JP" sz="900">
              <a:solidFill>
                <a:srgbClr val="FF0000"/>
              </a:solidFill>
            </a:rPr>
            <a:t>※</a:t>
          </a:r>
          <a:r>
            <a:rPr kumimoji="1" lang="ja-JP" altLang="en-US" sz="900">
              <a:solidFill>
                <a:srgbClr val="FF0000"/>
              </a:solidFill>
            </a:rPr>
            <a:t>教育講習費</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送金手数料、振込手数料</a:t>
          </a:r>
          <a:endParaRPr kumimoji="1" lang="en-US" altLang="ja-JP" sz="900">
            <a:solidFill>
              <a:srgbClr val="FF0000"/>
            </a:solidFill>
          </a:endParaRPr>
        </a:p>
        <a:p>
          <a:r>
            <a:rPr kumimoji="1" lang="en-US" altLang="ja-JP" sz="900">
              <a:solidFill>
                <a:srgbClr val="FF0000"/>
              </a:solidFill>
            </a:rPr>
            <a:t>※</a:t>
          </a:r>
        </a:p>
      </xdr:txBody>
    </xdr:sp>
    <xdr:clientData/>
  </xdr:twoCellAnchor>
  <xdr:twoCellAnchor>
    <xdr:from>
      <xdr:col>23</xdr:col>
      <xdr:colOff>0</xdr:colOff>
      <xdr:row>259</xdr:row>
      <xdr:rowOff>0</xdr:rowOff>
    </xdr:from>
    <xdr:to>
      <xdr:col>27</xdr:col>
      <xdr:colOff>0</xdr:colOff>
      <xdr:row>291</xdr:row>
      <xdr:rowOff>0</xdr:rowOff>
    </xdr:to>
    <xdr:sp macro="" textlink="">
      <xdr:nvSpPr>
        <xdr:cNvPr id="19" name="テキスト ボックス 18"/>
        <xdr:cNvSpPr txBox="1"/>
      </xdr:nvSpPr>
      <xdr:spPr>
        <a:xfrm>
          <a:off x="13668375" y="34270950"/>
          <a:ext cx="2438400" cy="4362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社員分個人所得税</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長期出張者は個人所得税（</a:t>
          </a:r>
          <a:r>
            <a:rPr kumimoji="1" lang="en-US" altLang="ja-JP" sz="900">
              <a:solidFill>
                <a:srgbClr val="FF0000"/>
              </a:solidFill>
            </a:rPr>
            <a:t>PIT</a:t>
          </a:r>
          <a:r>
            <a:rPr kumimoji="1" lang="ja-JP" altLang="en-US" sz="900">
              <a:solidFill>
                <a:srgbClr val="FF0000"/>
              </a:solidFill>
            </a:rPr>
            <a:t>）がかかる場合があります。</a:t>
          </a:r>
          <a:r>
            <a:rPr kumimoji="1" lang="en-US" altLang="ja-JP" sz="900">
              <a:solidFill>
                <a:srgbClr val="FF0000"/>
              </a:solidFill>
            </a:rPr>
            <a:t>PIT</a:t>
          </a:r>
          <a:r>
            <a:rPr kumimoji="1" lang="ja-JP" altLang="en-US" sz="900">
              <a:solidFill>
                <a:srgbClr val="FF0000"/>
              </a:solidFill>
            </a:rPr>
            <a:t>がかかる場合には、その額を社員と借上要員で分けて入力してください。</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※JICA</a:t>
          </a:r>
          <a:r>
            <a:rPr kumimoji="1" lang="ja-JP" altLang="en-US" sz="900">
              <a:solidFill>
                <a:srgbClr val="FF0000"/>
              </a:solidFill>
            </a:rPr>
            <a:t>案件の場合には、</a:t>
          </a:r>
          <a:r>
            <a:rPr kumimoji="1" lang="en-US" altLang="ja-JP" sz="900">
              <a:solidFill>
                <a:srgbClr val="FF0000"/>
              </a:solidFill>
            </a:rPr>
            <a:t>PIT</a:t>
          </a:r>
          <a:r>
            <a:rPr kumimoji="1" lang="ja-JP" altLang="en-US" sz="900">
              <a:solidFill>
                <a:srgbClr val="FF0000"/>
              </a:solidFill>
            </a:rPr>
            <a:t>はかかりません。</a:t>
          </a:r>
          <a:endParaRPr kumimoji="1" lang="en-US" altLang="ja-JP" sz="900">
            <a:solidFill>
              <a:srgbClr val="FF0000"/>
            </a:solidFill>
          </a:endParaRPr>
        </a:p>
        <a:p>
          <a:r>
            <a:rPr kumimoji="1" lang="en-US" altLang="ja-JP" sz="900">
              <a:solidFill>
                <a:srgbClr val="FF0000"/>
              </a:solidFill>
            </a:rPr>
            <a:t>※</a:t>
          </a:r>
          <a:r>
            <a:rPr kumimoji="1" lang="ja-JP" altLang="en-US" sz="900">
              <a:solidFill>
                <a:srgbClr val="FF0000"/>
              </a:solidFill>
            </a:rPr>
            <a:t>円借款や民間案件の用に、相手国の政府や民間と契約して、報酬をもらう場合に費用が発生します。</a:t>
          </a:r>
          <a:endParaRPr kumimoji="1" lang="en-US" altLang="ja-JP" sz="900">
            <a:solidFill>
              <a:srgbClr val="FF0000"/>
            </a:solidFill>
          </a:endParaRPr>
        </a:p>
      </xdr:txBody>
    </xdr:sp>
    <xdr:clientData/>
  </xdr:twoCellAnchor>
  <xdr:twoCellAnchor>
    <xdr:from>
      <xdr:col>23</xdr:col>
      <xdr:colOff>0</xdr:colOff>
      <xdr:row>295</xdr:row>
      <xdr:rowOff>0</xdr:rowOff>
    </xdr:from>
    <xdr:to>
      <xdr:col>27</xdr:col>
      <xdr:colOff>0</xdr:colOff>
      <xdr:row>302</xdr:row>
      <xdr:rowOff>19050</xdr:rowOff>
    </xdr:to>
    <xdr:sp macro="" textlink="">
      <xdr:nvSpPr>
        <xdr:cNvPr id="20" name="テキスト ボックス 19"/>
        <xdr:cNvSpPr txBox="1"/>
      </xdr:nvSpPr>
      <xdr:spPr>
        <a:xfrm>
          <a:off x="13668375" y="38919150"/>
          <a:ext cx="2438400"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900">
              <a:solidFill>
                <a:srgbClr val="FF0000"/>
              </a:solidFill>
            </a:rPr>
            <a:t>事務手数料</a:t>
          </a:r>
          <a:endParaRPr kumimoji="1" lang="en-US" altLang="ja-JP" sz="900">
            <a:solidFill>
              <a:srgbClr val="FF0000"/>
            </a:solidFill>
          </a:endParaRPr>
        </a:p>
        <a:p>
          <a:endParaRPr kumimoji="1" lang="en-US" altLang="ja-JP" sz="900">
            <a:solidFill>
              <a:srgbClr val="FF0000"/>
            </a:solidFill>
          </a:endParaRPr>
        </a:p>
        <a:p>
          <a:r>
            <a:rPr kumimoji="1" lang="en-US" altLang="ja-JP" sz="900">
              <a:solidFill>
                <a:srgbClr val="FF0000"/>
              </a:solidFill>
            </a:rPr>
            <a:t>※JV</a:t>
          </a:r>
          <a:r>
            <a:rPr kumimoji="1" lang="ja-JP" altLang="en-US" sz="900">
              <a:solidFill>
                <a:srgbClr val="FF0000"/>
              </a:solidFill>
            </a:rPr>
            <a:t>サブで支払が生じる場合にはプラスで入力してください。</a:t>
          </a:r>
          <a:endParaRPr kumimoji="1" lang="en-US" altLang="ja-JP" sz="900">
            <a:solidFill>
              <a:srgbClr val="FF0000"/>
            </a:solidFill>
          </a:endParaRPr>
        </a:p>
        <a:p>
          <a:r>
            <a:rPr kumimoji="1" lang="en-US" altLang="ja-JP" sz="900">
              <a:solidFill>
                <a:srgbClr val="FF0000"/>
              </a:solidFill>
            </a:rPr>
            <a:t>※JV</a:t>
          </a:r>
          <a:r>
            <a:rPr kumimoji="1" lang="ja-JP" altLang="en-US" sz="900">
              <a:solidFill>
                <a:srgbClr val="FF0000"/>
              </a:solidFill>
            </a:rPr>
            <a:t>メインで支払を受ける場合には、マイナスで入力してください。</a:t>
          </a:r>
          <a:endParaRPr kumimoji="1" lang="en-US" altLang="ja-JP" sz="9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0</xdr:colOff>
      <xdr:row>10</xdr:row>
      <xdr:rowOff>0</xdr:rowOff>
    </xdr:from>
    <xdr:to>
      <xdr:col>13</xdr:col>
      <xdr:colOff>0</xdr:colOff>
      <xdr:row>24</xdr:row>
      <xdr:rowOff>0</xdr:rowOff>
    </xdr:to>
    <xdr:sp macro="" textlink="">
      <xdr:nvSpPr>
        <xdr:cNvPr id="2" name="テキスト ボックス 1"/>
        <xdr:cNvSpPr txBox="1"/>
      </xdr:nvSpPr>
      <xdr:spPr>
        <a:xfrm>
          <a:off x="7391400" y="1628775"/>
          <a:ext cx="2438400" cy="2857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en-US" altLang="ja-JP" sz="1000">
              <a:solidFill>
                <a:srgbClr val="FF0000"/>
              </a:solidFill>
            </a:rPr>
            <a:t>※</a:t>
          </a:r>
          <a:r>
            <a:rPr kumimoji="1" lang="ja-JP" altLang="en-US" sz="1000">
              <a:solidFill>
                <a:srgbClr val="FF0000"/>
              </a:solidFill>
            </a:rPr>
            <a:t>別のシート等で既に実行予算を作成している場合で、このシートを利用するときには、オレンジ色の部分に、既に作成している実行予算から、必要な数値を上書きしてください。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60</xdr:row>
      <xdr:rowOff>1</xdr:rowOff>
    </xdr:from>
    <xdr:to>
      <xdr:col>8</xdr:col>
      <xdr:colOff>0</xdr:colOff>
      <xdr:row>64</xdr:row>
      <xdr:rowOff>0</xdr:rowOff>
    </xdr:to>
    <xdr:sp macro="" textlink="">
      <xdr:nvSpPr>
        <xdr:cNvPr id="2" name="テキスト ボックス 1"/>
        <xdr:cNvSpPr txBox="1"/>
      </xdr:nvSpPr>
      <xdr:spPr>
        <a:xfrm>
          <a:off x="381000" y="13325476"/>
          <a:ext cx="4200525" cy="87629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ja-JP" altLang="en-US" sz="1100"/>
        </a:p>
      </xdr:txBody>
    </xdr:sp>
    <xdr:clientData/>
  </xdr:twoCellAnchor>
  <xdr:twoCellAnchor>
    <xdr:from>
      <xdr:col>9</xdr:col>
      <xdr:colOff>1</xdr:colOff>
      <xdr:row>56</xdr:row>
      <xdr:rowOff>228599</xdr:rowOff>
    </xdr:from>
    <xdr:to>
      <xdr:col>16</xdr:col>
      <xdr:colOff>1</xdr:colOff>
      <xdr:row>63</xdr:row>
      <xdr:rowOff>219074</xdr:rowOff>
    </xdr:to>
    <xdr:sp macro="" textlink="">
      <xdr:nvSpPr>
        <xdr:cNvPr id="3" name="テキスト ボックス 2"/>
        <xdr:cNvSpPr txBox="1"/>
      </xdr:nvSpPr>
      <xdr:spPr>
        <a:xfrm>
          <a:off x="4762501" y="12668249"/>
          <a:ext cx="4200525" cy="15335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kumimoji="1" lang="ja-JP" altLang="en-US" sz="1100"/>
        </a:p>
      </xdr:txBody>
    </xdr:sp>
    <xdr:clientData/>
  </xdr:twoCellAnchor>
  <xdr:twoCellAnchor>
    <xdr:from>
      <xdr:col>17</xdr:col>
      <xdr:colOff>0</xdr:colOff>
      <xdr:row>10</xdr:row>
      <xdr:rowOff>0</xdr:rowOff>
    </xdr:from>
    <xdr:to>
      <xdr:col>22</xdr:col>
      <xdr:colOff>0</xdr:colOff>
      <xdr:row>16</xdr:row>
      <xdr:rowOff>0</xdr:rowOff>
    </xdr:to>
    <xdr:sp macro="" textlink="">
      <xdr:nvSpPr>
        <xdr:cNvPr id="4" name="テキスト ボックス 3"/>
        <xdr:cNvSpPr txBox="1"/>
      </xdr:nvSpPr>
      <xdr:spPr>
        <a:xfrm>
          <a:off x="9544050" y="2190750"/>
          <a:ext cx="2905125" cy="1381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050" b="1">
              <a:solidFill>
                <a:srgbClr val="FF0000"/>
              </a:solidFill>
            </a:rPr>
            <a:t>注意：実行予算を変更する際には、前の実行予算の主要な数値を前回予算値の黄色いセル部分にコピーしてください。自動ではコピーされません。</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44824</xdr:colOff>
      <xdr:row>22</xdr:row>
      <xdr:rowOff>78441</xdr:rowOff>
    </xdr:from>
    <xdr:to>
      <xdr:col>1</xdr:col>
      <xdr:colOff>168088</xdr:colOff>
      <xdr:row>48</xdr:row>
      <xdr:rowOff>50427</xdr:rowOff>
    </xdr:to>
    <xdr:cxnSp macro="">
      <xdr:nvCxnSpPr>
        <xdr:cNvPr id="2" name="カギ線コネクタ 2"/>
        <xdr:cNvCxnSpPr>
          <a:endCxn id="3" idx="1"/>
        </xdr:cNvCxnSpPr>
      </xdr:nvCxnSpPr>
      <xdr:spPr>
        <a:xfrm rot="5400000">
          <a:off x="-3199000" y="8665790"/>
          <a:ext cx="7010961" cy="123264"/>
        </a:xfrm>
        <a:prstGeom prst="bentConnector4">
          <a:avLst>
            <a:gd name="adj1" fmla="val -370"/>
            <a:gd name="adj2" fmla="val 230911"/>
          </a:avLst>
        </a:prstGeom>
        <a:ln w="28575">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44824</xdr:colOff>
      <xdr:row>47</xdr:row>
      <xdr:rowOff>134471</xdr:rowOff>
    </xdr:from>
    <xdr:to>
      <xdr:col>6</xdr:col>
      <xdr:colOff>44823</xdr:colOff>
      <xdr:row>48</xdr:row>
      <xdr:rowOff>190500</xdr:rowOff>
    </xdr:to>
    <xdr:sp macro="" textlink="">
      <xdr:nvSpPr>
        <xdr:cNvPr id="3" name="正方形/長方形 2"/>
        <xdr:cNvSpPr/>
      </xdr:nvSpPr>
      <xdr:spPr>
        <a:xfrm>
          <a:off x="244849" y="12069296"/>
          <a:ext cx="2143124" cy="3036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44824</xdr:colOff>
      <xdr:row>50</xdr:row>
      <xdr:rowOff>134471</xdr:rowOff>
    </xdr:from>
    <xdr:to>
      <xdr:col>6</xdr:col>
      <xdr:colOff>44823</xdr:colOff>
      <xdr:row>51</xdr:row>
      <xdr:rowOff>190500</xdr:rowOff>
    </xdr:to>
    <xdr:sp macro="" textlink="">
      <xdr:nvSpPr>
        <xdr:cNvPr id="4" name="正方形/長方形 3"/>
        <xdr:cNvSpPr/>
      </xdr:nvSpPr>
      <xdr:spPr>
        <a:xfrm>
          <a:off x="244849" y="12812246"/>
          <a:ext cx="2143124" cy="27510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tables/table1.xml><?xml version="1.0" encoding="utf-8"?>
<table xmlns="http://schemas.openxmlformats.org/spreadsheetml/2006/main" id="9" name="テーブル9" displayName="テーブル9" ref="O24:V31" totalsRowShown="0" headerRowDxfId="47" dataDxfId="45" headerRowBorderDxfId="46" tableBorderDxfId="44" totalsRowBorderDxfId="43" headerRowCellStyle="桁区切り" dataCellStyle="桁区切り">
  <autoFilter ref="O24:V31"/>
  <tableColumns count="8">
    <tableColumn id="1" name="格付" dataDxfId="42"/>
    <tableColumn id="2" name="採用単価" dataDxfId="41" dataCellStyle="桁区切り"/>
    <tableColumn id="3" name="2013年度" dataDxfId="40" dataCellStyle="桁区切り"/>
    <tableColumn id="4" name="2014年度" dataDxfId="39" dataCellStyle="桁区切り"/>
    <tableColumn id="5" name="2015年度" dataDxfId="38" dataCellStyle="桁区切り"/>
    <tableColumn id="6" name="2016年度" dataDxfId="37" dataCellStyle="桁区切り"/>
    <tableColumn id="7" name="2017年度" dataDxfId="36" dataCellStyle="桁区切り"/>
    <tableColumn id="8" name="2018年度" dataDxfId="35" dataCellStyle="桁区切り"/>
  </tableColumns>
  <tableStyleInfo name="TableStyleMedium7" showFirstColumn="0" showLastColumn="0" showRowStripes="1" showColumnStripes="0"/>
</table>
</file>

<file path=xl/tables/table2.xml><?xml version="1.0" encoding="utf-8"?>
<table xmlns="http://schemas.openxmlformats.org/spreadsheetml/2006/main" id="1" name="T_為替" displayName="T_為替" ref="B3:E132" totalsRowShown="0" headerRowDxfId="27" headerRowBorderDxfId="26" tableBorderDxfId="25">
  <autoFilter ref="B3:E132"/>
  <tableColumns count="4">
    <tableColumn id="1" name="CODE" dataDxfId="24"/>
    <tableColumn id="2" name="JUN" dataDxfId="23"/>
    <tableColumn id="3" name="COUNTRY" dataDxfId="22"/>
    <tableColumn id="4" name="CURRENCY" dataDxfId="21"/>
  </tableColumns>
  <tableStyleInfo name="TableStyleMedium9" showFirstColumn="0" showLastColumn="0" showRowStripes="1" showColumnStripes="0"/>
</table>
</file>

<file path=xl/tables/table3.xml><?xml version="1.0" encoding="utf-8"?>
<table xmlns="http://schemas.openxmlformats.org/spreadsheetml/2006/main" id="8" name="T_従業員" displayName="T_従業員" ref="B2:I4348" totalsRowShown="0">
  <autoFilter ref="B2:I4348">
    <filterColumn colId="2">
      <filters>
        <filter val="NK01"/>
      </filters>
    </filterColumn>
  </autoFilter>
  <tableColumns count="8">
    <tableColumn id="1" name="社員番号"/>
    <tableColumn id="2" name="氏名"/>
    <tableColumn id="3" name="会社Code"/>
    <tableColumn id="4" name="会社名称"/>
    <tableColumn id="5" name="組織Code"/>
    <tableColumn id="6" name="組織名称"/>
    <tableColumn id="7" name="資格Code"/>
    <tableColumn id="8" name="資格名称"/>
  </tableColumns>
  <tableStyleInfo name="TableStyleMedium9" showFirstColumn="0" showLastColumn="0" showRowStripes="1" showColumnStripes="0"/>
</table>
</file>

<file path=xl/tables/table4.xml><?xml version="1.0" encoding="utf-8"?>
<table xmlns="http://schemas.openxmlformats.org/spreadsheetml/2006/main" id="2" name="T_賃率表" displayName="T_賃率表" ref="B2:I70" totalsRowShown="0" headerRowDxfId="20" dataDxfId="18" headerRowBorderDxfId="19" tableBorderDxfId="17" totalsRowBorderDxfId="16" headerRowCellStyle="標準_H12当初賃率" dataCellStyle="桁区切り 2">
  <autoFilter ref="B2:I70"/>
  <tableColumns count="8">
    <tableColumn id="1" name="ｸﾞﾚｰﾄﾞ" dataDxfId="15" dataCellStyle="標準_H12当初賃率"/>
    <tableColumn id="2" name="個人賃率" dataDxfId="14" dataCellStyle="標準_H12当初賃率"/>
    <tableColumn id="3" name="資格区分" dataDxfId="13" dataCellStyle="標準_H12当初賃率"/>
    <tableColumn id="4" name="時間賃率" dataDxfId="12" dataCellStyle="桁区切り 2"/>
    <tableColumn id="5" name="１日賃率" dataDxfId="11" dataCellStyle="桁区切り 2"/>
    <tableColumn id="6" name="月間賃率" dataDxfId="10" dataCellStyle="桁区切り 2"/>
    <tableColumn id="7" name="年間賃率" dataDxfId="9" dataCellStyle="桁区切り 2"/>
    <tableColumn id="8" name="時間外単価" dataDxfId="8" dataCellStyle="標準_H12当初賃率"/>
  </tableColumns>
  <tableStyleInfo name="TableStyleMedium7" showFirstColumn="0" showLastColumn="0" showRowStripes="1" showColumnStripes="0"/>
</table>
</file>

<file path=xl/tables/table5.xml><?xml version="1.0" encoding="utf-8"?>
<table xmlns="http://schemas.openxmlformats.org/spreadsheetml/2006/main" id="3" name="T_従業員区分" displayName="T_従業員区分" ref="U2:V22" totalsRowShown="0">
  <autoFilter ref="U2:V22"/>
  <sortState ref="U3:V22">
    <sortCondition ref="U9"/>
  </sortState>
  <tableColumns count="2">
    <tableColumn id="1" name="従業員区分Code"/>
    <tableColumn id="2" name="従業員区分名称"/>
  </tableColumns>
  <tableStyleInfo name="TableStyleMedium9" showFirstColumn="0" showLastColumn="0" showRowStripes="1" showColumnStripes="0"/>
</table>
</file>

<file path=xl/tables/table6.xml><?xml version="1.0" encoding="utf-8"?>
<table xmlns="http://schemas.openxmlformats.org/spreadsheetml/2006/main" id="4" name="T_資格" displayName="T_資格" ref="K2:M58" totalsRowShown="0" headerRowDxfId="7" dataDxfId="5" headerRowBorderDxfId="6" tableBorderDxfId="4" totalsRowBorderDxfId="3">
  <autoFilter ref="K2:M58">
    <filterColumn colId="2"/>
  </autoFilter>
  <sortState ref="K3:N58">
    <sortCondition ref="K2"/>
  </sortState>
  <tableColumns count="3">
    <tableColumn id="1" name="資格Code" dataDxfId="2"/>
    <tableColumn id="2" name="資格名称" dataDxfId="1"/>
    <tableColumn id="3" name="月間賃率" dataDxfId="0" dataCellStyle="桁区切り">
      <calculatedColumnFormula>VLOOKUP(T_資格[[#This Row],[資格名称]],T_賃率表[[#All],[資格区分]:[時間外単価]],4,FALSE)</calculatedColumnFormula>
    </tableColumn>
  </tableColumns>
  <tableStyleInfo name="TableStyleMedium7" showFirstColumn="0" showLastColumn="0" showRowStripes="1" showColumnStripes="0"/>
</table>
</file>

<file path=xl/tables/table7.xml><?xml version="1.0" encoding="utf-8"?>
<table xmlns="http://schemas.openxmlformats.org/spreadsheetml/2006/main" id="5" name="T_役職" displayName="T_役職" ref="R2:S44" totalsRowShown="0">
  <autoFilter ref="R2:S44"/>
  <sortState ref="R3:S44">
    <sortCondition ref="R8"/>
  </sortState>
  <tableColumns count="2">
    <tableColumn id="1" name="役職Code"/>
    <tableColumn id="2" name="役職名称"/>
  </tableColumns>
  <tableStyleInfo name="TableStyleMedium9" showFirstColumn="0" showLastColumn="0" showRowStripes="1" showColumnStripes="0"/>
</table>
</file>

<file path=xl/tables/table8.xml><?xml version="1.0" encoding="utf-8"?>
<table xmlns="http://schemas.openxmlformats.org/spreadsheetml/2006/main" id="6" name="T_組織" displayName="T_組織" ref="O2:P220" totalsRowShown="0">
  <autoFilter ref="O2:P220"/>
  <sortState ref="O3:P220">
    <sortCondition ref="O5"/>
  </sortState>
  <tableColumns count="2">
    <tableColumn id="1" name="組織Code"/>
    <tableColumn id="2" name="組織名称"/>
  </tableColumns>
  <tableStyleInfo name="TableStyleMedium9"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table" Target="../tables/table4.xml"/><Relationship Id="rId1" Type="http://schemas.openxmlformats.org/officeDocument/2006/relationships/printerSettings" Target="../printerSettings/printerSettings10.bin"/><Relationship Id="rId6" Type="http://schemas.openxmlformats.org/officeDocument/2006/relationships/table" Target="../tables/table8.xml"/><Relationship Id="rId5" Type="http://schemas.openxmlformats.org/officeDocument/2006/relationships/table" Target="../tables/table7.xml"/><Relationship Id="rId4" Type="http://schemas.openxmlformats.org/officeDocument/2006/relationships/table" Target="../tables/table6.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sheetPr>
    <tabColor rgb="FFFF0000"/>
  </sheetPr>
  <dimension ref="A2:K22"/>
  <sheetViews>
    <sheetView tabSelected="1" view="pageBreakPreview" zoomScaleNormal="100" zoomScaleSheetLayoutView="100" workbookViewId="0">
      <selection activeCell="K23" sqref="K23"/>
    </sheetView>
  </sheetViews>
  <sheetFormatPr defaultRowHeight="21"/>
  <cols>
    <col min="1" max="1" width="2.7109375" style="246" customWidth="1"/>
    <col min="2" max="2" width="15.42578125" bestFit="1" customWidth="1"/>
    <col min="3" max="6" width="15.7109375" customWidth="1"/>
    <col min="7" max="8" width="10.7109375" customWidth="1"/>
  </cols>
  <sheetData>
    <row r="2" spans="2:11">
      <c r="B2" s="492" t="s">
        <v>10482</v>
      </c>
      <c r="G2" s="491"/>
    </row>
    <row r="3" spans="2:11">
      <c r="B3" s="163" t="s">
        <v>10360</v>
      </c>
      <c r="C3" s="327" t="s">
        <v>11145</v>
      </c>
      <c r="E3" s="490" t="s">
        <v>10483</v>
      </c>
    </row>
    <row r="4" spans="2:11">
      <c r="B4" s="163" t="s">
        <v>10378</v>
      </c>
      <c r="C4" s="327" t="s">
        <v>11144</v>
      </c>
    </row>
    <row r="5" spans="2:11">
      <c r="B5" s="163" t="s">
        <v>10379</v>
      </c>
      <c r="C5" s="828" t="s">
        <v>11147</v>
      </c>
      <c r="D5" s="829"/>
      <c r="E5" s="829"/>
      <c r="F5" s="830"/>
    </row>
    <row r="6" spans="2:11">
      <c r="B6" s="163" t="s">
        <v>10380</v>
      </c>
      <c r="C6" s="327" t="s">
        <v>11146</v>
      </c>
    </row>
    <row r="7" spans="2:11">
      <c r="B7" s="163" t="s">
        <v>10381</v>
      </c>
      <c r="C7" s="327" t="s">
        <v>11146</v>
      </c>
    </row>
    <row r="8" spans="2:11">
      <c r="B8" s="163" t="s">
        <v>10382</v>
      </c>
      <c r="C8" s="328"/>
    </row>
    <row r="9" spans="2:11">
      <c r="B9" s="163" t="s">
        <v>10383</v>
      </c>
      <c r="C9" s="328"/>
    </row>
    <row r="10" spans="2:11">
      <c r="B10" s="163" t="s">
        <v>10389</v>
      </c>
      <c r="C10" s="328"/>
    </row>
    <row r="11" spans="2:11">
      <c r="B11" s="163" t="s">
        <v>10384</v>
      </c>
      <c r="C11" s="327" t="s">
        <v>11148</v>
      </c>
    </row>
    <row r="12" spans="2:11">
      <c r="B12" s="163" t="s">
        <v>10385</v>
      </c>
      <c r="C12" s="327" t="s">
        <v>11149</v>
      </c>
      <c r="K12" s="173"/>
    </row>
    <row r="13" spans="2:11">
      <c r="B13" s="163" t="s">
        <v>10356</v>
      </c>
      <c r="C13" s="327" t="s">
        <v>11150</v>
      </c>
    </row>
    <row r="14" spans="2:11">
      <c r="B14" s="163" t="s">
        <v>10386</v>
      </c>
      <c r="C14" s="327" t="s">
        <v>11151</v>
      </c>
    </row>
    <row r="15" spans="2:11">
      <c r="B15" s="266" t="s">
        <v>10387</v>
      </c>
      <c r="C15" s="327" t="s">
        <v>11152</v>
      </c>
    </row>
    <row r="16" spans="2:11">
      <c r="B16" s="266" t="s">
        <v>10388</v>
      </c>
      <c r="C16" s="327" t="s">
        <v>11153</v>
      </c>
    </row>
    <row r="18" spans="1:7">
      <c r="B18" s="163"/>
      <c r="C18" s="314" t="s">
        <v>10422</v>
      </c>
      <c r="D18" s="314" t="s">
        <v>10423</v>
      </c>
      <c r="E18" s="314" t="s">
        <v>10425</v>
      </c>
      <c r="F18" s="314" t="s">
        <v>10427</v>
      </c>
    </row>
    <row r="19" spans="1:7">
      <c r="B19" s="168" t="s">
        <v>10480</v>
      </c>
      <c r="C19" s="559" t="s">
        <v>10894</v>
      </c>
      <c r="D19" s="329"/>
      <c r="E19" s="329"/>
      <c r="F19" s="329"/>
    </row>
    <row r="20" spans="1:7">
      <c r="B20" s="511" t="s">
        <v>10883</v>
      </c>
      <c r="C20" s="559">
        <f>IF(通貨1="",0,VLOOKUP(通貨1,T_為替[[#All],[CODE]:[JUN]],2,FALSE))</f>
        <v>1</v>
      </c>
      <c r="D20" s="168">
        <f>IF(通貨2="",0,VLOOKUP(通貨2,T_為替[[#All],[CODE]:[JUN]],2,FALSE))</f>
        <v>0</v>
      </c>
      <c r="E20" s="168">
        <f>IF(通貨3="",0,VLOOKUP(通貨3,T_為替[[#All],[CODE]:[JUN]],2,FALSE))</f>
        <v>0</v>
      </c>
      <c r="F20" s="168">
        <f>IF(通貨4="",0,VLOOKUP(通貨4,T_為替[[#All],[CODE]:[JUN]],2,FALSE))</f>
        <v>0</v>
      </c>
    </row>
    <row r="21" spans="1:7">
      <c r="B21" s="168" t="s">
        <v>10481</v>
      </c>
      <c r="C21" s="559">
        <f>IF(通貨1レート=0,0,IF(通貨1&lt;0.01,1000,1))</f>
        <v>1</v>
      </c>
      <c r="D21" s="168">
        <f>IF(通貨2レート=0,0,IF(通貨2レート&lt;0.01,1000,1))</f>
        <v>0</v>
      </c>
      <c r="E21" s="168">
        <f>IF(通貨3レート=0,0,IF(通貨3レート&lt;0.01,1000,1))</f>
        <v>0</v>
      </c>
      <c r="F21" s="168">
        <f>IF(通貨4レート=0,0,IF(通貨4レート&lt;0.01,1000,1))</f>
        <v>0</v>
      </c>
    </row>
    <row r="22" spans="1:7" ht="72">
      <c r="A22" s="509"/>
      <c r="B22" s="831" t="s">
        <v>10881</v>
      </c>
      <c r="C22" s="832"/>
      <c r="D22" s="832"/>
      <c r="E22" s="832"/>
      <c r="F22" s="832"/>
      <c r="G22" s="510" t="s">
        <v>10882</v>
      </c>
    </row>
  </sheetData>
  <sheetProtection sheet="1" objects="1" scenarios="1"/>
  <mergeCells count="2">
    <mergeCell ref="C5:F5"/>
    <mergeCell ref="B22:F22"/>
  </mergeCells>
  <phoneticPr fontId="3"/>
  <pageMargins left="0.98425196850393704" right="0.98425196850393704" top="0.98425196850393704" bottom="0.98425196850393704" header="0.39370078740157483" footer="0.39370078740157483"/>
  <pageSetup paperSize="9" orientation="portrait" r:id="rId1"/>
  <drawing r:id="rId2"/>
</worksheet>
</file>

<file path=xl/worksheets/sheet2.xml><?xml version="1.0" encoding="utf-8"?>
<worksheet xmlns="http://schemas.openxmlformats.org/spreadsheetml/2006/main" xmlns:r="http://schemas.openxmlformats.org/officeDocument/2006/relationships">
  <sheetPr>
    <tabColor rgb="FFFF0000"/>
  </sheetPr>
  <dimension ref="A2:O59"/>
  <sheetViews>
    <sheetView view="pageBreakPreview" zoomScale="90" zoomScaleNormal="100" zoomScaleSheetLayoutView="90" workbookViewId="0">
      <selection activeCell="P36" sqref="P36"/>
    </sheetView>
  </sheetViews>
  <sheetFormatPr defaultRowHeight="14.25"/>
  <cols>
    <col min="1" max="1" width="2.7109375" style="514" customWidth="1"/>
    <col min="2" max="2" width="6.7109375" style="518" customWidth="1"/>
    <col min="3" max="3" width="40.7109375" style="518" customWidth="1"/>
    <col min="4" max="8" width="12.7109375" style="518" customWidth="1"/>
    <col min="9" max="9" width="4.7109375" style="518" customWidth="1"/>
    <col min="10" max="10" width="50.7109375" style="518" customWidth="1"/>
    <col min="11" max="16384" width="9.140625" style="518"/>
  </cols>
  <sheetData>
    <row r="2" spans="1:10" ht="14.25" customHeight="1">
      <c r="B2" s="838" t="s">
        <v>10361</v>
      </c>
      <c r="C2" s="839"/>
      <c r="D2" s="515" t="s">
        <v>10435</v>
      </c>
      <c r="E2" s="516" t="str">
        <f>分担部</f>
        <v>KR</v>
      </c>
      <c r="F2" s="517" t="s">
        <v>10434</v>
      </c>
      <c r="G2" s="835" t="str">
        <f>WBS</f>
        <v>JA15R1003</v>
      </c>
      <c r="H2" s="836"/>
    </row>
    <row r="3" spans="1:10" ht="15" customHeight="1">
      <c r="B3" s="838"/>
      <c r="C3" s="839"/>
      <c r="D3" s="515" t="s">
        <v>10433</v>
      </c>
      <c r="E3" s="837" t="str">
        <f>プロジェクト件名</f>
        <v>ハノイ環状3号線マイジック～南タンロン区間実施設計</v>
      </c>
      <c r="F3" s="837"/>
      <c r="G3" s="837"/>
      <c r="H3" s="837"/>
    </row>
    <row r="4" spans="1:10" s="519" customFormat="1" ht="6">
      <c r="G4" s="520"/>
    </row>
    <row r="5" spans="1:10" ht="13.5">
      <c r="A5" s="521"/>
      <c r="B5" s="833" t="s">
        <v>10886</v>
      </c>
      <c r="C5" s="834"/>
      <c r="D5" s="522"/>
      <c r="E5" s="523" t="s">
        <v>10414</v>
      </c>
      <c r="F5" s="523" t="s">
        <v>10415</v>
      </c>
      <c r="G5" s="523" t="s">
        <v>10420</v>
      </c>
      <c r="H5" s="523" t="s">
        <v>10416</v>
      </c>
    </row>
    <row r="6" spans="1:10" ht="13.5" customHeight="1">
      <c r="A6" s="521"/>
      <c r="B6" s="833"/>
      <c r="C6" s="834"/>
      <c r="D6" s="523" t="s">
        <v>10428</v>
      </c>
      <c r="E6" s="524" t="str">
        <f>IF(通貨1="","",通貨1)</f>
        <v>YEN</v>
      </c>
      <c r="F6" s="524" t="str">
        <f>IF(通貨2="","",通貨2)</f>
        <v/>
      </c>
      <c r="G6" s="524" t="str">
        <f>IF(通貨3="","",通貨3)</f>
        <v/>
      </c>
      <c r="H6" s="524" t="str">
        <f>IF(通貨4="","",通貨4)</f>
        <v/>
      </c>
      <c r="J6" s="525"/>
    </row>
    <row r="7" spans="1:10" ht="13.5">
      <c r="A7" s="521"/>
      <c r="B7" s="833"/>
      <c r="C7" s="834"/>
      <c r="D7" s="523" t="s">
        <v>10429</v>
      </c>
      <c r="E7" s="526">
        <f>通貨1レート</f>
        <v>1</v>
      </c>
      <c r="F7" s="526">
        <f>通貨2レート</f>
        <v>0</v>
      </c>
      <c r="G7" s="526">
        <f>通貨3レート</f>
        <v>0</v>
      </c>
      <c r="H7" s="526">
        <f>通貨4レート</f>
        <v>0</v>
      </c>
      <c r="J7" s="527"/>
    </row>
    <row r="8" spans="1:10" ht="13.5">
      <c r="A8" s="521"/>
      <c r="B8" s="833"/>
      <c r="C8" s="834"/>
      <c r="D8" s="523" t="s">
        <v>10430</v>
      </c>
      <c r="E8" s="524">
        <f>通貨1単位</f>
        <v>1</v>
      </c>
      <c r="F8" s="524">
        <f>通貨2単位</f>
        <v>0</v>
      </c>
      <c r="G8" s="524">
        <f>通貨3単位</f>
        <v>0</v>
      </c>
      <c r="H8" s="524">
        <f>通貨4単位</f>
        <v>0</v>
      </c>
      <c r="J8" s="527"/>
    </row>
    <row r="9" spans="1:10" ht="12">
      <c r="A9" s="518"/>
      <c r="G9" s="528"/>
    </row>
    <row r="10" spans="1:10" ht="15" customHeight="1">
      <c r="B10" s="529" t="s">
        <v>10362</v>
      </c>
      <c r="D10" s="530" t="s">
        <v>10884</v>
      </c>
    </row>
    <row r="11" spans="1:10" ht="14.25" customHeight="1">
      <c r="B11" s="531" t="s">
        <v>513</v>
      </c>
      <c r="C11" s="531" t="s">
        <v>10441</v>
      </c>
      <c r="D11" s="523" t="s">
        <v>10436</v>
      </c>
      <c r="E11" s="532" t="str">
        <f>IF(通貨1="","",通貨1&amp;"金額")</f>
        <v>YEN金額</v>
      </c>
      <c r="F11" s="532" t="str">
        <f>IF(通貨2="","",通貨2&amp;"金額")</f>
        <v/>
      </c>
      <c r="G11" s="532" t="str">
        <f>IF(通貨3="","",通貨3&amp;"金額")</f>
        <v/>
      </c>
      <c r="H11" s="532" t="str">
        <f>IF(通貨4="","",通貨4&amp;"金額")</f>
        <v/>
      </c>
      <c r="J11" s="533" t="s">
        <v>10885</v>
      </c>
    </row>
    <row r="12" spans="1:10">
      <c r="B12" s="534" t="s">
        <v>10417</v>
      </c>
      <c r="C12" s="535" t="s">
        <v>10976</v>
      </c>
      <c r="D12" s="649">
        <f>SUMPRODUCT(E$7:H$7,E$8:H$8,E12:H12)</f>
        <v>0</v>
      </c>
      <c r="E12" s="548">
        <f>社員報酬売上高</f>
        <v>0</v>
      </c>
      <c r="F12" s="651"/>
      <c r="G12" s="651"/>
      <c r="H12" s="651"/>
      <c r="J12" s="537"/>
    </row>
    <row r="13" spans="1:10" ht="22.5">
      <c r="B13" s="650" t="s">
        <v>11018</v>
      </c>
      <c r="C13" s="654" t="s">
        <v>11020</v>
      </c>
      <c r="D13" s="689">
        <f>SUMPRODUCT(E$7:H$7,E$8:H$8,E13:H13)</f>
        <v>0</v>
      </c>
      <c r="E13" s="689">
        <f>JICA社員報酬額</f>
        <v>0</v>
      </c>
      <c r="F13" s="690"/>
      <c r="G13" s="690"/>
      <c r="H13" s="690"/>
      <c r="J13" s="537"/>
    </row>
    <row r="14" spans="1:10">
      <c r="B14" s="534" t="s">
        <v>86</v>
      </c>
      <c r="C14" s="691" t="s">
        <v>11014</v>
      </c>
      <c r="D14" s="649">
        <f>SUMPRODUCT(E$7:H$7,E$8:H$8,E14:H14)</f>
        <v>20866300</v>
      </c>
      <c r="E14" s="512">
        <f>17500000+3366300</f>
        <v>20866300</v>
      </c>
      <c r="F14" s="512"/>
      <c r="G14" s="512"/>
      <c r="H14" s="512"/>
      <c r="J14" s="537"/>
    </row>
    <row r="15" spans="1:10">
      <c r="B15" s="534" t="s">
        <v>88</v>
      </c>
      <c r="C15" s="691" t="s">
        <v>10962</v>
      </c>
      <c r="D15" s="649">
        <f>SUMPRODUCT(E$7:H$7,E$8:H$8,E15:H15)</f>
        <v>0</v>
      </c>
      <c r="E15" s="512">
        <v>0</v>
      </c>
      <c r="F15" s="512"/>
      <c r="G15" s="512"/>
      <c r="H15" s="512"/>
      <c r="J15" s="537"/>
    </row>
    <row r="16" spans="1:10">
      <c r="B16" s="650" t="s">
        <v>11012</v>
      </c>
      <c r="C16" s="538" t="s">
        <v>11013</v>
      </c>
      <c r="D16" s="536">
        <f>SUM(D12:D15)-D13</f>
        <v>20866300</v>
      </c>
      <c r="E16" s="536">
        <f>SUM(E12:E15)-E13</f>
        <v>20866300</v>
      </c>
      <c r="F16" s="536">
        <f t="shared" ref="F16:H16" si="0">SUM(F12:F15)-F13</f>
        <v>0</v>
      </c>
      <c r="G16" s="536">
        <f t="shared" si="0"/>
        <v>0</v>
      </c>
      <c r="H16" s="536">
        <f t="shared" si="0"/>
        <v>0</v>
      </c>
      <c r="J16" s="537"/>
    </row>
    <row r="17" spans="1:10">
      <c r="B17" s="650"/>
      <c r="C17" s="538"/>
      <c r="D17" s="538"/>
      <c r="E17" s="538"/>
      <c r="F17" s="538"/>
      <c r="G17" s="538"/>
      <c r="H17" s="538"/>
      <c r="J17" s="537"/>
    </row>
    <row r="18" spans="1:10">
      <c r="B18" s="534" t="s">
        <v>11019</v>
      </c>
      <c r="C18" s="535" t="s">
        <v>10975</v>
      </c>
      <c r="D18" s="649">
        <f t="shared" ref="D18:D22" si="1">SUMPRODUCT(E$7:H$7,E$8:H$8,E18:H18)</f>
        <v>0</v>
      </c>
      <c r="E18" s="548">
        <f>借上報酬額_通貨1</f>
        <v>0</v>
      </c>
      <c r="F18" s="548">
        <f>借上報酬額_通貨2</f>
        <v>0</v>
      </c>
      <c r="G18" s="548">
        <f>借上報酬額_通貨3</f>
        <v>0</v>
      </c>
      <c r="H18" s="548">
        <f>借上報酬額_通貨4</f>
        <v>0</v>
      </c>
      <c r="J18" s="537"/>
    </row>
    <row r="19" spans="1:10" ht="22.5">
      <c r="B19" s="650" t="s">
        <v>11018</v>
      </c>
      <c r="C19" s="654" t="s">
        <v>11021</v>
      </c>
      <c r="D19" s="689">
        <f t="shared" si="1"/>
        <v>0</v>
      </c>
      <c r="E19" s="689">
        <f>JICA借上報酬額</f>
        <v>0</v>
      </c>
      <c r="F19" s="690"/>
      <c r="G19" s="690"/>
      <c r="H19" s="690"/>
      <c r="J19" s="537"/>
    </row>
    <row r="20" spans="1:10">
      <c r="B20" s="534" t="s">
        <v>91</v>
      </c>
      <c r="C20" s="691" t="s">
        <v>11014</v>
      </c>
      <c r="D20" s="649">
        <f t="shared" si="1"/>
        <v>20982500</v>
      </c>
      <c r="E20" s="512">
        <v>20982500</v>
      </c>
      <c r="F20" s="512"/>
      <c r="G20" s="512"/>
      <c r="H20" s="512"/>
      <c r="J20" s="537"/>
    </row>
    <row r="21" spans="1:10">
      <c r="B21" s="534" t="s">
        <v>92</v>
      </c>
      <c r="C21" s="691" t="s">
        <v>10962</v>
      </c>
      <c r="D21" s="649">
        <f t="shared" si="1"/>
        <v>0</v>
      </c>
      <c r="E21" s="512"/>
      <c r="F21" s="512"/>
      <c r="G21" s="512"/>
      <c r="H21" s="512"/>
      <c r="J21" s="537"/>
    </row>
    <row r="22" spans="1:10">
      <c r="B22" s="534"/>
      <c r="C22" s="538" t="s">
        <v>11015</v>
      </c>
      <c r="D22" s="536">
        <f t="shared" si="1"/>
        <v>20982500</v>
      </c>
      <c r="E22" s="536">
        <f>SUM(E18:E21)-E19</f>
        <v>20982500</v>
      </c>
      <c r="F22" s="536">
        <f t="shared" ref="F22" si="2">SUM(F18:F21)-F19</f>
        <v>0</v>
      </c>
      <c r="G22" s="536">
        <f t="shared" ref="G22" si="3">SUM(G18:G21)-G19</f>
        <v>0</v>
      </c>
      <c r="H22" s="536">
        <f t="shared" ref="H22" si="4">SUM(H18:H21)-H19</f>
        <v>0</v>
      </c>
      <c r="J22" s="537"/>
    </row>
    <row r="23" spans="1:10">
      <c r="B23" s="534"/>
      <c r="C23" s="538" t="s">
        <v>11016</v>
      </c>
      <c r="D23" s="536">
        <f>D22+D16</f>
        <v>41848800</v>
      </c>
      <c r="E23" s="536">
        <f>E22+E16</f>
        <v>41848800</v>
      </c>
      <c r="F23" s="536">
        <f>F22+F16</f>
        <v>0</v>
      </c>
      <c r="G23" s="536">
        <f>G22+G16</f>
        <v>0</v>
      </c>
      <c r="H23" s="536">
        <f>H22+H16</f>
        <v>0</v>
      </c>
      <c r="J23" s="537"/>
    </row>
    <row r="24" spans="1:10" ht="12">
      <c r="A24" s="518"/>
      <c r="G24" s="528"/>
    </row>
    <row r="25" spans="1:10">
      <c r="B25" s="539" t="s">
        <v>10368</v>
      </c>
      <c r="D25" s="530" t="s">
        <v>10484</v>
      </c>
    </row>
    <row r="26" spans="1:10">
      <c r="B26" s="540" t="s">
        <v>10419</v>
      </c>
      <c r="C26" s="540" t="s">
        <v>10367</v>
      </c>
      <c r="D26" s="515" t="s">
        <v>10442</v>
      </c>
      <c r="E26" s="532" t="str">
        <f>IF(通貨1="","",通貨1&amp;"部分")</f>
        <v>YEN部分</v>
      </c>
      <c r="F26" s="532" t="str">
        <f>IF(通貨2="","",通貨2&amp;"部分")</f>
        <v/>
      </c>
      <c r="G26" s="532" t="str">
        <f>IF(通貨3="","",通貨3&amp;"部分")</f>
        <v/>
      </c>
      <c r="H26" s="532" t="str">
        <f>IF(通貨4="","",通貨4&amp;"部分")</f>
        <v/>
      </c>
    </row>
    <row r="27" spans="1:10">
      <c r="B27" s="534" t="s">
        <v>10417</v>
      </c>
      <c r="C27" s="535" t="s">
        <v>10364</v>
      </c>
      <c r="D27" s="652">
        <f>SUM(E27:H27)</f>
        <v>10</v>
      </c>
      <c r="E27" s="653">
        <v>10</v>
      </c>
      <c r="F27" s="653"/>
      <c r="G27" s="653"/>
      <c r="H27" s="653"/>
    </row>
    <row r="28" spans="1:10">
      <c r="B28" s="534" t="s">
        <v>10418</v>
      </c>
      <c r="C28" s="535" t="s">
        <v>10365</v>
      </c>
      <c r="D28" s="652">
        <f>SUM(E28:H28)</f>
        <v>12</v>
      </c>
      <c r="E28" s="653">
        <v>12</v>
      </c>
      <c r="F28" s="653">
        <f>④借上外注費!G71</f>
        <v>0</v>
      </c>
      <c r="G28" s="653">
        <f>④借上外注費!G104</f>
        <v>0</v>
      </c>
      <c r="H28" s="653">
        <f>④借上外注費!G137</f>
        <v>0</v>
      </c>
    </row>
    <row r="29" spans="1:10">
      <c r="B29" s="534"/>
      <c r="C29" s="538" t="s">
        <v>10366</v>
      </c>
      <c r="D29" s="541">
        <f>SUM(D27:D28)</f>
        <v>22</v>
      </c>
      <c r="E29" s="541">
        <f>SUM(E27:E28)</f>
        <v>22</v>
      </c>
      <c r="F29" s="541">
        <f>SUM(F27:F28)</f>
        <v>0</v>
      </c>
      <c r="G29" s="541">
        <f>SUM(G27:G28)</f>
        <v>0</v>
      </c>
      <c r="H29" s="541">
        <f>SUM(H27:H28)</f>
        <v>0</v>
      </c>
    </row>
    <row r="30" spans="1:10" ht="12">
      <c r="A30" s="518"/>
      <c r="G30" s="528"/>
    </row>
    <row r="31" spans="1:10">
      <c r="B31" s="529" t="s">
        <v>10363</v>
      </c>
      <c r="D31" s="530" t="s">
        <v>10485</v>
      </c>
    </row>
    <row r="32" spans="1:10">
      <c r="B32" s="542" t="s">
        <v>513</v>
      </c>
      <c r="C32" s="542" t="s">
        <v>10441</v>
      </c>
      <c r="D32" s="523" t="s">
        <v>10436</v>
      </c>
      <c r="E32" s="532" t="str">
        <f>IF(通貨1="","",通貨1&amp;"金額")</f>
        <v>YEN金額</v>
      </c>
      <c r="F32" s="532" t="str">
        <f>IF(通貨2="","",通貨2&amp;"金額")</f>
        <v/>
      </c>
      <c r="G32" s="532" t="str">
        <f>IF(通貨3="","",通貨3&amp;"金額")</f>
        <v/>
      </c>
      <c r="H32" s="532" t="str">
        <f>IF(通貨4="","",通貨4&amp;"金額")</f>
        <v/>
      </c>
    </row>
    <row r="33" spans="2:15">
      <c r="B33" s="513" t="s">
        <v>10417</v>
      </c>
      <c r="C33" s="648" t="s">
        <v>10887</v>
      </c>
      <c r="D33" s="536">
        <f>SUMPRODUCT(E$7:H$7,E$8:H$8,E33:H33)</f>
        <v>2758000</v>
      </c>
      <c r="E33" s="512">
        <v>2758000</v>
      </c>
      <c r="F33" s="512"/>
      <c r="G33" s="512"/>
      <c r="H33" s="512"/>
    </row>
    <row r="34" spans="2:15">
      <c r="B34" s="513" t="s">
        <v>10418</v>
      </c>
      <c r="C34" s="648" t="s">
        <v>11005</v>
      </c>
      <c r="D34" s="536">
        <f t="shared" ref="D34:D35" si="5">SUMPRODUCT(E$7:H$7,E$8:H$8,E34:H34)</f>
        <v>8202000</v>
      </c>
      <c r="E34" s="512">
        <f>8004000+198000</f>
        <v>8202000</v>
      </c>
      <c r="F34" s="512"/>
      <c r="G34" s="512"/>
      <c r="H34" s="512"/>
    </row>
    <row r="35" spans="2:15">
      <c r="B35" s="513" t="s">
        <v>10421</v>
      </c>
      <c r="C35" s="648" t="s">
        <v>10889</v>
      </c>
      <c r="D35" s="536">
        <f t="shared" si="5"/>
        <v>0</v>
      </c>
      <c r="E35" s="512"/>
      <c r="F35" s="512"/>
      <c r="G35" s="512"/>
      <c r="H35" s="512"/>
    </row>
    <row r="36" spans="2:15">
      <c r="B36" s="513" t="s">
        <v>90</v>
      </c>
      <c r="C36" s="648" t="s">
        <v>10888</v>
      </c>
      <c r="D36" s="536">
        <f>SUMPRODUCT(E$7:H$7,E$8:H$8,E36:H36)</f>
        <v>0</v>
      </c>
      <c r="E36" s="512"/>
      <c r="F36" s="512"/>
      <c r="G36" s="512"/>
      <c r="H36" s="512"/>
    </row>
    <row r="37" spans="2:15">
      <c r="B37" s="513" t="s">
        <v>91</v>
      </c>
      <c r="C37" s="648" t="s">
        <v>11006</v>
      </c>
      <c r="D37" s="536">
        <f>SUMPRODUCT(E$7:H$7,E$8:H$8,E37:H37)</f>
        <v>0</v>
      </c>
      <c r="E37" s="512"/>
      <c r="F37" s="512"/>
      <c r="G37" s="512"/>
      <c r="H37" s="512"/>
    </row>
    <row r="38" spans="2:15">
      <c r="B38" s="513" t="s">
        <v>92</v>
      </c>
      <c r="C38" s="648" t="s">
        <v>11007</v>
      </c>
      <c r="D38" s="536">
        <f t="shared" ref="D38:D42" si="6">SUMPRODUCT(E$7:H$7,E$8:H$8,E38:H38)</f>
        <v>0</v>
      </c>
      <c r="E38" s="512"/>
      <c r="F38" s="512"/>
      <c r="G38" s="512"/>
      <c r="H38" s="512"/>
    </row>
    <row r="39" spans="2:15">
      <c r="B39" s="513" t="s">
        <v>93</v>
      </c>
      <c r="C39" s="648" t="s">
        <v>11008</v>
      </c>
      <c r="D39" s="536">
        <f t="shared" si="6"/>
        <v>0</v>
      </c>
      <c r="E39" s="512"/>
      <c r="F39" s="512"/>
      <c r="G39" s="512"/>
      <c r="H39" s="512"/>
      <c r="O39"/>
    </row>
    <row r="40" spans="2:15">
      <c r="B40" s="513" t="s">
        <v>94</v>
      </c>
      <c r="C40" s="648" t="s">
        <v>11009</v>
      </c>
      <c r="D40" s="536">
        <f t="shared" si="6"/>
        <v>0</v>
      </c>
      <c r="E40" s="512"/>
      <c r="F40" s="512"/>
      <c r="G40" s="512"/>
      <c r="H40" s="512"/>
      <c r="O40"/>
    </row>
    <row r="41" spans="2:15">
      <c r="B41" s="513" t="s">
        <v>95</v>
      </c>
      <c r="C41" s="648" t="s">
        <v>11011</v>
      </c>
      <c r="D41" s="536">
        <f t="shared" si="6"/>
        <v>0</v>
      </c>
      <c r="E41" s="512"/>
      <c r="F41" s="512"/>
      <c r="G41" s="512"/>
      <c r="H41" s="512"/>
      <c r="O41"/>
    </row>
    <row r="42" spans="2:15">
      <c r="B42" s="513" t="s">
        <v>96</v>
      </c>
      <c r="C42" s="648" t="s">
        <v>11010</v>
      </c>
      <c r="D42" s="536">
        <f t="shared" si="6"/>
        <v>0</v>
      </c>
      <c r="E42" s="512"/>
      <c r="F42" s="512"/>
      <c r="G42" s="512"/>
      <c r="H42" s="512"/>
      <c r="O42"/>
    </row>
    <row r="43" spans="2:15">
      <c r="B43" s="513" t="s">
        <v>97</v>
      </c>
      <c r="C43" s="648" t="s">
        <v>11154</v>
      </c>
      <c r="D43" s="536">
        <f>SUMPRODUCT(E$7:H$7,E$8:H$8,E43:H43)</f>
        <v>4735237</v>
      </c>
      <c r="E43" s="512">
        <v>4735237</v>
      </c>
      <c r="F43" s="512"/>
      <c r="G43" s="512"/>
      <c r="H43" s="512"/>
      <c r="O43"/>
    </row>
    <row r="44" spans="2:15">
      <c r="B44" s="513" t="s">
        <v>98</v>
      </c>
      <c r="C44" s="648"/>
      <c r="D44" s="536">
        <f>SUMPRODUCT(E$7:H$7,E$8:H$8,E44:H44)</f>
        <v>0</v>
      </c>
      <c r="E44" s="512"/>
      <c r="F44" s="512"/>
      <c r="G44" s="512"/>
      <c r="H44" s="512"/>
      <c r="O44"/>
    </row>
    <row r="45" spans="2:15">
      <c r="B45" s="513" t="s">
        <v>99</v>
      </c>
      <c r="C45" s="648"/>
      <c r="D45" s="536">
        <f>SUMPRODUCT(E$7:H$7,E$8:H$8,E45:H45)</f>
        <v>0</v>
      </c>
      <c r="E45" s="512"/>
      <c r="F45" s="512"/>
      <c r="G45" s="512"/>
      <c r="H45" s="512"/>
    </row>
    <row r="46" spans="2:15">
      <c r="B46" s="513" t="s">
        <v>100</v>
      </c>
      <c r="C46" s="648"/>
      <c r="D46" s="536">
        <f>SUMPRODUCT(E$7:H$7,E$8:H$8,E46:H46)</f>
        <v>0</v>
      </c>
      <c r="E46" s="512"/>
      <c r="F46" s="512"/>
      <c r="G46" s="512"/>
      <c r="H46" s="512"/>
      <c r="L46" s="527"/>
    </row>
    <row r="47" spans="2:15">
      <c r="B47" s="513" t="s">
        <v>101</v>
      </c>
      <c r="C47" s="648"/>
      <c r="D47" s="536">
        <f>SUMPRODUCT(E$7:H$7,E$8:H$8,E47:H47)</f>
        <v>0</v>
      </c>
      <c r="E47" s="512"/>
      <c r="F47" s="512"/>
      <c r="G47" s="512"/>
      <c r="H47" s="512"/>
      <c r="L47" s="527"/>
    </row>
    <row r="48" spans="2:15">
      <c r="B48" s="538"/>
      <c r="C48" s="538" t="s">
        <v>10369</v>
      </c>
      <c r="D48" s="536">
        <f>SUM(D33:D47)</f>
        <v>15695237</v>
      </c>
      <c r="E48" s="536">
        <f>SUM(E33:E47)</f>
        <v>15695237</v>
      </c>
      <c r="F48" s="536">
        <f>SUM(F33:F47)</f>
        <v>0</v>
      </c>
      <c r="G48" s="536">
        <f>SUM(G33:G47)</f>
        <v>0</v>
      </c>
      <c r="H48" s="536">
        <f>SUM(H33:H47)</f>
        <v>0</v>
      </c>
    </row>
    <row r="50" spans="2:9">
      <c r="B50" s="539" t="s">
        <v>10390</v>
      </c>
      <c r="C50" s="543"/>
      <c r="D50" s="530" t="s">
        <v>10486</v>
      </c>
      <c r="E50" s="544"/>
      <c r="F50" s="544"/>
      <c r="G50" s="544"/>
      <c r="H50" s="544"/>
    </row>
    <row r="51" spans="2:9">
      <c r="B51" s="531" t="s">
        <v>513</v>
      </c>
      <c r="C51" s="531" t="s">
        <v>10441</v>
      </c>
      <c r="D51" s="523" t="s">
        <v>10436</v>
      </c>
      <c r="E51" s="532" t="str">
        <f>IF(通貨1="","",通貨1&amp;"金額")</f>
        <v>YEN金額</v>
      </c>
      <c r="F51" s="532" t="str">
        <f>IF(通貨2="","",通貨2&amp;"金額")</f>
        <v/>
      </c>
      <c r="G51" s="532" t="str">
        <f>IF(通貨3="","",通貨3&amp;"金額")</f>
        <v/>
      </c>
      <c r="H51" s="532" t="str">
        <f>IF(通貨4="","",通貨4&amp;"金額")</f>
        <v/>
      </c>
    </row>
    <row r="52" spans="2:9">
      <c r="B52" s="513" t="s">
        <v>10417</v>
      </c>
      <c r="C52" s="512" t="s">
        <v>10431</v>
      </c>
      <c r="D52" s="536">
        <f>SUMPRODUCT(E$7:H$7,E$8:H$8,E52:H52)</f>
        <v>0</v>
      </c>
      <c r="E52" s="512"/>
      <c r="F52" s="512"/>
      <c r="G52" s="512"/>
      <c r="H52" s="512"/>
    </row>
    <row r="53" spans="2:9">
      <c r="B53" s="513" t="s">
        <v>10418</v>
      </c>
      <c r="C53" s="512" t="s">
        <v>10432</v>
      </c>
      <c r="D53" s="536">
        <f>SUMPRODUCT(E$7:H$7,E$8:H$8,E53:H53)</f>
        <v>4735237</v>
      </c>
      <c r="E53" s="512">
        <v>4735237</v>
      </c>
      <c r="F53" s="512"/>
      <c r="G53" s="512"/>
      <c r="H53" s="512"/>
    </row>
    <row r="54" spans="2:9">
      <c r="B54" s="513" t="s">
        <v>10421</v>
      </c>
      <c r="C54" s="512"/>
      <c r="D54" s="536">
        <f>SUMPRODUCT(E$7:H$7,E$8:H$8,E54:H54)</f>
        <v>0</v>
      </c>
      <c r="E54" s="512"/>
      <c r="F54" s="512"/>
      <c r="G54" s="512"/>
      <c r="H54" s="512"/>
      <c r="I54" s="525"/>
    </row>
    <row r="55" spans="2:9">
      <c r="B55" s="538"/>
      <c r="C55" s="538" t="s">
        <v>10369</v>
      </c>
      <c r="D55" s="536">
        <f>SUM(D52:D54)</f>
        <v>4735237</v>
      </c>
      <c r="E55" s="536">
        <f>SUM(E52:E54)</f>
        <v>4735237</v>
      </c>
      <c r="F55" s="536">
        <f>SUM(F52:F54)</f>
        <v>0</v>
      </c>
      <c r="G55" s="536">
        <f>SUM(G52:G54)</f>
        <v>0</v>
      </c>
      <c r="H55" s="536">
        <f>SUM(H52:H54)</f>
        <v>0</v>
      </c>
    </row>
    <row r="57" spans="2:9">
      <c r="D57" s="515" t="s">
        <v>11024</v>
      </c>
      <c r="E57" s="658">
        <f>D23</f>
        <v>41848800</v>
      </c>
    </row>
    <row r="58" spans="2:9">
      <c r="D58" s="515" t="s">
        <v>11025</v>
      </c>
      <c r="E58" s="658">
        <f>経費売上額</f>
        <v>15695237</v>
      </c>
      <c r="F58" s="333" t="s">
        <v>11027</v>
      </c>
    </row>
    <row r="59" spans="2:9">
      <c r="D59" s="559" t="s">
        <v>11026</v>
      </c>
      <c r="E59" s="658">
        <f>E57+E58</f>
        <v>57544037</v>
      </c>
      <c r="F59" s="658">
        <f>CIT見込額</f>
        <v>4735237</v>
      </c>
    </row>
  </sheetData>
  <sheetProtection sheet="1" objects="1" scenarios="1"/>
  <mergeCells count="4">
    <mergeCell ref="B5:C8"/>
    <mergeCell ref="G2:H2"/>
    <mergeCell ref="E3:H3"/>
    <mergeCell ref="B2:C3"/>
  </mergeCells>
  <phoneticPr fontId="3"/>
  <pageMargins left="0.7" right="0.7" top="0.75" bottom="0.75" header="0.3" footer="0.3"/>
  <pageSetup paperSize="9" scale="88" orientation="portrait" r:id="rId1"/>
  <drawing r:id="rId2"/>
</worksheet>
</file>

<file path=xl/worksheets/sheet3.xml><?xml version="1.0" encoding="utf-8"?>
<worksheet xmlns="http://schemas.openxmlformats.org/spreadsheetml/2006/main" xmlns:r="http://schemas.openxmlformats.org/officeDocument/2006/relationships">
  <sheetPr>
    <pageSetUpPr fitToPage="1"/>
  </sheetPr>
  <dimension ref="A1:V66"/>
  <sheetViews>
    <sheetView view="pageBreakPreview" zoomScaleNormal="100" zoomScaleSheetLayoutView="100" workbookViewId="0">
      <pane ySplit="4" topLeftCell="A41" activePane="bottomLeft" state="frozen"/>
      <selection activeCell="T52" sqref="T52"/>
      <selection pane="bottomLeft" activeCell="P56" sqref="P56"/>
    </sheetView>
  </sheetViews>
  <sheetFormatPr defaultRowHeight="14.25"/>
  <cols>
    <col min="1" max="1" width="2.7109375" style="332" customWidth="1"/>
    <col min="2" max="2" width="16.7109375" style="199" customWidth="1"/>
    <col min="3" max="3" width="9.42578125" style="199" bestFit="1" customWidth="1"/>
    <col min="4" max="4" width="5.42578125" style="199" bestFit="1" customWidth="1"/>
    <col min="5" max="5" width="10.7109375" style="199" customWidth="1"/>
    <col min="6" max="6" width="6" style="199" bestFit="1" customWidth="1"/>
    <col min="7" max="7" width="10.7109375" style="199" customWidth="1"/>
    <col min="8" max="8" width="5.140625" style="199" bestFit="1" customWidth="1"/>
    <col min="9" max="9" width="10.7109375" style="199" customWidth="1"/>
    <col min="10" max="10" width="6.85546875" style="199" bestFit="1" customWidth="1"/>
    <col min="11" max="13" width="10.7109375" style="199" customWidth="1"/>
    <col min="14" max="15" width="9.140625" style="199"/>
    <col min="16" max="22" width="9.85546875" style="199" customWidth="1"/>
    <col min="23" max="16384" width="9.140625" style="199"/>
  </cols>
  <sheetData>
    <row r="1" spans="1:13" ht="13.5" customHeight="1">
      <c r="B1" s="838" t="s">
        <v>10965</v>
      </c>
      <c r="C1" s="838"/>
      <c r="D1" s="838"/>
      <c r="E1" s="838"/>
      <c r="F1" s="838"/>
      <c r="G1" s="333" t="s">
        <v>10381</v>
      </c>
      <c r="H1" s="840" t="str">
        <f>分担部</f>
        <v>KR</v>
      </c>
      <c r="I1" s="840"/>
      <c r="J1" s="842" t="s">
        <v>10434</v>
      </c>
      <c r="K1" s="842"/>
      <c r="L1" s="843" t="str">
        <f>WBS</f>
        <v>JA15R1003</v>
      </c>
      <c r="M1" s="843"/>
    </row>
    <row r="2" spans="1:13" ht="13.5" customHeight="1">
      <c r="B2" s="838"/>
      <c r="C2" s="838"/>
      <c r="D2" s="838"/>
      <c r="E2" s="838"/>
      <c r="F2" s="838"/>
      <c r="G2" s="557" t="s">
        <v>10433</v>
      </c>
      <c r="H2" s="844" t="str">
        <f>プロジェクト件名</f>
        <v>ハノイ環状3号線マイジック～南タンロン区間実施設計</v>
      </c>
      <c r="I2" s="844"/>
      <c r="J2" s="844"/>
      <c r="K2" s="844"/>
      <c r="L2" s="844"/>
      <c r="M2" s="844"/>
    </row>
    <row r="3" spans="1:13" s="335" customFormat="1">
      <c r="A3" s="332"/>
      <c r="B3" s="199"/>
      <c r="C3" s="199"/>
    </row>
    <row r="4" spans="1:13" ht="23.25" thickBot="1">
      <c r="B4" s="604" t="s">
        <v>10959</v>
      </c>
      <c r="C4" s="625" t="s">
        <v>10977</v>
      </c>
      <c r="D4" s="604" t="s">
        <v>10966</v>
      </c>
      <c r="E4" s="604" t="s">
        <v>11034</v>
      </c>
      <c r="F4" s="625" t="s">
        <v>10967</v>
      </c>
      <c r="G4" s="604" t="s">
        <v>10963</v>
      </c>
      <c r="H4" s="625" t="s">
        <v>10968</v>
      </c>
      <c r="I4" s="604" t="s">
        <v>10960</v>
      </c>
      <c r="J4" s="625" t="s">
        <v>10969</v>
      </c>
      <c r="K4" s="604" t="s">
        <v>10961</v>
      </c>
      <c r="L4" s="604" t="s">
        <v>10970</v>
      </c>
      <c r="M4" s="604" t="s">
        <v>10964</v>
      </c>
    </row>
    <row r="5" spans="1:13" ht="15" thickTop="1">
      <c r="B5" s="186"/>
      <c r="C5" s="186"/>
      <c r="D5" s="638"/>
      <c r="E5" s="684">
        <f>IF(D5="",0,VLOOKUP(D5,テーブル9[[格付]:[採用単価]],2,FALSE))</f>
        <v>0</v>
      </c>
      <c r="F5" s="319"/>
      <c r="G5" s="623">
        <f>E5*F5</f>
        <v>0</v>
      </c>
      <c r="H5" s="624"/>
      <c r="I5" s="623">
        <f t="shared" ref="I5:I10" si="0">G5*H5</f>
        <v>0</v>
      </c>
      <c r="J5" s="624"/>
      <c r="K5" s="623">
        <f t="shared" ref="K5:K55" si="1">(G5+I5)*J5</f>
        <v>0</v>
      </c>
      <c r="L5" s="623">
        <f t="shared" ref="L5:L10" si="2">G5+I5+K5</f>
        <v>0</v>
      </c>
      <c r="M5" s="623">
        <f>IF(F5=0,0,L5/F5)</f>
        <v>0</v>
      </c>
    </row>
    <row r="6" spans="1:13">
      <c r="B6" s="611"/>
      <c r="C6" s="611"/>
      <c r="D6" s="639"/>
      <c r="E6" s="684">
        <f>IF(D6="",0,VLOOKUP(D6,テーブル9[[格付]:[採用単価]],2,FALSE))</f>
        <v>0</v>
      </c>
      <c r="F6" s="320"/>
      <c r="G6" s="613">
        <f t="shared" ref="G6:G55" si="3">E6*F6</f>
        <v>0</v>
      </c>
      <c r="H6" s="612"/>
      <c r="I6" s="613">
        <f t="shared" si="0"/>
        <v>0</v>
      </c>
      <c r="J6" s="612"/>
      <c r="K6" s="613">
        <f t="shared" si="1"/>
        <v>0</v>
      </c>
      <c r="L6" s="613">
        <f t="shared" si="2"/>
        <v>0</v>
      </c>
      <c r="M6" s="613">
        <f t="shared" ref="M6:M55" si="4">IF(F6=0,0,L6/F6)</f>
        <v>0</v>
      </c>
    </row>
    <row r="7" spans="1:13">
      <c r="B7" s="611"/>
      <c r="C7" s="611"/>
      <c r="D7" s="639"/>
      <c r="E7" s="684">
        <f>IF(D7="",0,VLOOKUP(D7,テーブル9[[格付]:[採用単価]],2,FALSE))</f>
        <v>0</v>
      </c>
      <c r="F7" s="320"/>
      <c r="G7" s="613">
        <f t="shared" si="3"/>
        <v>0</v>
      </c>
      <c r="H7" s="612"/>
      <c r="I7" s="613">
        <f t="shared" si="0"/>
        <v>0</v>
      </c>
      <c r="J7" s="612"/>
      <c r="K7" s="613">
        <f t="shared" si="1"/>
        <v>0</v>
      </c>
      <c r="L7" s="613">
        <f t="shared" si="2"/>
        <v>0</v>
      </c>
      <c r="M7" s="613">
        <f t="shared" si="4"/>
        <v>0</v>
      </c>
    </row>
    <row r="8" spans="1:13">
      <c r="B8" s="611"/>
      <c r="C8" s="611"/>
      <c r="D8" s="639"/>
      <c r="E8" s="684">
        <f>IF(D8="",0,VLOOKUP(D8,テーブル9[[格付]:[採用単価]],2,FALSE))</f>
        <v>0</v>
      </c>
      <c r="F8" s="320"/>
      <c r="G8" s="613">
        <f t="shared" si="3"/>
        <v>0</v>
      </c>
      <c r="H8" s="612"/>
      <c r="I8" s="613">
        <f t="shared" si="0"/>
        <v>0</v>
      </c>
      <c r="J8" s="612"/>
      <c r="K8" s="613">
        <f t="shared" si="1"/>
        <v>0</v>
      </c>
      <c r="L8" s="613">
        <f t="shared" si="2"/>
        <v>0</v>
      </c>
      <c r="M8" s="613">
        <f t="shared" si="4"/>
        <v>0</v>
      </c>
    </row>
    <row r="9" spans="1:13">
      <c r="B9" s="611"/>
      <c r="C9" s="611"/>
      <c r="D9" s="639"/>
      <c r="E9" s="684">
        <f>IF(D9="",0,VLOOKUP(D9,テーブル9[[格付]:[採用単価]],2,FALSE))</f>
        <v>0</v>
      </c>
      <c r="F9" s="320"/>
      <c r="G9" s="613">
        <f t="shared" si="3"/>
        <v>0</v>
      </c>
      <c r="H9" s="612"/>
      <c r="I9" s="613">
        <f t="shared" si="0"/>
        <v>0</v>
      </c>
      <c r="J9" s="612"/>
      <c r="K9" s="613">
        <f t="shared" si="1"/>
        <v>0</v>
      </c>
      <c r="L9" s="613">
        <f t="shared" si="2"/>
        <v>0</v>
      </c>
      <c r="M9" s="613">
        <f t="shared" si="4"/>
        <v>0</v>
      </c>
    </row>
    <row r="10" spans="1:13">
      <c r="B10" s="611"/>
      <c r="C10" s="611"/>
      <c r="D10" s="639"/>
      <c r="E10" s="684">
        <f>IF(D10="",0,VLOOKUP(D10,テーブル9[[格付]:[採用単価]],2,FALSE))</f>
        <v>0</v>
      </c>
      <c r="F10" s="320"/>
      <c r="G10" s="613">
        <f t="shared" si="3"/>
        <v>0</v>
      </c>
      <c r="H10" s="612"/>
      <c r="I10" s="613">
        <f t="shared" si="0"/>
        <v>0</v>
      </c>
      <c r="J10" s="612"/>
      <c r="K10" s="613">
        <f t="shared" si="1"/>
        <v>0</v>
      </c>
      <c r="L10" s="613">
        <f t="shared" si="2"/>
        <v>0</v>
      </c>
      <c r="M10" s="613">
        <f t="shared" si="4"/>
        <v>0</v>
      </c>
    </row>
    <row r="11" spans="1:13">
      <c r="B11" s="611"/>
      <c r="C11" s="611"/>
      <c r="D11" s="639"/>
      <c r="E11" s="684">
        <f>IF(D11="",0,VLOOKUP(D11,テーブル9[[格付]:[採用単価]],2,FALSE))</f>
        <v>0</v>
      </c>
      <c r="F11" s="320"/>
      <c r="G11" s="613">
        <f t="shared" si="3"/>
        <v>0</v>
      </c>
      <c r="H11" s="612"/>
      <c r="I11" s="613">
        <f>G11*H11</f>
        <v>0</v>
      </c>
      <c r="J11" s="612"/>
      <c r="K11" s="613">
        <f t="shared" si="1"/>
        <v>0</v>
      </c>
      <c r="L11" s="613">
        <f>G11+I11+K11</f>
        <v>0</v>
      </c>
      <c r="M11" s="613">
        <f t="shared" si="4"/>
        <v>0</v>
      </c>
    </row>
    <row r="12" spans="1:13">
      <c r="B12" s="611"/>
      <c r="C12" s="611"/>
      <c r="D12" s="639"/>
      <c r="E12" s="684">
        <f>IF(D12="",0,VLOOKUP(D12,テーブル9[[格付]:[採用単価]],2,FALSE))</f>
        <v>0</v>
      </c>
      <c r="F12" s="320"/>
      <c r="G12" s="613">
        <f t="shared" si="3"/>
        <v>0</v>
      </c>
      <c r="H12" s="612"/>
      <c r="I12" s="613">
        <f t="shared" ref="I12:I55" si="5">G12*H12</f>
        <v>0</v>
      </c>
      <c r="J12" s="612"/>
      <c r="K12" s="613">
        <f t="shared" si="1"/>
        <v>0</v>
      </c>
      <c r="L12" s="613">
        <f t="shared" ref="L12:L55" si="6">G12+I12+K12</f>
        <v>0</v>
      </c>
      <c r="M12" s="613">
        <f t="shared" si="4"/>
        <v>0</v>
      </c>
    </row>
    <row r="13" spans="1:13">
      <c r="B13" s="611"/>
      <c r="C13" s="611"/>
      <c r="D13" s="639"/>
      <c r="E13" s="684">
        <f>IF(D13="",0,VLOOKUP(D13,テーブル9[[格付]:[採用単価]],2,FALSE))</f>
        <v>0</v>
      </c>
      <c r="F13" s="320"/>
      <c r="G13" s="613">
        <f t="shared" si="3"/>
        <v>0</v>
      </c>
      <c r="H13" s="612"/>
      <c r="I13" s="613">
        <f t="shared" si="5"/>
        <v>0</v>
      </c>
      <c r="J13" s="612"/>
      <c r="K13" s="613">
        <f t="shared" si="1"/>
        <v>0</v>
      </c>
      <c r="L13" s="613">
        <f t="shared" si="6"/>
        <v>0</v>
      </c>
      <c r="M13" s="613">
        <f t="shared" si="4"/>
        <v>0</v>
      </c>
    </row>
    <row r="14" spans="1:13">
      <c r="B14" s="611"/>
      <c r="C14" s="611"/>
      <c r="D14" s="639"/>
      <c r="E14" s="684">
        <f>IF(D14="",0,VLOOKUP(D14,テーブル9[[格付]:[採用単価]],2,FALSE))</f>
        <v>0</v>
      </c>
      <c r="F14" s="320"/>
      <c r="G14" s="613">
        <f t="shared" si="3"/>
        <v>0</v>
      </c>
      <c r="H14" s="612"/>
      <c r="I14" s="613">
        <f t="shared" si="5"/>
        <v>0</v>
      </c>
      <c r="J14" s="612"/>
      <c r="K14" s="613">
        <f t="shared" si="1"/>
        <v>0</v>
      </c>
      <c r="L14" s="613">
        <f t="shared" si="6"/>
        <v>0</v>
      </c>
      <c r="M14" s="613">
        <f t="shared" si="4"/>
        <v>0</v>
      </c>
    </row>
    <row r="15" spans="1:13">
      <c r="B15" s="611"/>
      <c r="C15" s="611"/>
      <c r="D15" s="639"/>
      <c r="E15" s="684">
        <f>IF(D15="",0,VLOOKUP(D15,テーブル9[[格付]:[採用単価]],2,FALSE))</f>
        <v>0</v>
      </c>
      <c r="F15" s="320"/>
      <c r="G15" s="613">
        <f t="shared" si="3"/>
        <v>0</v>
      </c>
      <c r="H15" s="612"/>
      <c r="I15" s="613">
        <f t="shared" si="5"/>
        <v>0</v>
      </c>
      <c r="J15" s="612"/>
      <c r="K15" s="613">
        <f t="shared" si="1"/>
        <v>0</v>
      </c>
      <c r="L15" s="613">
        <f t="shared" si="6"/>
        <v>0</v>
      </c>
      <c r="M15" s="613">
        <f t="shared" si="4"/>
        <v>0</v>
      </c>
    </row>
    <row r="16" spans="1:13">
      <c r="B16" s="611"/>
      <c r="C16" s="611"/>
      <c r="D16" s="639"/>
      <c r="E16" s="684">
        <f>IF(D16="",0,VLOOKUP(D16,テーブル9[[格付]:[採用単価]],2,FALSE))</f>
        <v>0</v>
      </c>
      <c r="F16" s="320"/>
      <c r="G16" s="613">
        <f t="shared" si="3"/>
        <v>0</v>
      </c>
      <c r="H16" s="612"/>
      <c r="I16" s="613">
        <f t="shared" si="5"/>
        <v>0</v>
      </c>
      <c r="J16" s="612"/>
      <c r="K16" s="613">
        <f t="shared" si="1"/>
        <v>0</v>
      </c>
      <c r="L16" s="613">
        <f t="shared" si="6"/>
        <v>0</v>
      </c>
      <c r="M16" s="613">
        <f t="shared" si="4"/>
        <v>0</v>
      </c>
    </row>
    <row r="17" spans="2:22">
      <c r="B17" s="611"/>
      <c r="C17" s="611"/>
      <c r="D17" s="639"/>
      <c r="E17" s="684">
        <f>IF(D17="",0,VLOOKUP(D17,テーブル9[[格付]:[採用単価]],2,FALSE))</f>
        <v>0</v>
      </c>
      <c r="F17" s="320"/>
      <c r="G17" s="613">
        <f t="shared" si="3"/>
        <v>0</v>
      </c>
      <c r="H17" s="612"/>
      <c r="I17" s="613">
        <f t="shared" si="5"/>
        <v>0</v>
      </c>
      <c r="J17" s="612"/>
      <c r="K17" s="613">
        <f t="shared" si="1"/>
        <v>0</v>
      </c>
      <c r="L17" s="613">
        <f t="shared" si="6"/>
        <v>0</v>
      </c>
      <c r="M17" s="613">
        <f t="shared" si="4"/>
        <v>0</v>
      </c>
    </row>
    <row r="18" spans="2:22">
      <c r="B18" s="611"/>
      <c r="C18" s="611"/>
      <c r="D18" s="639"/>
      <c r="E18" s="684">
        <f>IF(D18="",0,VLOOKUP(D18,テーブル9[[格付]:[採用単価]],2,FALSE))</f>
        <v>0</v>
      </c>
      <c r="F18" s="320"/>
      <c r="G18" s="613">
        <f t="shared" si="3"/>
        <v>0</v>
      </c>
      <c r="H18" s="612"/>
      <c r="I18" s="613">
        <f t="shared" si="5"/>
        <v>0</v>
      </c>
      <c r="J18" s="612"/>
      <c r="K18" s="613">
        <f t="shared" si="1"/>
        <v>0</v>
      </c>
      <c r="L18" s="613">
        <f t="shared" si="6"/>
        <v>0</v>
      </c>
      <c r="M18" s="613">
        <f t="shared" si="4"/>
        <v>0</v>
      </c>
    </row>
    <row r="19" spans="2:22">
      <c r="B19" s="611"/>
      <c r="C19" s="611"/>
      <c r="D19" s="639"/>
      <c r="E19" s="684">
        <f>IF(D19="",0,VLOOKUP(D19,テーブル9[[格付]:[採用単価]],2,FALSE))</f>
        <v>0</v>
      </c>
      <c r="F19" s="320"/>
      <c r="G19" s="613">
        <f t="shared" si="3"/>
        <v>0</v>
      </c>
      <c r="H19" s="612"/>
      <c r="I19" s="613">
        <f t="shared" si="5"/>
        <v>0</v>
      </c>
      <c r="J19" s="612"/>
      <c r="K19" s="613">
        <f t="shared" si="1"/>
        <v>0</v>
      </c>
      <c r="L19" s="613">
        <f t="shared" si="6"/>
        <v>0</v>
      </c>
      <c r="M19" s="613">
        <f t="shared" si="4"/>
        <v>0</v>
      </c>
    </row>
    <row r="20" spans="2:22">
      <c r="B20" s="611"/>
      <c r="C20" s="611"/>
      <c r="D20" s="639"/>
      <c r="E20" s="684">
        <f>IF(D20="",0,VLOOKUP(D20,テーブル9[[格付]:[採用単価]],2,FALSE))</f>
        <v>0</v>
      </c>
      <c r="F20" s="320"/>
      <c r="G20" s="613">
        <f t="shared" si="3"/>
        <v>0</v>
      </c>
      <c r="H20" s="612"/>
      <c r="I20" s="613">
        <f t="shared" si="5"/>
        <v>0</v>
      </c>
      <c r="J20" s="612"/>
      <c r="K20" s="613">
        <f t="shared" si="1"/>
        <v>0</v>
      </c>
      <c r="L20" s="613">
        <f t="shared" si="6"/>
        <v>0</v>
      </c>
      <c r="M20" s="613">
        <f t="shared" si="4"/>
        <v>0</v>
      </c>
    </row>
    <row r="21" spans="2:22">
      <c r="B21" s="611"/>
      <c r="C21" s="611"/>
      <c r="D21" s="639"/>
      <c r="E21" s="684">
        <f>IF(D21="",0,VLOOKUP(D21,テーブル9[[格付]:[採用単価]],2,FALSE))</f>
        <v>0</v>
      </c>
      <c r="F21" s="320"/>
      <c r="G21" s="613">
        <f t="shared" si="3"/>
        <v>0</v>
      </c>
      <c r="H21" s="612"/>
      <c r="I21" s="613">
        <f t="shared" si="5"/>
        <v>0</v>
      </c>
      <c r="J21" s="612"/>
      <c r="K21" s="613">
        <f t="shared" si="1"/>
        <v>0</v>
      </c>
      <c r="L21" s="613">
        <f t="shared" si="6"/>
        <v>0</v>
      </c>
      <c r="M21" s="613">
        <f t="shared" si="4"/>
        <v>0</v>
      </c>
    </row>
    <row r="22" spans="2:22">
      <c r="B22" s="611"/>
      <c r="C22" s="611"/>
      <c r="D22" s="639"/>
      <c r="E22" s="684">
        <f>IF(D22="",0,VLOOKUP(D22,テーブル9[[格付]:[採用単価]],2,FALSE))</f>
        <v>0</v>
      </c>
      <c r="F22" s="320"/>
      <c r="G22" s="613">
        <f t="shared" si="3"/>
        <v>0</v>
      </c>
      <c r="H22" s="612"/>
      <c r="I22" s="613">
        <f t="shared" si="5"/>
        <v>0</v>
      </c>
      <c r="J22" s="612"/>
      <c r="K22" s="613">
        <f t="shared" si="1"/>
        <v>0</v>
      </c>
      <c r="L22" s="613">
        <f t="shared" si="6"/>
        <v>0</v>
      </c>
      <c r="M22" s="613">
        <f t="shared" si="4"/>
        <v>0</v>
      </c>
      <c r="O22" s="840" t="s">
        <v>10988</v>
      </c>
      <c r="P22" s="841" t="s">
        <v>10998</v>
      </c>
      <c r="Q22" s="627" t="s">
        <v>10989</v>
      </c>
      <c r="R22" s="627"/>
      <c r="S22" s="627"/>
      <c r="T22" s="627"/>
      <c r="U22" s="627"/>
      <c r="V22" s="627"/>
    </row>
    <row r="23" spans="2:22">
      <c r="B23" s="611"/>
      <c r="C23" s="611"/>
      <c r="D23" s="639"/>
      <c r="E23" s="684">
        <f>IF(D23="",0,VLOOKUP(D23,テーブル9[[格付]:[採用単価]],2,FALSE))</f>
        <v>0</v>
      </c>
      <c r="F23" s="320"/>
      <c r="G23" s="613">
        <f t="shared" si="3"/>
        <v>0</v>
      </c>
      <c r="H23" s="612"/>
      <c r="I23" s="613">
        <f t="shared" si="5"/>
        <v>0</v>
      </c>
      <c r="J23" s="612"/>
      <c r="K23" s="613">
        <f t="shared" si="1"/>
        <v>0</v>
      </c>
      <c r="L23" s="613">
        <f t="shared" si="6"/>
        <v>0</v>
      </c>
      <c r="M23" s="613">
        <f t="shared" si="4"/>
        <v>0</v>
      </c>
      <c r="O23" s="840"/>
      <c r="P23" s="841"/>
      <c r="Q23" s="601" t="s">
        <v>10990</v>
      </c>
      <c r="R23" s="601" t="s">
        <v>10991</v>
      </c>
      <c r="S23" s="601" t="s">
        <v>10992</v>
      </c>
      <c r="T23" s="601" t="s">
        <v>10995</v>
      </c>
      <c r="U23" s="601" t="s">
        <v>10996</v>
      </c>
      <c r="V23" s="601" t="s">
        <v>10997</v>
      </c>
    </row>
    <row r="24" spans="2:22">
      <c r="B24" s="611"/>
      <c r="C24" s="611"/>
      <c r="D24" s="639"/>
      <c r="E24" s="684">
        <f>IF(D24="",0,VLOOKUP(D24,テーブル9[[格付]:[採用単価]],2,FALSE))</f>
        <v>0</v>
      </c>
      <c r="F24" s="320"/>
      <c r="G24" s="613">
        <f t="shared" si="3"/>
        <v>0</v>
      </c>
      <c r="H24" s="612"/>
      <c r="I24" s="613">
        <f t="shared" si="5"/>
        <v>0</v>
      </c>
      <c r="J24" s="612"/>
      <c r="K24" s="613">
        <f t="shared" si="1"/>
        <v>0</v>
      </c>
      <c r="L24" s="613">
        <f t="shared" si="6"/>
        <v>0</v>
      </c>
      <c r="M24" s="613">
        <f t="shared" si="4"/>
        <v>0</v>
      </c>
      <c r="O24" s="630" t="s">
        <v>10999</v>
      </c>
      <c r="P24" s="631" t="s">
        <v>10993</v>
      </c>
      <c r="Q24" s="632" t="s">
        <v>10990</v>
      </c>
      <c r="R24" s="632" t="s">
        <v>11000</v>
      </c>
      <c r="S24" s="632" t="s">
        <v>11001</v>
      </c>
      <c r="T24" s="632" t="s">
        <v>11002</v>
      </c>
      <c r="U24" s="632" t="s">
        <v>11003</v>
      </c>
      <c r="V24" s="633" t="s">
        <v>11004</v>
      </c>
    </row>
    <row r="25" spans="2:22">
      <c r="B25" s="611"/>
      <c r="C25" s="611"/>
      <c r="D25" s="639"/>
      <c r="E25" s="684">
        <f>IF(D25="",0,VLOOKUP(D25,テーブル9[[格付]:[採用単価]],2,FALSE))</f>
        <v>0</v>
      </c>
      <c r="F25" s="320"/>
      <c r="G25" s="613">
        <f t="shared" si="3"/>
        <v>0</v>
      </c>
      <c r="H25" s="612"/>
      <c r="I25" s="613">
        <f t="shared" si="5"/>
        <v>0</v>
      </c>
      <c r="J25" s="612"/>
      <c r="K25" s="613">
        <f t="shared" si="1"/>
        <v>0</v>
      </c>
      <c r="L25" s="613">
        <f t="shared" si="6"/>
        <v>0</v>
      </c>
      <c r="M25" s="613">
        <f t="shared" si="4"/>
        <v>0</v>
      </c>
      <c r="O25" s="628" t="s">
        <v>10994</v>
      </c>
      <c r="P25" s="605">
        <v>1094000</v>
      </c>
      <c r="Q25" s="602">
        <v>1094000</v>
      </c>
      <c r="R25" s="602">
        <v>1140000</v>
      </c>
      <c r="S25" s="602">
        <v>1202000</v>
      </c>
      <c r="T25" s="602"/>
      <c r="U25" s="602"/>
      <c r="V25" s="629"/>
    </row>
    <row r="26" spans="2:22">
      <c r="B26" s="611"/>
      <c r="C26" s="611"/>
      <c r="D26" s="639"/>
      <c r="E26" s="684">
        <f>IF(D26="",0,VLOOKUP(D26,テーブル9[[格付]:[採用単価]],2,FALSE))</f>
        <v>0</v>
      </c>
      <c r="F26" s="320"/>
      <c r="G26" s="613">
        <f t="shared" si="3"/>
        <v>0</v>
      </c>
      <c r="H26" s="612"/>
      <c r="I26" s="613">
        <f t="shared" si="5"/>
        <v>0</v>
      </c>
      <c r="J26" s="612"/>
      <c r="K26" s="613">
        <f t="shared" si="1"/>
        <v>0</v>
      </c>
      <c r="L26" s="613">
        <f t="shared" si="6"/>
        <v>0</v>
      </c>
      <c r="M26" s="613">
        <f t="shared" si="4"/>
        <v>0</v>
      </c>
      <c r="O26" s="628">
        <v>1</v>
      </c>
      <c r="P26" s="605">
        <v>1016000</v>
      </c>
      <c r="Q26" s="602">
        <v>1016000</v>
      </c>
      <c r="R26" s="602">
        <v>1058000</v>
      </c>
      <c r="S26" s="602">
        <v>1116000</v>
      </c>
      <c r="T26" s="602"/>
      <c r="U26" s="602"/>
      <c r="V26" s="629"/>
    </row>
    <row r="27" spans="2:22">
      <c r="B27" s="611"/>
      <c r="C27" s="611"/>
      <c r="D27" s="639"/>
      <c r="E27" s="684">
        <f>IF(D27="",0,VLOOKUP(D27,テーブル9[[格付]:[採用単価]],2,FALSE))</f>
        <v>0</v>
      </c>
      <c r="F27" s="320"/>
      <c r="G27" s="613">
        <f t="shared" si="3"/>
        <v>0</v>
      </c>
      <c r="H27" s="612"/>
      <c r="I27" s="613">
        <f t="shared" si="5"/>
        <v>0</v>
      </c>
      <c r="J27" s="612"/>
      <c r="K27" s="613">
        <f t="shared" si="1"/>
        <v>0</v>
      </c>
      <c r="L27" s="613">
        <f t="shared" si="6"/>
        <v>0</v>
      </c>
      <c r="M27" s="613">
        <f t="shared" si="4"/>
        <v>0</v>
      </c>
      <c r="O27" s="628">
        <v>2</v>
      </c>
      <c r="P27" s="605">
        <v>894000</v>
      </c>
      <c r="Q27" s="602">
        <v>894000</v>
      </c>
      <c r="R27" s="602">
        <v>940000</v>
      </c>
      <c r="S27" s="602">
        <v>990000</v>
      </c>
      <c r="T27" s="602"/>
      <c r="U27" s="602"/>
      <c r="V27" s="629"/>
    </row>
    <row r="28" spans="2:22">
      <c r="B28" s="611"/>
      <c r="C28" s="611"/>
      <c r="D28" s="639"/>
      <c r="E28" s="684">
        <f>IF(D28="",0,VLOOKUP(D28,テーブル9[[格付]:[採用単価]],2,FALSE))</f>
        <v>0</v>
      </c>
      <c r="F28" s="320"/>
      <c r="G28" s="613">
        <f t="shared" si="3"/>
        <v>0</v>
      </c>
      <c r="H28" s="612"/>
      <c r="I28" s="613">
        <f t="shared" si="5"/>
        <v>0</v>
      </c>
      <c r="J28" s="612"/>
      <c r="K28" s="613">
        <f t="shared" si="1"/>
        <v>0</v>
      </c>
      <c r="L28" s="613">
        <f t="shared" si="6"/>
        <v>0</v>
      </c>
      <c r="M28" s="613">
        <f t="shared" si="4"/>
        <v>0</v>
      </c>
      <c r="O28" s="628">
        <v>3</v>
      </c>
      <c r="P28" s="605">
        <v>778000</v>
      </c>
      <c r="Q28" s="602">
        <v>778000</v>
      </c>
      <c r="R28" s="602">
        <v>820000</v>
      </c>
      <c r="S28" s="602">
        <v>856000</v>
      </c>
      <c r="T28" s="602"/>
      <c r="U28" s="602"/>
      <c r="V28" s="629"/>
    </row>
    <row r="29" spans="2:22">
      <c r="B29" s="611"/>
      <c r="C29" s="611"/>
      <c r="D29" s="639"/>
      <c r="E29" s="684">
        <f>IF(D29="",0,VLOOKUP(D29,テーブル9[[格付]:[採用単価]],2,FALSE))</f>
        <v>0</v>
      </c>
      <c r="F29" s="320"/>
      <c r="G29" s="613">
        <f t="shared" si="3"/>
        <v>0</v>
      </c>
      <c r="H29" s="612"/>
      <c r="I29" s="613">
        <f t="shared" si="5"/>
        <v>0</v>
      </c>
      <c r="J29" s="612"/>
      <c r="K29" s="613">
        <f t="shared" si="1"/>
        <v>0</v>
      </c>
      <c r="L29" s="613">
        <f t="shared" si="6"/>
        <v>0</v>
      </c>
      <c r="M29" s="613">
        <f t="shared" si="4"/>
        <v>0</v>
      </c>
      <c r="O29" s="628">
        <v>4</v>
      </c>
      <c r="P29" s="605">
        <v>630000</v>
      </c>
      <c r="Q29" s="602">
        <v>630000</v>
      </c>
      <c r="R29" s="602">
        <v>668000</v>
      </c>
      <c r="S29" s="602">
        <v>702000</v>
      </c>
      <c r="T29" s="602"/>
      <c r="U29" s="602"/>
      <c r="V29" s="629"/>
    </row>
    <row r="30" spans="2:22">
      <c r="B30" s="611"/>
      <c r="C30" s="611"/>
      <c r="D30" s="639"/>
      <c r="E30" s="684">
        <f>IF(D30="",0,VLOOKUP(D30,テーブル9[[格付]:[採用単価]],2,FALSE))</f>
        <v>0</v>
      </c>
      <c r="F30" s="320"/>
      <c r="G30" s="613">
        <f t="shared" si="3"/>
        <v>0</v>
      </c>
      <c r="H30" s="612"/>
      <c r="I30" s="613">
        <f t="shared" si="5"/>
        <v>0</v>
      </c>
      <c r="J30" s="612"/>
      <c r="K30" s="613">
        <f t="shared" si="1"/>
        <v>0</v>
      </c>
      <c r="L30" s="613">
        <f t="shared" si="6"/>
        <v>0</v>
      </c>
      <c r="M30" s="613">
        <f t="shared" si="4"/>
        <v>0</v>
      </c>
      <c r="O30" s="628">
        <v>5</v>
      </c>
      <c r="P30" s="605">
        <v>524000</v>
      </c>
      <c r="Q30" s="602">
        <v>524000</v>
      </c>
      <c r="R30" s="602">
        <v>542000</v>
      </c>
      <c r="S30" s="602">
        <v>568000</v>
      </c>
      <c r="T30" s="602"/>
      <c r="U30" s="602"/>
      <c r="V30" s="629"/>
    </row>
    <row r="31" spans="2:22">
      <c r="B31" s="611"/>
      <c r="C31" s="611"/>
      <c r="D31" s="639"/>
      <c r="E31" s="684">
        <f>IF(D31="",0,VLOOKUP(D31,テーブル9[[格付]:[採用単価]],2,FALSE))</f>
        <v>0</v>
      </c>
      <c r="F31" s="320"/>
      <c r="G31" s="613">
        <f t="shared" si="3"/>
        <v>0</v>
      </c>
      <c r="H31" s="612"/>
      <c r="I31" s="613">
        <f t="shared" si="5"/>
        <v>0</v>
      </c>
      <c r="J31" s="612"/>
      <c r="K31" s="613">
        <f t="shared" si="1"/>
        <v>0</v>
      </c>
      <c r="L31" s="613">
        <f t="shared" si="6"/>
        <v>0</v>
      </c>
      <c r="M31" s="613">
        <f t="shared" si="4"/>
        <v>0</v>
      </c>
      <c r="O31" s="634">
        <v>6</v>
      </c>
      <c r="P31" s="635">
        <v>436000</v>
      </c>
      <c r="Q31" s="636">
        <v>436000</v>
      </c>
      <c r="R31" s="636">
        <v>452000</v>
      </c>
      <c r="S31" s="636">
        <v>476000</v>
      </c>
      <c r="T31" s="636"/>
      <c r="U31" s="636"/>
      <c r="V31" s="637"/>
    </row>
    <row r="32" spans="2:22">
      <c r="B32" s="611"/>
      <c r="C32" s="611"/>
      <c r="D32" s="639"/>
      <c r="E32" s="684">
        <f>IF(D32="",0,VLOOKUP(D32,テーブル9[[格付]:[採用単価]],2,FALSE))</f>
        <v>0</v>
      </c>
      <c r="F32" s="320"/>
      <c r="G32" s="613">
        <f t="shared" si="3"/>
        <v>0</v>
      </c>
      <c r="H32" s="612"/>
      <c r="I32" s="613">
        <f t="shared" si="5"/>
        <v>0</v>
      </c>
      <c r="J32" s="612"/>
      <c r="K32" s="613">
        <f t="shared" si="1"/>
        <v>0</v>
      </c>
      <c r="L32" s="613">
        <f t="shared" si="6"/>
        <v>0</v>
      </c>
      <c r="M32" s="613">
        <f t="shared" si="4"/>
        <v>0</v>
      </c>
    </row>
    <row r="33" spans="2:13">
      <c r="B33" s="611"/>
      <c r="C33" s="611"/>
      <c r="D33" s="639"/>
      <c r="E33" s="684">
        <f>IF(D33="",0,VLOOKUP(D33,テーブル9[[格付]:[採用単価]],2,FALSE))</f>
        <v>0</v>
      </c>
      <c r="F33" s="320"/>
      <c r="G33" s="613">
        <f t="shared" si="3"/>
        <v>0</v>
      </c>
      <c r="H33" s="612"/>
      <c r="I33" s="613">
        <f t="shared" si="5"/>
        <v>0</v>
      </c>
      <c r="J33" s="612"/>
      <c r="K33" s="613">
        <f t="shared" si="1"/>
        <v>0</v>
      </c>
      <c r="L33" s="613">
        <f t="shared" si="6"/>
        <v>0</v>
      </c>
      <c r="M33" s="613">
        <f t="shared" si="4"/>
        <v>0</v>
      </c>
    </row>
    <row r="34" spans="2:13">
      <c r="B34" s="611"/>
      <c r="C34" s="611"/>
      <c r="D34" s="639"/>
      <c r="E34" s="684">
        <f>IF(D34="",0,VLOOKUP(D34,テーブル9[[格付]:[採用単価]],2,FALSE))</f>
        <v>0</v>
      </c>
      <c r="F34" s="320"/>
      <c r="G34" s="613">
        <f t="shared" si="3"/>
        <v>0</v>
      </c>
      <c r="H34" s="612"/>
      <c r="I34" s="613">
        <f t="shared" si="5"/>
        <v>0</v>
      </c>
      <c r="J34" s="612"/>
      <c r="K34" s="613">
        <f t="shared" si="1"/>
        <v>0</v>
      </c>
      <c r="L34" s="613">
        <f t="shared" si="6"/>
        <v>0</v>
      </c>
      <c r="M34" s="613">
        <f t="shared" si="4"/>
        <v>0</v>
      </c>
    </row>
    <row r="35" spans="2:13">
      <c r="B35" s="611"/>
      <c r="C35" s="611"/>
      <c r="D35" s="639"/>
      <c r="E35" s="684">
        <f>IF(D35="",0,VLOOKUP(D35,テーブル9[[格付]:[採用単価]],2,FALSE))</f>
        <v>0</v>
      </c>
      <c r="F35" s="320"/>
      <c r="G35" s="613">
        <f t="shared" si="3"/>
        <v>0</v>
      </c>
      <c r="H35" s="612"/>
      <c r="I35" s="613">
        <f t="shared" si="5"/>
        <v>0</v>
      </c>
      <c r="J35" s="612"/>
      <c r="K35" s="613">
        <f t="shared" si="1"/>
        <v>0</v>
      </c>
      <c r="L35" s="613">
        <f t="shared" si="6"/>
        <v>0</v>
      </c>
      <c r="M35" s="613">
        <f t="shared" si="4"/>
        <v>0</v>
      </c>
    </row>
    <row r="36" spans="2:13">
      <c r="B36" s="611"/>
      <c r="C36" s="611"/>
      <c r="D36" s="639"/>
      <c r="E36" s="684">
        <f>IF(D36="",0,VLOOKUP(D36,テーブル9[[格付]:[採用単価]],2,FALSE))</f>
        <v>0</v>
      </c>
      <c r="F36" s="320"/>
      <c r="G36" s="613">
        <f t="shared" si="3"/>
        <v>0</v>
      </c>
      <c r="H36" s="612"/>
      <c r="I36" s="613">
        <f t="shared" si="5"/>
        <v>0</v>
      </c>
      <c r="J36" s="612"/>
      <c r="K36" s="613">
        <f t="shared" si="1"/>
        <v>0</v>
      </c>
      <c r="L36" s="613">
        <f t="shared" si="6"/>
        <v>0</v>
      </c>
      <c r="M36" s="613">
        <f t="shared" si="4"/>
        <v>0</v>
      </c>
    </row>
    <row r="37" spans="2:13">
      <c r="B37" s="611"/>
      <c r="C37" s="611"/>
      <c r="D37" s="639"/>
      <c r="E37" s="684">
        <f>IF(D37="",0,VLOOKUP(D37,テーブル9[[格付]:[採用単価]],2,FALSE))</f>
        <v>0</v>
      </c>
      <c r="F37" s="320"/>
      <c r="G37" s="613">
        <f t="shared" si="3"/>
        <v>0</v>
      </c>
      <c r="H37" s="612"/>
      <c r="I37" s="613">
        <f t="shared" si="5"/>
        <v>0</v>
      </c>
      <c r="J37" s="612"/>
      <c r="K37" s="613">
        <f t="shared" si="1"/>
        <v>0</v>
      </c>
      <c r="L37" s="613">
        <f t="shared" si="6"/>
        <v>0</v>
      </c>
      <c r="M37" s="613">
        <f t="shared" si="4"/>
        <v>0</v>
      </c>
    </row>
    <row r="38" spans="2:13">
      <c r="B38" s="611"/>
      <c r="C38" s="611"/>
      <c r="D38" s="639"/>
      <c r="E38" s="684">
        <f>IF(D38="",0,VLOOKUP(D38,テーブル9[[格付]:[採用単価]],2,FALSE))</f>
        <v>0</v>
      </c>
      <c r="F38" s="320"/>
      <c r="G38" s="613">
        <f t="shared" si="3"/>
        <v>0</v>
      </c>
      <c r="H38" s="612"/>
      <c r="I38" s="613">
        <f t="shared" si="5"/>
        <v>0</v>
      </c>
      <c r="J38" s="612"/>
      <c r="K38" s="613">
        <f t="shared" si="1"/>
        <v>0</v>
      </c>
      <c r="L38" s="613">
        <f t="shared" si="6"/>
        <v>0</v>
      </c>
      <c r="M38" s="613">
        <f t="shared" si="4"/>
        <v>0</v>
      </c>
    </row>
    <row r="39" spans="2:13">
      <c r="B39" s="611"/>
      <c r="C39" s="611"/>
      <c r="D39" s="639"/>
      <c r="E39" s="684">
        <f>IF(D39="",0,VLOOKUP(D39,テーブル9[[格付]:[採用単価]],2,FALSE))</f>
        <v>0</v>
      </c>
      <c r="F39" s="320"/>
      <c r="G39" s="613">
        <f t="shared" si="3"/>
        <v>0</v>
      </c>
      <c r="H39" s="612"/>
      <c r="I39" s="613">
        <f t="shared" si="5"/>
        <v>0</v>
      </c>
      <c r="J39" s="612"/>
      <c r="K39" s="613">
        <f t="shared" si="1"/>
        <v>0</v>
      </c>
      <c r="L39" s="613">
        <f t="shared" si="6"/>
        <v>0</v>
      </c>
      <c r="M39" s="613">
        <f t="shared" si="4"/>
        <v>0</v>
      </c>
    </row>
    <row r="40" spans="2:13">
      <c r="B40" s="611"/>
      <c r="C40" s="611"/>
      <c r="D40" s="639"/>
      <c r="E40" s="684">
        <f>IF(D40="",0,VLOOKUP(D40,テーブル9[[格付]:[採用単価]],2,FALSE))</f>
        <v>0</v>
      </c>
      <c r="F40" s="320"/>
      <c r="G40" s="613">
        <f t="shared" si="3"/>
        <v>0</v>
      </c>
      <c r="H40" s="612"/>
      <c r="I40" s="613">
        <f t="shared" si="5"/>
        <v>0</v>
      </c>
      <c r="J40" s="612"/>
      <c r="K40" s="613">
        <f t="shared" si="1"/>
        <v>0</v>
      </c>
      <c r="L40" s="613">
        <f t="shared" si="6"/>
        <v>0</v>
      </c>
      <c r="M40" s="613">
        <f t="shared" si="4"/>
        <v>0</v>
      </c>
    </row>
    <row r="41" spans="2:13">
      <c r="B41" s="611"/>
      <c r="C41" s="611"/>
      <c r="D41" s="639"/>
      <c r="E41" s="684">
        <f>IF(D41="",0,VLOOKUP(D41,テーブル9[[格付]:[採用単価]],2,FALSE))</f>
        <v>0</v>
      </c>
      <c r="F41" s="320"/>
      <c r="G41" s="613">
        <f t="shared" si="3"/>
        <v>0</v>
      </c>
      <c r="H41" s="612"/>
      <c r="I41" s="613">
        <f t="shared" si="5"/>
        <v>0</v>
      </c>
      <c r="J41" s="612"/>
      <c r="K41" s="613">
        <f t="shared" si="1"/>
        <v>0</v>
      </c>
      <c r="L41" s="613">
        <f t="shared" si="6"/>
        <v>0</v>
      </c>
      <c r="M41" s="613">
        <f t="shared" si="4"/>
        <v>0</v>
      </c>
    </row>
    <row r="42" spans="2:13">
      <c r="B42" s="611"/>
      <c r="C42" s="611"/>
      <c r="D42" s="639"/>
      <c r="E42" s="684">
        <f>IF(D42="",0,VLOOKUP(D42,テーブル9[[格付]:[採用単価]],2,FALSE))</f>
        <v>0</v>
      </c>
      <c r="F42" s="320"/>
      <c r="G42" s="613">
        <f t="shared" si="3"/>
        <v>0</v>
      </c>
      <c r="H42" s="612"/>
      <c r="I42" s="613">
        <f t="shared" si="5"/>
        <v>0</v>
      </c>
      <c r="J42" s="612"/>
      <c r="K42" s="613">
        <f t="shared" si="1"/>
        <v>0</v>
      </c>
      <c r="L42" s="613">
        <f t="shared" si="6"/>
        <v>0</v>
      </c>
      <c r="M42" s="613">
        <f t="shared" si="4"/>
        <v>0</v>
      </c>
    </row>
    <row r="43" spans="2:13">
      <c r="B43" s="611"/>
      <c r="C43" s="611"/>
      <c r="D43" s="639"/>
      <c r="E43" s="684">
        <f>IF(D43="",0,VLOOKUP(D43,テーブル9[[格付]:[採用単価]],2,FALSE))</f>
        <v>0</v>
      </c>
      <c r="F43" s="320"/>
      <c r="G43" s="613">
        <f t="shared" si="3"/>
        <v>0</v>
      </c>
      <c r="H43" s="612"/>
      <c r="I43" s="613">
        <f t="shared" si="5"/>
        <v>0</v>
      </c>
      <c r="J43" s="612"/>
      <c r="K43" s="613">
        <f t="shared" si="1"/>
        <v>0</v>
      </c>
      <c r="L43" s="613">
        <f t="shared" si="6"/>
        <v>0</v>
      </c>
      <c r="M43" s="613">
        <f t="shared" si="4"/>
        <v>0</v>
      </c>
    </row>
    <row r="44" spans="2:13">
      <c r="B44" s="611"/>
      <c r="C44" s="611"/>
      <c r="D44" s="639"/>
      <c r="E44" s="684">
        <f>IF(D44="",0,VLOOKUP(D44,テーブル9[[格付]:[採用単価]],2,FALSE))</f>
        <v>0</v>
      </c>
      <c r="F44" s="320"/>
      <c r="G44" s="613">
        <f t="shared" si="3"/>
        <v>0</v>
      </c>
      <c r="H44" s="612"/>
      <c r="I44" s="613">
        <f t="shared" si="5"/>
        <v>0</v>
      </c>
      <c r="J44" s="612"/>
      <c r="K44" s="613">
        <f t="shared" si="1"/>
        <v>0</v>
      </c>
      <c r="L44" s="613">
        <f t="shared" si="6"/>
        <v>0</v>
      </c>
      <c r="M44" s="613">
        <f t="shared" si="4"/>
        <v>0</v>
      </c>
    </row>
    <row r="45" spans="2:13">
      <c r="B45" s="611"/>
      <c r="C45" s="611"/>
      <c r="D45" s="639"/>
      <c r="E45" s="684">
        <f>IF(D45="",0,VLOOKUP(D45,テーブル9[[格付]:[採用単価]],2,FALSE))</f>
        <v>0</v>
      </c>
      <c r="F45" s="320"/>
      <c r="G45" s="613">
        <f t="shared" si="3"/>
        <v>0</v>
      </c>
      <c r="H45" s="612"/>
      <c r="I45" s="613">
        <f t="shared" si="5"/>
        <v>0</v>
      </c>
      <c r="J45" s="612"/>
      <c r="K45" s="613">
        <f t="shared" si="1"/>
        <v>0</v>
      </c>
      <c r="L45" s="613">
        <f t="shared" si="6"/>
        <v>0</v>
      </c>
      <c r="M45" s="613">
        <f t="shared" si="4"/>
        <v>0</v>
      </c>
    </row>
    <row r="46" spans="2:13">
      <c r="B46" s="611"/>
      <c r="C46" s="611"/>
      <c r="D46" s="639"/>
      <c r="E46" s="684">
        <f>IF(D46="",0,VLOOKUP(D46,テーブル9[[格付]:[採用単価]],2,FALSE))</f>
        <v>0</v>
      </c>
      <c r="F46" s="320"/>
      <c r="G46" s="613">
        <f t="shared" si="3"/>
        <v>0</v>
      </c>
      <c r="H46" s="612"/>
      <c r="I46" s="613">
        <f t="shared" si="5"/>
        <v>0</v>
      </c>
      <c r="J46" s="612"/>
      <c r="K46" s="613">
        <f t="shared" si="1"/>
        <v>0</v>
      </c>
      <c r="L46" s="613">
        <f t="shared" si="6"/>
        <v>0</v>
      </c>
      <c r="M46" s="613">
        <f t="shared" si="4"/>
        <v>0</v>
      </c>
    </row>
    <row r="47" spans="2:13">
      <c r="B47" s="611"/>
      <c r="C47" s="611"/>
      <c r="D47" s="639"/>
      <c r="E47" s="684">
        <f>IF(D47="",0,VLOOKUP(D47,テーブル9[[格付]:[採用単価]],2,FALSE))</f>
        <v>0</v>
      </c>
      <c r="F47" s="320"/>
      <c r="G47" s="613">
        <f t="shared" si="3"/>
        <v>0</v>
      </c>
      <c r="H47" s="612"/>
      <c r="I47" s="613">
        <f t="shared" si="5"/>
        <v>0</v>
      </c>
      <c r="J47" s="612"/>
      <c r="K47" s="613">
        <f t="shared" si="1"/>
        <v>0</v>
      </c>
      <c r="L47" s="613">
        <f t="shared" si="6"/>
        <v>0</v>
      </c>
      <c r="M47" s="613">
        <f t="shared" si="4"/>
        <v>0</v>
      </c>
    </row>
    <row r="48" spans="2:13">
      <c r="B48" s="611"/>
      <c r="C48" s="611"/>
      <c r="D48" s="639"/>
      <c r="E48" s="684">
        <f>IF(D48="",0,VLOOKUP(D48,テーブル9[[格付]:[採用単価]],2,FALSE))</f>
        <v>0</v>
      </c>
      <c r="F48" s="320"/>
      <c r="G48" s="613">
        <f t="shared" si="3"/>
        <v>0</v>
      </c>
      <c r="H48" s="612"/>
      <c r="I48" s="613">
        <f t="shared" si="5"/>
        <v>0</v>
      </c>
      <c r="J48" s="612"/>
      <c r="K48" s="613">
        <f t="shared" si="1"/>
        <v>0</v>
      </c>
      <c r="L48" s="613">
        <f t="shared" si="6"/>
        <v>0</v>
      </c>
      <c r="M48" s="613">
        <f t="shared" si="4"/>
        <v>0</v>
      </c>
    </row>
    <row r="49" spans="1:15">
      <c r="B49" s="611"/>
      <c r="C49" s="611"/>
      <c r="D49" s="639"/>
      <c r="E49" s="684">
        <f>IF(D49="",0,VLOOKUP(D49,テーブル9[[格付]:[採用単価]],2,FALSE))</f>
        <v>0</v>
      </c>
      <c r="F49" s="320"/>
      <c r="G49" s="613">
        <f t="shared" si="3"/>
        <v>0</v>
      </c>
      <c r="H49" s="612"/>
      <c r="I49" s="613">
        <f t="shared" si="5"/>
        <v>0</v>
      </c>
      <c r="J49" s="612"/>
      <c r="K49" s="613">
        <f t="shared" si="1"/>
        <v>0</v>
      </c>
      <c r="L49" s="613">
        <f t="shared" si="6"/>
        <v>0</v>
      </c>
      <c r="M49" s="613">
        <f t="shared" si="4"/>
        <v>0</v>
      </c>
    </row>
    <row r="50" spans="1:15">
      <c r="B50" s="611"/>
      <c r="C50" s="611"/>
      <c r="D50" s="639"/>
      <c r="E50" s="684">
        <f>IF(D50="",0,VLOOKUP(D50,テーブル9[[格付]:[採用単価]],2,FALSE))</f>
        <v>0</v>
      </c>
      <c r="F50" s="320"/>
      <c r="G50" s="613">
        <f t="shared" si="3"/>
        <v>0</v>
      </c>
      <c r="H50" s="612"/>
      <c r="I50" s="613">
        <f t="shared" si="5"/>
        <v>0</v>
      </c>
      <c r="J50" s="612"/>
      <c r="K50" s="613">
        <f t="shared" si="1"/>
        <v>0</v>
      </c>
      <c r="L50" s="613">
        <f t="shared" si="6"/>
        <v>0</v>
      </c>
      <c r="M50" s="613">
        <f t="shared" si="4"/>
        <v>0</v>
      </c>
    </row>
    <row r="51" spans="1:15">
      <c r="B51" s="611"/>
      <c r="C51" s="611"/>
      <c r="D51" s="639"/>
      <c r="E51" s="684">
        <f>IF(D51="",0,VLOOKUP(D51,テーブル9[[格付]:[採用単価]],2,FALSE))</f>
        <v>0</v>
      </c>
      <c r="F51" s="320"/>
      <c r="G51" s="613">
        <f t="shared" si="3"/>
        <v>0</v>
      </c>
      <c r="H51" s="612"/>
      <c r="I51" s="613">
        <f t="shared" si="5"/>
        <v>0</v>
      </c>
      <c r="J51" s="612"/>
      <c r="K51" s="613">
        <f t="shared" si="1"/>
        <v>0</v>
      </c>
      <c r="L51" s="613">
        <f t="shared" si="6"/>
        <v>0</v>
      </c>
      <c r="M51" s="613">
        <f t="shared" si="4"/>
        <v>0</v>
      </c>
    </row>
    <row r="52" spans="1:15">
      <c r="B52" s="611"/>
      <c r="C52" s="611"/>
      <c r="D52" s="639"/>
      <c r="E52" s="684">
        <f>IF(D52="",0,VLOOKUP(D52,テーブル9[[格付]:[採用単価]],2,FALSE))</f>
        <v>0</v>
      </c>
      <c r="F52" s="320"/>
      <c r="G52" s="613">
        <f t="shared" si="3"/>
        <v>0</v>
      </c>
      <c r="H52" s="612"/>
      <c r="I52" s="613">
        <f t="shared" si="5"/>
        <v>0</v>
      </c>
      <c r="J52" s="612"/>
      <c r="K52" s="613">
        <f t="shared" si="1"/>
        <v>0</v>
      </c>
      <c r="L52" s="613">
        <f t="shared" si="6"/>
        <v>0</v>
      </c>
      <c r="M52" s="613">
        <f t="shared" si="4"/>
        <v>0</v>
      </c>
    </row>
    <row r="53" spans="1:15">
      <c r="B53" s="611"/>
      <c r="C53" s="611"/>
      <c r="D53" s="639"/>
      <c r="E53" s="684">
        <f>IF(D53="",0,VLOOKUP(D53,テーブル9[[格付]:[採用単価]],2,FALSE))</f>
        <v>0</v>
      </c>
      <c r="F53" s="320"/>
      <c r="G53" s="613">
        <f t="shared" si="3"/>
        <v>0</v>
      </c>
      <c r="H53" s="612"/>
      <c r="I53" s="613">
        <f t="shared" si="5"/>
        <v>0</v>
      </c>
      <c r="J53" s="612"/>
      <c r="K53" s="613">
        <f t="shared" si="1"/>
        <v>0</v>
      </c>
      <c r="L53" s="613">
        <f t="shared" si="6"/>
        <v>0</v>
      </c>
      <c r="M53" s="613">
        <f t="shared" si="4"/>
        <v>0</v>
      </c>
    </row>
    <row r="54" spans="1:15">
      <c r="B54" s="611"/>
      <c r="C54" s="611"/>
      <c r="D54" s="639"/>
      <c r="E54" s="684">
        <f>IF(D54="",0,VLOOKUP(D54,テーブル9[[格付]:[採用単価]],2,FALSE))</f>
        <v>0</v>
      </c>
      <c r="F54" s="320"/>
      <c r="G54" s="613">
        <f t="shared" si="3"/>
        <v>0</v>
      </c>
      <c r="H54" s="612"/>
      <c r="I54" s="613">
        <f t="shared" si="5"/>
        <v>0</v>
      </c>
      <c r="J54" s="612"/>
      <c r="K54" s="613">
        <f t="shared" si="1"/>
        <v>0</v>
      </c>
      <c r="L54" s="613">
        <f t="shared" si="6"/>
        <v>0</v>
      </c>
      <c r="M54" s="613">
        <f t="shared" si="4"/>
        <v>0</v>
      </c>
    </row>
    <row r="55" spans="1:15" ht="15" thickBot="1">
      <c r="B55" s="614"/>
      <c r="C55" s="614"/>
      <c r="D55" s="640"/>
      <c r="E55" s="684">
        <f>IF(D55="",0,VLOOKUP(D55,テーブル9[[格付]:[採用単価]],2,FALSE))</f>
        <v>0</v>
      </c>
      <c r="F55" s="615"/>
      <c r="G55" s="616">
        <f t="shared" si="3"/>
        <v>0</v>
      </c>
      <c r="H55" s="617"/>
      <c r="I55" s="616">
        <f t="shared" si="5"/>
        <v>0</v>
      </c>
      <c r="J55" s="617"/>
      <c r="K55" s="616">
        <f t="shared" si="1"/>
        <v>0</v>
      </c>
      <c r="L55" s="616">
        <f t="shared" si="6"/>
        <v>0</v>
      </c>
      <c r="M55" s="616">
        <f t="shared" si="4"/>
        <v>0</v>
      </c>
    </row>
    <row r="56" spans="1:15" ht="15" thickTop="1">
      <c r="B56" s="618" t="s">
        <v>10971</v>
      </c>
      <c r="C56" s="618"/>
      <c r="D56" s="641"/>
      <c r="E56" s="619"/>
      <c r="F56" s="620">
        <f>SUM(F5:F55)</f>
        <v>0</v>
      </c>
      <c r="G56" s="621">
        <f>SUM(G5:G55)</f>
        <v>0</v>
      </c>
      <c r="H56" s="622"/>
      <c r="I56" s="621">
        <f>SUM(I5:I55)</f>
        <v>0</v>
      </c>
      <c r="J56" s="622"/>
      <c r="K56" s="621">
        <f>SUM(K5:K55)</f>
        <v>0</v>
      </c>
      <c r="L56" s="621">
        <f>SUM(L5:L55)</f>
        <v>0</v>
      </c>
      <c r="M56" s="621">
        <f>SUM(M5:M55)</f>
        <v>0</v>
      </c>
    </row>
    <row r="57" spans="1:15" s="335" customFormat="1">
      <c r="A57" s="332"/>
      <c r="B57" s="606" t="s">
        <v>10972</v>
      </c>
      <c r="C57" s="606"/>
      <c r="D57" s="642"/>
      <c r="E57" s="607" t="s">
        <v>10973</v>
      </c>
      <c r="F57" s="608"/>
      <c r="G57" s="613">
        <f>ROUNDDOWN(G56,-3)</f>
        <v>0</v>
      </c>
      <c r="H57" s="609"/>
      <c r="I57" s="613">
        <f>ROUNDDOWN(I56,-3)</f>
        <v>0</v>
      </c>
      <c r="J57" s="609"/>
      <c r="K57" s="613">
        <f>ROUNDDOWN(K56,-3)</f>
        <v>0</v>
      </c>
      <c r="L57" s="613">
        <f>ROUNDDOWN(L56,-3)</f>
        <v>0</v>
      </c>
      <c r="M57" s="613">
        <f>ROUNDDOWN(M56,-3)</f>
        <v>0</v>
      </c>
    </row>
    <row r="58" spans="1:15" ht="14.25" customHeight="1"/>
    <row r="59" spans="1:15" ht="14.25" customHeight="1" thickBot="1">
      <c r="E59" s="601"/>
      <c r="F59" s="557" t="s">
        <v>10982</v>
      </c>
      <c r="G59" s="557" t="s">
        <v>10983</v>
      </c>
      <c r="H59" s="557"/>
      <c r="I59" s="557" t="s">
        <v>10984</v>
      </c>
      <c r="J59" s="557"/>
      <c r="K59" s="557" t="s">
        <v>10987</v>
      </c>
      <c r="L59" s="363" t="s">
        <v>10985</v>
      </c>
      <c r="M59" s="557" t="s">
        <v>10986</v>
      </c>
      <c r="O59" s="557" t="s">
        <v>10974</v>
      </c>
    </row>
    <row r="60" spans="1:15" ht="14.25" customHeight="1">
      <c r="E60" s="601" t="s">
        <v>10979</v>
      </c>
      <c r="F60" s="610">
        <f>SUMIFS(F$5:F$55,C$5:C$55,E60)</f>
        <v>0</v>
      </c>
      <c r="G60" s="626">
        <f>SUMIFS(G$5:G$55,C$5:C$55,E60)</f>
        <v>0</v>
      </c>
      <c r="H60" s="601"/>
      <c r="I60" s="626">
        <f>SUMIFS(I$5:I$55,C$5:C$55,E60)</f>
        <v>0</v>
      </c>
      <c r="J60" s="601"/>
      <c r="K60" s="643">
        <f>SUMIFS(K$5:K$55,C$5:C$55,E60)</f>
        <v>0</v>
      </c>
      <c r="L60" s="646">
        <f>SUMIFS(L$5:L$55,C$5:C$55,E60)</f>
        <v>0</v>
      </c>
      <c r="M60" s="644">
        <f>IF(F60=0,0,L60/F60)</f>
        <v>0</v>
      </c>
      <c r="O60" s="603">
        <f>I60+K60</f>
        <v>0</v>
      </c>
    </row>
    <row r="61" spans="1:15" ht="14.25" customHeight="1" thickBot="1">
      <c r="E61" s="601" t="s">
        <v>10980</v>
      </c>
      <c r="F61" s="610">
        <f>SUMIFS(F$5:F$55,C$5:C$55,E61)</f>
        <v>0</v>
      </c>
      <c r="G61" s="626">
        <f>SUMIFS(G$5:G$55,C$5:C$55,E61)</f>
        <v>0</v>
      </c>
      <c r="H61" s="601"/>
      <c r="I61" s="626">
        <f>SUMIFS(I$5:I$55,C$5:C$55,E61)</f>
        <v>0</v>
      </c>
      <c r="J61" s="601"/>
      <c r="K61" s="643">
        <f>SUMIFS(K$5:K$55,C$5:C$55,E61)</f>
        <v>0</v>
      </c>
      <c r="L61" s="647">
        <f>SUMIFS(L$5:L$55,C$5:C$55,E61)</f>
        <v>0</v>
      </c>
      <c r="M61" s="644">
        <f t="shared" ref="M61:M64" si="7">IF(F61=0,0,L61/F61)</f>
        <v>0</v>
      </c>
      <c r="O61" s="603">
        <f>I61+K61</f>
        <v>0</v>
      </c>
    </row>
    <row r="62" spans="1:15" ht="14.25" customHeight="1">
      <c r="E62" s="601" t="s">
        <v>10978</v>
      </c>
      <c r="F62" s="610">
        <f>SUMIFS(F$5:F$55,C$5:C$55,E62)</f>
        <v>0</v>
      </c>
      <c r="G62" s="626">
        <f>SUMIFS(G$5:G$55,C$5:C$55,E62)</f>
        <v>0</v>
      </c>
      <c r="H62" s="601"/>
      <c r="I62" s="626">
        <f>SUMIFS(I$5:I$55,C$5:C$55,E62)</f>
        <v>0</v>
      </c>
      <c r="J62" s="601"/>
      <c r="K62" s="626">
        <f>SUMIFS(K$5:K$55,C$5:C$55,E62)</f>
        <v>0</v>
      </c>
      <c r="L62" s="645">
        <f>SUMIFS(L$5:L$55,C$5:C$55,E62)</f>
        <v>0</v>
      </c>
      <c r="M62" s="644">
        <f t="shared" si="7"/>
        <v>0</v>
      </c>
      <c r="O62" s="603">
        <f>I62+K62</f>
        <v>0</v>
      </c>
    </row>
    <row r="63" spans="1:15" ht="14.25" customHeight="1">
      <c r="E63" s="601" t="s">
        <v>10981</v>
      </c>
      <c r="F63" s="610">
        <f>F56-SUM(F60:F62)</f>
        <v>0</v>
      </c>
      <c r="G63" s="626">
        <f>G56-SUM(G60:G62)</f>
        <v>0</v>
      </c>
      <c r="H63" s="601"/>
      <c r="I63" s="626">
        <f>I56-SUM(I60:I62)</f>
        <v>0</v>
      </c>
      <c r="J63" s="601"/>
      <c r="K63" s="626">
        <f>K56-SUM(K60:K62)</f>
        <v>0</v>
      </c>
      <c r="L63" s="626">
        <f>L56-SUM(L60:L62)</f>
        <v>0</v>
      </c>
      <c r="M63" s="644">
        <f t="shared" si="7"/>
        <v>0</v>
      </c>
      <c r="O63" s="603">
        <f>I63+K63</f>
        <v>0</v>
      </c>
    </row>
    <row r="64" spans="1:15" ht="14.25" customHeight="1">
      <c r="E64" s="601" t="s">
        <v>111</v>
      </c>
      <c r="F64" s="610">
        <f>SUM(F60:F63)</f>
        <v>0</v>
      </c>
      <c r="G64" s="626">
        <f>SUM(G60:G63)</f>
        <v>0</v>
      </c>
      <c r="H64" s="601"/>
      <c r="I64" s="626">
        <f>SUM(I60:I63)</f>
        <v>0</v>
      </c>
      <c r="J64" s="601"/>
      <c r="K64" s="626">
        <f>SUM(K60:K63)</f>
        <v>0</v>
      </c>
      <c r="L64" s="626">
        <f>SUM(L60:L63)</f>
        <v>0</v>
      </c>
      <c r="M64" s="644">
        <f t="shared" si="7"/>
        <v>0</v>
      </c>
      <c r="O64" s="603">
        <f>SUM(O60:O63)</f>
        <v>0</v>
      </c>
    </row>
    <row r="65" ht="14.25" customHeight="1"/>
    <row r="66" ht="14.25" customHeight="1"/>
  </sheetData>
  <sheetProtection sheet="1" objects="1" scenarios="1"/>
  <mergeCells count="7">
    <mergeCell ref="B1:F2"/>
    <mergeCell ref="H1:I1"/>
    <mergeCell ref="P22:P23"/>
    <mergeCell ref="O22:O23"/>
    <mergeCell ref="J1:K1"/>
    <mergeCell ref="L1:M1"/>
    <mergeCell ref="H2:M2"/>
  </mergeCells>
  <phoneticPr fontId="3"/>
  <dataValidations count="1">
    <dataValidation type="list" allowBlank="1" showInputMessage="1" showErrorMessage="1" sqref="C5:C55">
      <formula1>"社員,借上,JV先"</formula1>
    </dataValidation>
  </dataValidations>
  <pageMargins left="0.98425196850393704" right="0.78740157480314965" top="0.59055118110236227" bottom="0.59055118110236227" header="0.39370078740157483" footer="0.39370078740157483"/>
  <pageSetup paperSize="9" scale="79" fitToHeight="99"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pageSetUpPr fitToPage="1"/>
  </sheetPr>
  <dimension ref="A1:N65"/>
  <sheetViews>
    <sheetView view="pageBreakPreview" zoomScaleNormal="100" zoomScaleSheetLayoutView="100" workbookViewId="0">
      <pane ySplit="5" topLeftCell="A6" activePane="bottomLeft" state="frozen"/>
      <selection activeCell="T52" sqref="T52"/>
      <selection pane="bottomLeft" activeCell="H8" sqref="H8"/>
    </sheetView>
  </sheetViews>
  <sheetFormatPr defaultRowHeight="14.25"/>
  <cols>
    <col min="1" max="1" width="2.7109375" style="332" customWidth="1"/>
    <col min="2" max="2" width="4.7109375" style="364" customWidth="1"/>
    <col min="3" max="3" width="6.7109375" style="199" customWidth="1"/>
    <col min="4" max="4" width="10.7109375" style="199" customWidth="1"/>
    <col min="5" max="5" width="6.7109375" style="199" customWidth="1"/>
    <col min="6" max="7" width="10.7109375" style="199" customWidth="1"/>
    <col min="8" max="8" width="10.7109375" style="371" customWidth="1"/>
    <col min="9" max="9" width="6.7109375" style="199" customWidth="1"/>
    <col min="10" max="10" width="10.7109375" style="199" customWidth="1"/>
    <col min="11" max="11" width="6.7109375" style="199" customWidth="1"/>
    <col min="12" max="12" width="10.7109375" style="199" customWidth="1"/>
    <col min="13" max="13" width="6.7109375" style="199" customWidth="1"/>
    <col min="14" max="14" width="10.7109375" style="372" customWidth="1"/>
    <col min="15" max="15" width="5.7109375" style="199" customWidth="1"/>
    <col min="16" max="16384" width="9.140625" style="199"/>
  </cols>
  <sheetData>
    <row r="1" spans="1:14" ht="13.5" customHeight="1">
      <c r="B1" s="857" t="s">
        <v>498</v>
      </c>
      <c r="C1" s="857"/>
      <c r="D1" s="857"/>
      <c r="E1" s="857"/>
      <c r="H1" s="333" t="s">
        <v>10435</v>
      </c>
      <c r="I1" s="840" t="str">
        <f>分担部</f>
        <v>KR</v>
      </c>
      <c r="J1" s="840"/>
      <c r="K1" s="842" t="s">
        <v>10434</v>
      </c>
      <c r="L1" s="842"/>
      <c r="M1" s="843" t="str">
        <f>WBS</f>
        <v>JA15R1003</v>
      </c>
      <c r="N1" s="843"/>
    </row>
    <row r="2" spans="1:14" ht="13.5" customHeight="1">
      <c r="B2" s="857"/>
      <c r="C2" s="857"/>
      <c r="D2" s="857"/>
      <c r="E2" s="857"/>
      <c r="H2" s="334" t="s">
        <v>10433</v>
      </c>
      <c r="I2" s="844" t="str">
        <f>プロジェクト件名</f>
        <v>ハノイ環状3号線マイジック～南タンロン区間実施設計</v>
      </c>
      <c r="J2" s="844"/>
      <c r="K2" s="844"/>
      <c r="L2" s="844"/>
      <c r="M2" s="844"/>
      <c r="N2" s="844"/>
    </row>
    <row r="3" spans="1:14" s="335" customFormat="1">
      <c r="A3" s="332"/>
      <c r="C3" s="336"/>
      <c r="D3" s="337"/>
      <c r="E3" s="337"/>
      <c r="F3" s="337"/>
      <c r="G3" s="337"/>
      <c r="H3" s="338"/>
      <c r="I3" s="339"/>
      <c r="J3" s="340"/>
      <c r="K3" s="340"/>
      <c r="L3" s="340"/>
      <c r="M3" s="340"/>
      <c r="N3" s="341"/>
    </row>
    <row r="4" spans="1:14" ht="14.25" customHeight="1">
      <c r="B4" s="858" t="s">
        <v>186</v>
      </c>
      <c r="C4" s="858" t="s">
        <v>0</v>
      </c>
      <c r="D4" s="852" t="s">
        <v>1</v>
      </c>
      <c r="E4" s="852" t="s">
        <v>2</v>
      </c>
      <c r="F4" s="852" t="s">
        <v>3</v>
      </c>
      <c r="G4" s="856" t="s">
        <v>10374</v>
      </c>
      <c r="H4" s="854" t="s">
        <v>176</v>
      </c>
      <c r="I4" s="373" t="s">
        <v>185</v>
      </c>
      <c r="J4" s="373"/>
      <c r="K4" s="373"/>
      <c r="L4" s="373"/>
      <c r="M4" s="373"/>
      <c r="N4" s="850" t="s">
        <v>4</v>
      </c>
    </row>
    <row r="5" spans="1:14" ht="15" thickBot="1">
      <c r="B5" s="859"/>
      <c r="C5" s="859"/>
      <c r="D5" s="853"/>
      <c r="E5" s="853"/>
      <c r="F5" s="853"/>
      <c r="G5" s="853"/>
      <c r="H5" s="855"/>
      <c r="I5" s="374" t="s">
        <v>183</v>
      </c>
      <c r="J5" s="374" t="s">
        <v>487</v>
      </c>
      <c r="K5" s="374" t="s">
        <v>184</v>
      </c>
      <c r="L5" s="374" t="s">
        <v>487</v>
      </c>
      <c r="M5" s="374" t="s">
        <v>180</v>
      </c>
      <c r="N5" s="851"/>
    </row>
    <row r="6" spans="1:14" ht="15" thickTop="1">
      <c r="B6" s="185" t="s">
        <v>187</v>
      </c>
      <c r="C6" s="193"/>
      <c r="D6" s="545" t="str">
        <f>IF(C6="","",VLOOKUP(C6,T_従業員[],2,FALSE))</f>
        <v/>
      </c>
      <c r="E6" s="546" t="str">
        <f>IF(C6="","",VLOOKUP(C6,T_従業員[],5,FALSE))</f>
        <v/>
      </c>
      <c r="F6" s="546" t="str">
        <f>IF(C6="","",VLOOKUP(C6,T_従業員[],8,FALSE))</f>
        <v/>
      </c>
      <c r="G6" s="318"/>
      <c r="H6" s="547">
        <f>IF(F6="",0,VLOOKUP(F6,T_資格[[資格名称]:[月間賃率]],2,FALSE))</f>
        <v>0</v>
      </c>
      <c r="I6" s="319"/>
      <c r="J6" s="330">
        <f>$H6*I6</f>
        <v>0</v>
      </c>
      <c r="K6" s="319"/>
      <c r="L6" s="330">
        <f>$H6*K6</f>
        <v>0</v>
      </c>
      <c r="M6" s="342">
        <f>I6+K6</f>
        <v>0</v>
      </c>
      <c r="N6" s="343">
        <f>$H6*M6</f>
        <v>0</v>
      </c>
    </row>
    <row r="7" spans="1:14">
      <c r="B7" s="185" t="s">
        <v>86</v>
      </c>
      <c r="C7" s="193"/>
      <c r="D7" s="545" t="str">
        <f>IF(C7="","",VLOOKUP(C7,T_従業員[],2,FALSE))</f>
        <v/>
      </c>
      <c r="E7" s="546" t="str">
        <f>IF(C7="","",VLOOKUP(C7,T_従業員[],5,FALSE))</f>
        <v/>
      </c>
      <c r="F7" s="546" t="str">
        <f>IF(C7="","",VLOOKUP(C7,T_従業員[],8,FALSE))</f>
        <v/>
      </c>
      <c r="G7" s="318"/>
      <c r="H7" s="547">
        <f>IF(F7="",0,VLOOKUP(F7,T_資格[[資格名称]:[月間賃率]],2,FALSE))</f>
        <v>0</v>
      </c>
      <c r="I7" s="320"/>
      <c r="J7" s="330">
        <f t="shared" ref="J7:J55" si="0">$H7*I7</f>
        <v>0</v>
      </c>
      <c r="K7" s="320"/>
      <c r="L7" s="330">
        <f t="shared" ref="L7:L55" si="1">$H7*K7</f>
        <v>0</v>
      </c>
      <c r="M7" s="344">
        <f t="shared" ref="M7:M55" si="2">I7+K7</f>
        <v>0</v>
      </c>
      <c r="N7" s="343">
        <f t="shared" ref="N7:N38" si="3">H7*M7</f>
        <v>0</v>
      </c>
    </row>
    <row r="8" spans="1:14">
      <c r="B8" s="185" t="s">
        <v>88</v>
      </c>
      <c r="C8" s="193"/>
      <c r="D8" s="545" t="str">
        <f>IF(C8="","",VLOOKUP(C8,T_従業員[],2,FALSE))</f>
        <v/>
      </c>
      <c r="E8" s="546" t="str">
        <f>IF(C8="","",VLOOKUP(C8,T_従業員[],5,FALSE))</f>
        <v/>
      </c>
      <c r="F8" s="546" t="str">
        <f>IF(C8="","",VLOOKUP(C8,T_従業員[],8,FALSE))</f>
        <v/>
      </c>
      <c r="G8" s="318"/>
      <c r="H8" s="547">
        <f>IF(F8="",0,VLOOKUP(F8,T_資格[[資格名称]:[月間賃率]],2,FALSE))</f>
        <v>0</v>
      </c>
      <c r="I8" s="320"/>
      <c r="J8" s="330">
        <f t="shared" si="0"/>
        <v>0</v>
      </c>
      <c r="K8" s="320"/>
      <c r="L8" s="330">
        <f t="shared" si="1"/>
        <v>0</v>
      </c>
      <c r="M8" s="344">
        <f t="shared" si="2"/>
        <v>0</v>
      </c>
      <c r="N8" s="343">
        <f t="shared" si="3"/>
        <v>0</v>
      </c>
    </row>
    <row r="9" spans="1:14">
      <c r="B9" s="185" t="s">
        <v>90</v>
      </c>
      <c r="C9" s="194"/>
      <c r="D9" s="545" t="str">
        <f>IF(C9="","",VLOOKUP(C9,T_従業員[],2,FALSE))</f>
        <v/>
      </c>
      <c r="E9" s="546" t="str">
        <f>IF(C9="","",VLOOKUP(C9,T_従業員[],5,FALSE))</f>
        <v/>
      </c>
      <c r="F9" s="546" t="str">
        <f>IF(C9="","",VLOOKUP(C9,T_従業員[],8,FALSE))</f>
        <v/>
      </c>
      <c r="G9" s="318"/>
      <c r="H9" s="547">
        <f>IF(F9="",0,VLOOKUP(F9,T_資格[[資格名称]:[月間賃率]],2,FALSE))</f>
        <v>0</v>
      </c>
      <c r="I9" s="320"/>
      <c r="J9" s="330">
        <f t="shared" si="0"/>
        <v>0</v>
      </c>
      <c r="K9" s="320"/>
      <c r="L9" s="330">
        <f t="shared" si="1"/>
        <v>0</v>
      </c>
      <c r="M9" s="344">
        <f t="shared" si="2"/>
        <v>0</v>
      </c>
      <c r="N9" s="343">
        <f t="shared" si="3"/>
        <v>0</v>
      </c>
    </row>
    <row r="10" spans="1:14">
      <c r="B10" s="185" t="s">
        <v>91</v>
      </c>
      <c r="C10" s="194"/>
      <c r="D10" s="545" t="str">
        <f>IF(C10="","",VLOOKUP(C10,T_従業員[],2,FALSE))</f>
        <v/>
      </c>
      <c r="E10" s="546" t="str">
        <f>IF(C10="","",VLOOKUP(C10,T_従業員[],5,FALSE))</f>
        <v/>
      </c>
      <c r="F10" s="546" t="str">
        <f>IF(C10="","",VLOOKUP(C10,T_従業員[],8,FALSE))</f>
        <v/>
      </c>
      <c r="G10" s="318"/>
      <c r="H10" s="547">
        <f>IF(F10="",0,VLOOKUP(F10,T_資格[[資格名称]:[月間賃率]],2,FALSE))</f>
        <v>0</v>
      </c>
      <c r="I10" s="320"/>
      <c r="J10" s="330">
        <f t="shared" si="0"/>
        <v>0</v>
      </c>
      <c r="K10" s="320"/>
      <c r="L10" s="330">
        <f t="shared" si="1"/>
        <v>0</v>
      </c>
      <c r="M10" s="344">
        <f t="shared" si="2"/>
        <v>0</v>
      </c>
      <c r="N10" s="343">
        <f t="shared" si="3"/>
        <v>0</v>
      </c>
    </row>
    <row r="11" spans="1:14">
      <c r="B11" s="185" t="s">
        <v>92</v>
      </c>
      <c r="C11" s="194"/>
      <c r="D11" s="545" t="str">
        <f>IF(C11="","",VLOOKUP(C11,T_従業員[],2,FALSE))</f>
        <v/>
      </c>
      <c r="E11" s="546" t="str">
        <f>IF(C11="","",VLOOKUP(C11,T_従業員[],5,FALSE))</f>
        <v/>
      </c>
      <c r="F11" s="546" t="str">
        <f>IF(C11="","",VLOOKUP(C11,T_従業員[],8,FALSE))</f>
        <v/>
      </c>
      <c r="G11" s="318"/>
      <c r="H11" s="547">
        <f>IF(F11="",0,VLOOKUP(F11,T_資格[[資格名称]:[月間賃率]],2,FALSE))</f>
        <v>0</v>
      </c>
      <c r="I11" s="320"/>
      <c r="J11" s="330">
        <f t="shared" si="0"/>
        <v>0</v>
      </c>
      <c r="K11" s="320"/>
      <c r="L11" s="330">
        <f t="shared" si="1"/>
        <v>0</v>
      </c>
      <c r="M11" s="344">
        <f t="shared" si="2"/>
        <v>0</v>
      </c>
      <c r="N11" s="343">
        <f t="shared" si="3"/>
        <v>0</v>
      </c>
    </row>
    <row r="12" spans="1:14">
      <c r="B12" s="185" t="s">
        <v>93</v>
      </c>
      <c r="C12" s="194"/>
      <c r="D12" s="545" t="str">
        <f>IF(C12="","",VLOOKUP(C12,T_従業員[],2,FALSE))</f>
        <v/>
      </c>
      <c r="E12" s="546" t="str">
        <f>IF(C12="","",VLOOKUP(C12,T_従業員[],5,FALSE))</f>
        <v/>
      </c>
      <c r="F12" s="546" t="str">
        <f>IF(C12="","",VLOOKUP(C12,T_従業員[],8,FALSE))</f>
        <v/>
      </c>
      <c r="G12" s="318"/>
      <c r="H12" s="547">
        <f>IF(F12="",0,VLOOKUP(F12,T_資格[[資格名称]:[月間賃率]],2,FALSE))</f>
        <v>0</v>
      </c>
      <c r="I12" s="320"/>
      <c r="J12" s="330">
        <f t="shared" ref="J12:J32" si="4">$H12*I12</f>
        <v>0</v>
      </c>
      <c r="K12" s="320"/>
      <c r="L12" s="330">
        <f t="shared" ref="L12:L32" si="5">$H12*K12</f>
        <v>0</v>
      </c>
      <c r="M12" s="344">
        <f t="shared" ref="M12:M32" si="6">I12+K12</f>
        <v>0</v>
      </c>
      <c r="N12" s="343">
        <f t="shared" ref="N12:N32" si="7">H12*M12</f>
        <v>0</v>
      </c>
    </row>
    <row r="13" spans="1:14">
      <c r="B13" s="185" t="s">
        <v>94</v>
      </c>
      <c r="C13" s="194"/>
      <c r="D13" s="545" t="str">
        <f>IF(C13="","",VLOOKUP(C13,T_従業員[],2,FALSE))</f>
        <v/>
      </c>
      <c r="E13" s="546" t="str">
        <f>IF(C13="","",VLOOKUP(C13,T_従業員[],5,FALSE))</f>
        <v/>
      </c>
      <c r="F13" s="546" t="str">
        <f>IF(C13="","",VLOOKUP(C13,T_従業員[],8,FALSE))</f>
        <v/>
      </c>
      <c r="G13" s="318"/>
      <c r="H13" s="547">
        <f>IF(F13="",0,VLOOKUP(F13,T_資格[[資格名称]:[月間賃率]],2,FALSE))</f>
        <v>0</v>
      </c>
      <c r="I13" s="320"/>
      <c r="J13" s="330">
        <f t="shared" si="4"/>
        <v>0</v>
      </c>
      <c r="K13" s="320"/>
      <c r="L13" s="330">
        <f t="shared" si="5"/>
        <v>0</v>
      </c>
      <c r="M13" s="344">
        <f t="shared" si="6"/>
        <v>0</v>
      </c>
      <c r="N13" s="343">
        <f t="shared" si="7"/>
        <v>0</v>
      </c>
    </row>
    <row r="14" spans="1:14">
      <c r="B14" s="185" t="s">
        <v>95</v>
      </c>
      <c r="C14" s="194"/>
      <c r="D14" s="545" t="str">
        <f>IF(C14="","",VLOOKUP(C14,T_従業員[],2,FALSE))</f>
        <v/>
      </c>
      <c r="E14" s="546" t="str">
        <f>IF(C14="","",VLOOKUP(C14,T_従業員[],5,FALSE))</f>
        <v/>
      </c>
      <c r="F14" s="546" t="str">
        <f>IF(C14="","",VLOOKUP(C14,T_従業員[],8,FALSE))</f>
        <v/>
      </c>
      <c r="G14" s="318"/>
      <c r="H14" s="547">
        <f>IF(F14="",0,VLOOKUP(F14,T_資格[[資格名称]:[月間賃率]],2,FALSE))</f>
        <v>0</v>
      </c>
      <c r="I14" s="320"/>
      <c r="J14" s="330">
        <f t="shared" si="4"/>
        <v>0</v>
      </c>
      <c r="K14" s="320"/>
      <c r="L14" s="330">
        <f t="shared" si="5"/>
        <v>0</v>
      </c>
      <c r="M14" s="344">
        <f t="shared" si="6"/>
        <v>0</v>
      </c>
      <c r="N14" s="343">
        <f t="shared" si="7"/>
        <v>0</v>
      </c>
    </row>
    <row r="15" spans="1:14">
      <c r="B15" s="185" t="s">
        <v>96</v>
      </c>
      <c r="C15" s="194"/>
      <c r="D15" s="545" t="str">
        <f>IF(C15="","",VLOOKUP(C15,T_従業員[],2,FALSE))</f>
        <v/>
      </c>
      <c r="E15" s="546" t="str">
        <f>IF(C15="","",VLOOKUP(C15,T_従業員[],5,FALSE))</f>
        <v/>
      </c>
      <c r="F15" s="546" t="str">
        <f>IF(C15="","",VLOOKUP(C15,T_従業員[],8,FALSE))</f>
        <v/>
      </c>
      <c r="G15" s="318"/>
      <c r="H15" s="547">
        <f>IF(F15="",0,VLOOKUP(F15,T_資格[[資格名称]:[月間賃率]],2,FALSE))</f>
        <v>0</v>
      </c>
      <c r="I15" s="320"/>
      <c r="J15" s="330">
        <f t="shared" si="4"/>
        <v>0</v>
      </c>
      <c r="K15" s="320"/>
      <c r="L15" s="330">
        <f t="shared" si="5"/>
        <v>0</v>
      </c>
      <c r="M15" s="344">
        <f t="shared" si="6"/>
        <v>0</v>
      </c>
      <c r="N15" s="343">
        <f t="shared" si="7"/>
        <v>0</v>
      </c>
    </row>
    <row r="16" spans="1:14">
      <c r="B16" s="185" t="s">
        <v>97</v>
      </c>
      <c r="C16" s="194"/>
      <c r="D16" s="545" t="str">
        <f>IF(C16="","",VLOOKUP(C16,T_従業員[],2,FALSE))</f>
        <v/>
      </c>
      <c r="E16" s="546" t="str">
        <f>IF(C16="","",VLOOKUP(C16,T_従業員[],5,FALSE))</f>
        <v/>
      </c>
      <c r="F16" s="546" t="str">
        <f>IF(C16="","",VLOOKUP(C16,T_従業員[],8,FALSE))</f>
        <v/>
      </c>
      <c r="G16" s="318"/>
      <c r="H16" s="547">
        <f>IF(F16="",0,VLOOKUP(F16,T_資格[[資格名称]:[月間賃率]],2,FALSE))</f>
        <v>0</v>
      </c>
      <c r="I16" s="320"/>
      <c r="J16" s="330">
        <f t="shared" si="4"/>
        <v>0</v>
      </c>
      <c r="K16" s="320"/>
      <c r="L16" s="330">
        <f t="shared" si="5"/>
        <v>0</v>
      </c>
      <c r="M16" s="344">
        <f t="shared" si="6"/>
        <v>0</v>
      </c>
      <c r="N16" s="343">
        <f t="shared" si="7"/>
        <v>0</v>
      </c>
    </row>
    <row r="17" spans="2:14">
      <c r="B17" s="185" t="s">
        <v>98</v>
      </c>
      <c r="C17" s="194"/>
      <c r="D17" s="545" t="str">
        <f>IF(C17="","",VLOOKUP(C17,T_従業員[],2,FALSE))</f>
        <v/>
      </c>
      <c r="E17" s="546" t="str">
        <f>IF(C17="","",VLOOKUP(C17,T_従業員[],5,FALSE))</f>
        <v/>
      </c>
      <c r="F17" s="546" t="str">
        <f>IF(C17="","",VLOOKUP(C17,T_従業員[],8,FALSE))</f>
        <v/>
      </c>
      <c r="G17" s="318"/>
      <c r="H17" s="547">
        <f>IF(F17="",0,VLOOKUP(F17,T_資格[[資格名称]:[月間賃率]],2,FALSE))</f>
        <v>0</v>
      </c>
      <c r="I17" s="320"/>
      <c r="J17" s="330">
        <f t="shared" si="4"/>
        <v>0</v>
      </c>
      <c r="K17" s="320"/>
      <c r="L17" s="330">
        <f t="shared" si="5"/>
        <v>0</v>
      </c>
      <c r="M17" s="344">
        <f t="shared" si="6"/>
        <v>0</v>
      </c>
      <c r="N17" s="343">
        <f t="shared" si="7"/>
        <v>0</v>
      </c>
    </row>
    <row r="18" spans="2:14">
      <c r="B18" s="185" t="s">
        <v>99</v>
      </c>
      <c r="C18" s="194"/>
      <c r="D18" s="545" t="str">
        <f>IF(C18="","",VLOOKUP(C18,T_従業員[],2,FALSE))</f>
        <v/>
      </c>
      <c r="E18" s="546" t="str">
        <f>IF(C18="","",VLOOKUP(C18,T_従業員[],5,FALSE))</f>
        <v/>
      </c>
      <c r="F18" s="546" t="str">
        <f>IF(C18="","",VLOOKUP(C18,T_従業員[],8,FALSE))</f>
        <v/>
      </c>
      <c r="G18" s="318"/>
      <c r="H18" s="547">
        <f>IF(F18="",0,VLOOKUP(F18,T_資格[[資格名称]:[月間賃率]],2,FALSE))</f>
        <v>0</v>
      </c>
      <c r="I18" s="320"/>
      <c r="J18" s="330">
        <f t="shared" si="4"/>
        <v>0</v>
      </c>
      <c r="K18" s="320"/>
      <c r="L18" s="330">
        <f t="shared" si="5"/>
        <v>0</v>
      </c>
      <c r="M18" s="344">
        <f t="shared" si="6"/>
        <v>0</v>
      </c>
      <c r="N18" s="343">
        <f t="shared" si="7"/>
        <v>0</v>
      </c>
    </row>
    <row r="19" spans="2:14">
      <c r="B19" s="185" t="s">
        <v>100</v>
      </c>
      <c r="C19" s="194"/>
      <c r="D19" s="545" t="str">
        <f>IF(C19="","",VLOOKUP(C19,T_従業員[],2,FALSE))</f>
        <v/>
      </c>
      <c r="E19" s="546" t="str">
        <f>IF(C19="","",VLOOKUP(C19,T_従業員[],5,FALSE))</f>
        <v/>
      </c>
      <c r="F19" s="546" t="str">
        <f>IF(C19="","",VLOOKUP(C19,T_従業員[],8,FALSE))</f>
        <v/>
      </c>
      <c r="G19" s="318"/>
      <c r="H19" s="547">
        <f>IF(F19="",0,VLOOKUP(F19,T_資格[[資格名称]:[月間賃率]],2,FALSE))</f>
        <v>0</v>
      </c>
      <c r="I19" s="320"/>
      <c r="J19" s="330">
        <f t="shared" si="4"/>
        <v>0</v>
      </c>
      <c r="K19" s="320"/>
      <c r="L19" s="330">
        <f t="shared" si="5"/>
        <v>0</v>
      </c>
      <c r="M19" s="344">
        <f t="shared" si="6"/>
        <v>0</v>
      </c>
      <c r="N19" s="343">
        <f t="shared" si="7"/>
        <v>0</v>
      </c>
    </row>
    <row r="20" spans="2:14">
      <c r="B20" s="185" t="s">
        <v>101</v>
      </c>
      <c r="C20" s="194"/>
      <c r="D20" s="545" t="str">
        <f>IF(C20="","",VLOOKUP(C20,T_従業員[],2,FALSE))</f>
        <v/>
      </c>
      <c r="E20" s="546" t="str">
        <f>IF(C20="","",VLOOKUP(C20,T_従業員[],5,FALSE))</f>
        <v/>
      </c>
      <c r="F20" s="546" t="str">
        <f>IF(C20="","",VLOOKUP(C20,T_従業員[],8,FALSE))</f>
        <v/>
      </c>
      <c r="G20" s="318"/>
      <c r="H20" s="547">
        <f>IF(F20="",0,VLOOKUP(F20,T_資格[[資格名称]:[月間賃率]],2,FALSE))</f>
        <v>0</v>
      </c>
      <c r="I20" s="320"/>
      <c r="J20" s="330">
        <f t="shared" si="4"/>
        <v>0</v>
      </c>
      <c r="K20" s="320"/>
      <c r="L20" s="330">
        <f t="shared" si="5"/>
        <v>0</v>
      </c>
      <c r="M20" s="344">
        <f t="shared" si="6"/>
        <v>0</v>
      </c>
      <c r="N20" s="343">
        <f t="shared" si="7"/>
        <v>0</v>
      </c>
    </row>
    <row r="21" spans="2:14">
      <c r="B21" s="185" t="s">
        <v>102</v>
      </c>
      <c r="C21" s="194"/>
      <c r="D21" s="545" t="str">
        <f>IF(C21="","",VLOOKUP(C21,T_従業員[],2,FALSE))</f>
        <v/>
      </c>
      <c r="E21" s="546" t="str">
        <f>IF(C21="","",VLOOKUP(C21,T_従業員[],5,FALSE))</f>
        <v/>
      </c>
      <c r="F21" s="546" t="str">
        <f>IF(C21="","",VLOOKUP(C21,T_従業員[],8,FALSE))</f>
        <v/>
      </c>
      <c r="G21" s="318"/>
      <c r="H21" s="547">
        <f>IF(F21="",0,VLOOKUP(F21,T_資格[[資格名称]:[月間賃率]],2,FALSE))</f>
        <v>0</v>
      </c>
      <c r="I21" s="320"/>
      <c r="J21" s="330">
        <f t="shared" si="4"/>
        <v>0</v>
      </c>
      <c r="K21" s="320"/>
      <c r="L21" s="330">
        <f t="shared" si="5"/>
        <v>0</v>
      </c>
      <c r="M21" s="344">
        <f t="shared" si="6"/>
        <v>0</v>
      </c>
      <c r="N21" s="343">
        <f t="shared" si="7"/>
        <v>0</v>
      </c>
    </row>
    <row r="22" spans="2:14">
      <c r="B22" s="185" t="s">
        <v>85</v>
      </c>
      <c r="C22" s="194"/>
      <c r="D22" s="545" t="str">
        <f>IF(C22="","",VLOOKUP(C22,T_従業員[],2,FALSE))</f>
        <v/>
      </c>
      <c r="E22" s="546" t="str">
        <f>IF(C22="","",VLOOKUP(C22,T_従業員[],5,FALSE))</f>
        <v/>
      </c>
      <c r="F22" s="546" t="str">
        <f>IF(C22="","",VLOOKUP(C22,T_従業員[],8,FALSE))</f>
        <v/>
      </c>
      <c r="G22" s="318"/>
      <c r="H22" s="547">
        <f>IF(F22="",0,VLOOKUP(F22,T_資格[[資格名称]:[月間賃率]],2,FALSE))</f>
        <v>0</v>
      </c>
      <c r="I22" s="320"/>
      <c r="J22" s="330">
        <f t="shared" si="4"/>
        <v>0</v>
      </c>
      <c r="K22" s="320"/>
      <c r="L22" s="330">
        <f t="shared" si="5"/>
        <v>0</v>
      </c>
      <c r="M22" s="344">
        <f t="shared" si="6"/>
        <v>0</v>
      </c>
      <c r="N22" s="343">
        <f t="shared" si="7"/>
        <v>0</v>
      </c>
    </row>
    <row r="23" spans="2:14">
      <c r="B23" s="185" t="s">
        <v>103</v>
      </c>
      <c r="C23" s="194"/>
      <c r="D23" s="545" t="str">
        <f>IF(C23="","",VLOOKUP(C23,T_従業員[],2,FALSE))</f>
        <v/>
      </c>
      <c r="E23" s="546" t="str">
        <f>IF(C23="","",VLOOKUP(C23,T_従業員[],5,FALSE))</f>
        <v/>
      </c>
      <c r="F23" s="546" t="str">
        <f>IF(C23="","",VLOOKUP(C23,T_従業員[],8,FALSE))</f>
        <v/>
      </c>
      <c r="G23" s="318"/>
      <c r="H23" s="547">
        <f>IF(F23="",0,VLOOKUP(F23,T_資格[[資格名称]:[月間賃率]],2,FALSE))</f>
        <v>0</v>
      </c>
      <c r="I23" s="320"/>
      <c r="J23" s="330">
        <f t="shared" si="4"/>
        <v>0</v>
      </c>
      <c r="K23" s="320"/>
      <c r="L23" s="330">
        <f t="shared" si="5"/>
        <v>0</v>
      </c>
      <c r="M23" s="344">
        <f t="shared" si="6"/>
        <v>0</v>
      </c>
      <c r="N23" s="343">
        <f t="shared" si="7"/>
        <v>0</v>
      </c>
    </row>
    <row r="24" spans="2:14">
      <c r="B24" s="185" t="s">
        <v>104</v>
      </c>
      <c r="C24" s="194"/>
      <c r="D24" s="545" t="str">
        <f>IF(C24="","",VLOOKUP(C24,T_従業員[],2,FALSE))</f>
        <v/>
      </c>
      <c r="E24" s="546" t="str">
        <f>IF(C24="","",VLOOKUP(C24,T_従業員[],5,FALSE))</f>
        <v/>
      </c>
      <c r="F24" s="546" t="str">
        <f>IF(C24="","",VLOOKUP(C24,T_従業員[],8,FALSE))</f>
        <v/>
      </c>
      <c r="G24" s="318"/>
      <c r="H24" s="547">
        <f>IF(F24="",0,VLOOKUP(F24,T_資格[[資格名称]:[月間賃率]],2,FALSE))</f>
        <v>0</v>
      </c>
      <c r="I24" s="320"/>
      <c r="J24" s="330">
        <f t="shared" si="4"/>
        <v>0</v>
      </c>
      <c r="K24" s="320"/>
      <c r="L24" s="330">
        <f t="shared" si="5"/>
        <v>0</v>
      </c>
      <c r="M24" s="344">
        <f t="shared" si="6"/>
        <v>0</v>
      </c>
      <c r="N24" s="343">
        <f t="shared" si="7"/>
        <v>0</v>
      </c>
    </row>
    <row r="25" spans="2:14">
      <c r="B25" s="185" t="s">
        <v>106</v>
      </c>
      <c r="C25" s="194"/>
      <c r="D25" s="545" t="str">
        <f>IF(C25="","",VLOOKUP(C25,T_従業員[],2,FALSE))</f>
        <v/>
      </c>
      <c r="E25" s="546" t="str">
        <f>IF(C25="","",VLOOKUP(C25,T_従業員[],5,FALSE))</f>
        <v/>
      </c>
      <c r="F25" s="546" t="str">
        <f>IF(C25="","",VLOOKUP(C25,T_従業員[],8,FALSE))</f>
        <v/>
      </c>
      <c r="G25" s="318"/>
      <c r="H25" s="547">
        <f>IF(F25="",0,VLOOKUP(F25,T_資格[[資格名称]:[月間賃率]],2,FALSE))</f>
        <v>0</v>
      </c>
      <c r="I25" s="320"/>
      <c r="J25" s="330">
        <f t="shared" si="4"/>
        <v>0</v>
      </c>
      <c r="K25" s="320"/>
      <c r="L25" s="330">
        <f t="shared" si="5"/>
        <v>0</v>
      </c>
      <c r="M25" s="344">
        <f t="shared" si="6"/>
        <v>0</v>
      </c>
      <c r="N25" s="343">
        <f t="shared" si="7"/>
        <v>0</v>
      </c>
    </row>
    <row r="26" spans="2:14">
      <c r="B26" s="185" t="s">
        <v>190</v>
      </c>
      <c r="C26" s="194"/>
      <c r="D26" s="545" t="str">
        <f>IF(C26="","",VLOOKUP(C26,T_従業員[],2,FALSE))</f>
        <v/>
      </c>
      <c r="E26" s="546" t="str">
        <f>IF(C26="","",VLOOKUP(C26,T_従業員[],5,FALSE))</f>
        <v/>
      </c>
      <c r="F26" s="546" t="str">
        <f>IF(C26="","",VLOOKUP(C26,T_従業員[],8,FALSE))</f>
        <v/>
      </c>
      <c r="G26" s="318"/>
      <c r="H26" s="547">
        <f>IF(F26="",0,VLOOKUP(F26,T_資格[[資格名称]:[月間賃率]],2,FALSE))</f>
        <v>0</v>
      </c>
      <c r="I26" s="320"/>
      <c r="J26" s="330">
        <f t="shared" si="4"/>
        <v>0</v>
      </c>
      <c r="K26" s="320"/>
      <c r="L26" s="330">
        <f t="shared" si="5"/>
        <v>0</v>
      </c>
      <c r="M26" s="344">
        <f t="shared" si="6"/>
        <v>0</v>
      </c>
      <c r="N26" s="343">
        <f t="shared" si="7"/>
        <v>0</v>
      </c>
    </row>
    <row r="27" spans="2:14">
      <c r="B27" s="185" t="s">
        <v>191</v>
      </c>
      <c r="C27" s="194"/>
      <c r="D27" s="545" t="str">
        <f>IF(C27="","",VLOOKUP(C27,T_従業員[],2,FALSE))</f>
        <v/>
      </c>
      <c r="E27" s="546" t="str">
        <f>IF(C27="","",VLOOKUP(C27,T_従業員[],5,FALSE))</f>
        <v/>
      </c>
      <c r="F27" s="546" t="str">
        <f>IF(C27="","",VLOOKUP(C27,T_従業員[],8,FALSE))</f>
        <v/>
      </c>
      <c r="G27" s="318"/>
      <c r="H27" s="547">
        <f>IF(F27="",0,VLOOKUP(F27,T_資格[[資格名称]:[月間賃率]],2,FALSE))</f>
        <v>0</v>
      </c>
      <c r="I27" s="320"/>
      <c r="J27" s="330">
        <f t="shared" si="4"/>
        <v>0</v>
      </c>
      <c r="K27" s="320"/>
      <c r="L27" s="330">
        <f t="shared" si="5"/>
        <v>0</v>
      </c>
      <c r="M27" s="344">
        <f t="shared" si="6"/>
        <v>0</v>
      </c>
      <c r="N27" s="343">
        <f t="shared" si="7"/>
        <v>0</v>
      </c>
    </row>
    <row r="28" spans="2:14">
      <c r="B28" s="185" t="s">
        <v>192</v>
      </c>
      <c r="C28" s="194"/>
      <c r="D28" s="545" t="str">
        <f>IF(C28="","",VLOOKUP(C28,T_従業員[],2,FALSE))</f>
        <v/>
      </c>
      <c r="E28" s="546" t="str">
        <f>IF(C28="","",VLOOKUP(C28,T_従業員[],5,FALSE))</f>
        <v/>
      </c>
      <c r="F28" s="546" t="str">
        <f>IF(C28="","",VLOOKUP(C28,T_従業員[],8,FALSE))</f>
        <v/>
      </c>
      <c r="G28" s="318"/>
      <c r="H28" s="547">
        <f>IF(F28="",0,VLOOKUP(F28,T_資格[[資格名称]:[月間賃率]],2,FALSE))</f>
        <v>0</v>
      </c>
      <c r="I28" s="320"/>
      <c r="J28" s="330">
        <f t="shared" si="4"/>
        <v>0</v>
      </c>
      <c r="K28" s="320"/>
      <c r="L28" s="330">
        <f t="shared" si="5"/>
        <v>0</v>
      </c>
      <c r="M28" s="344">
        <f t="shared" si="6"/>
        <v>0</v>
      </c>
      <c r="N28" s="343">
        <f t="shared" si="7"/>
        <v>0</v>
      </c>
    </row>
    <row r="29" spans="2:14">
      <c r="B29" s="185" t="s">
        <v>193</v>
      </c>
      <c r="C29" s="194"/>
      <c r="D29" s="545" t="str">
        <f>IF(C29="","",VLOOKUP(C29,T_従業員[],2,FALSE))</f>
        <v/>
      </c>
      <c r="E29" s="546" t="str">
        <f>IF(C29="","",VLOOKUP(C29,T_従業員[],5,FALSE))</f>
        <v/>
      </c>
      <c r="F29" s="546" t="str">
        <f>IF(C29="","",VLOOKUP(C29,T_従業員[],8,FALSE))</f>
        <v/>
      </c>
      <c r="G29" s="318"/>
      <c r="H29" s="547">
        <f>IF(F29="",0,VLOOKUP(F29,T_資格[[資格名称]:[月間賃率]],2,FALSE))</f>
        <v>0</v>
      </c>
      <c r="I29" s="320"/>
      <c r="J29" s="330">
        <f t="shared" si="4"/>
        <v>0</v>
      </c>
      <c r="K29" s="320"/>
      <c r="L29" s="330">
        <f t="shared" si="5"/>
        <v>0</v>
      </c>
      <c r="M29" s="344">
        <f t="shared" si="6"/>
        <v>0</v>
      </c>
      <c r="N29" s="343">
        <f t="shared" si="7"/>
        <v>0</v>
      </c>
    </row>
    <row r="30" spans="2:14">
      <c r="B30" s="185" t="s">
        <v>194</v>
      </c>
      <c r="C30" s="194"/>
      <c r="D30" s="545" t="str">
        <f>IF(C30="","",VLOOKUP(C30,T_従業員[],2,FALSE))</f>
        <v/>
      </c>
      <c r="E30" s="546" t="str">
        <f>IF(C30="","",VLOOKUP(C30,T_従業員[],5,FALSE))</f>
        <v/>
      </c>
      <c r="F30" s="546" t="str">
        <f>IF(C30="","",VLOOKUP(C30,T_従業員[],8,FALSE))</f>
        <v/>
      </c>
      <c r="G30" s="318"/>
      <c r="H30" s="547">
        <f>IF(F30="",0,VLOOKUP(F30,T_資格[[資格名称]:[月間賃率]],2,FALSE))</f>
        <v>0</v>
      </c>
      <c r="I30" s="320"/>
      <c r="J30" s="330">
        <f t="shared" si="4"/>
        <v>0</v>
      </c>
      <c r="K30" s="320"/>
      <c r="L30" s="330">
        <f t="shared" si="5"/>
        <v>0</v>
      </c>
      <c r="M30" s="344">
        <f t="shared" si="6"/>
        <v>0</v>
      </c>
      <c r="N30" s="343">
        <f t="shared" si="7"/>
        <v>0</v>
      </c>
    </row>
    <row r="31" spans="2:14">
      <c r="B31" s="185" t="s">
        <v>195</v>
      </c>
      <c r="C31" s="194"/>
      <c r="D31" s="545" t="str">
        <f>IF(C31="","",VLOOKUP(C31,T_従業員[],2,FALSE))</f>
        <v/>
      </c>
      <c r="E31" s="546" t="str">
        <f>IF(C31="","",VLOOKUP(C31,T_従業員[],5,FALSE))</f>
        <v/>
      </c>
      <c r="F31" s="546" t="str">
        <f>IF(C31="","",VLOOKUP(C31,T_従業員[],8,FALSE))</f>
        <v/>
      </c>
      <c r="G31" s="318"/>
      <c r="H31" s="547">
        <f>IF(F31="",0,VLOOKUP(F31,T_資格[[資格名称]:[月間賃率]],2,FALSE))</f>
        <v>0</v>
      </c>
      <c r="I31" s="320"/>
      <c r="J31" s="330">
        <f t="shared" si="4"/>
        <v>0</v>
      </c>
      <c r="K31" s="320"/>
      <c r="L31" s="330">
        <f t="shared" si="5"/>
        <v>0</v>
      </c>
      <c r="M31" s="344">
        <f t="shared" si="6"/>
        <v>0</v>
      </c>
      <c r="N31" s="343">
        <f t="shared" si="7"/>
        <v>0</v>
      </c>
    </row>
    <row r="32" spans="2:14">
      <c r="B32" s="185" t="s">
        <v>196</v>
      </c>
      <c r="C32" s="194"/>
      <c r="D32" s="545" t="str">
        <f>IF(C32="","",VLOOKUP(C32,T_従業員[],2,FALSE))</f>
        <v/>
      </c>
      <c r="E32" s="546" t="str">
        <f>IF(C32="","",VLOOKUP(C32,T_従業員[],5,FALSE))</f>
        <v/>
      </c>
      <c r="F32" s="546" t="str">
        <f>IF(C32="","",VLOOKUP(C32,T_従業員[],8,FALSE))</f>
        <v/>
      </c>
      <c r="G32" s="318"/>
      <c r="H32" s="547">
        <f>IF(F32="",0,VLOOKUP(F32,T_資格[[資格名称]:[月間賃率]],2,FALSE))</f>
        <v>0</v>
      </c>
      <c r="I32" s="320"/>
      <c r="J32" s="330">
        <f t="shared" si="4"/>
        <v>0</v>
      </c>
      <c r="K32" s="320"/>
      <c r="L32" s="330">
        <f t="shared" si="5"/>
        <v>0</v>
      </c>
      <c r="M32" s="344">
        <f t="shared" si="6"/>
        <v>0</v>
      </c>
      <c r="N32" s="343">
        <f t="shared" si="7"/>
        <v>0</v>
      </c>
    </row>
    <row r="33" spans="2:14">
      <c r="B33" s="185" t="s">
        <v>462</v>
      </c>
      <c r="C33" s="194"/>
      <c r="D33" s="545" t="str">
        <f>IF(C33="","",VLOOKUP(C33,T_従業員[],2,FALSE))</f>
        <v/>
      </c>
      <c r="E33" s="546" t="str">
        <f>IF(C33="","",VLOOKUP(C33,T_従業員[],5,FALSE))</f>
        <v/>
      </c>
      <c r="F33" s="546" t="str">
        <f>IF(C33="","",VLOOKUP(C33,T_従業員[],8,FALSE))</f>
        <v/>
      </c>
      <c r="G33" s="318"/>
      <c r="H33" s="547">
        <f>IF(F33="",0,VLOOKUP(F33,T_資格[[資格名称]:[月間賃率]],2,FALSE))</f>
        <v>0</v>
      </c>
      <c r="I33" s="320"/>
      <c r="J33" s="331">
        <f t="shared" si="0"/>
        <v>0</v>
      </c>
      <c r="K33" s="320"/>
      <c r="L33" s="331">
        <f t="shared" si="1"/>
        <v>0</v>
      </c>
      <c r="M33" s="344">
        <f t="shared" ref="M33:M48" si="8">I33+K33</f>
        <v>0</v>
      </c>
      <c r="N33" s="345">
        <f t="shared" si="3"/>
        <v>0</v>
      </c>
    </row>
    <row r="34" spans="2:14">
      <c r="B34" s="185" t="s">
        <v>463</v>
      </c>
      <c r="C34" s="194"/>
      <c r="D34" s="545" t="str">
        <f>IF(C34="","",VLOOKUP(C34,T_従業員[],2,FALSE))</f>
        <v/>
      </c>
      <c r="E34" s="546" t="str">
        <f>IF(C34="","",VLOOKUP(C34,T_従業員[],5,FALSE))</f>
        <v/>
      </c>
      <c r="F34" s="546" t="str">
        <f>IF(C34="","",VLOOKUP(C34,T_従業員[],8,FALSE))</f>
        <v/>
      </c>
      <c r="G34" s="318"/>
      <c r="H34" s="547">
        <f>IF(F34="",0,VLOOKUP(F34,T_資格[[資格名称]:[月間賃率]],2,FALSE))</f>
        <v>0</v>
      </c>
      <c r="I34" s="320"/>
      <c r="J34" s="331">
        <f t="shared" si="0"/>
        <v>0</v>
      </c>
      <c r="K34" s="320"/>
      <c r="L34" s="331">
        <f t="shared" si="1"/>
        <v>0</v>
      </c>
      <c r="M34" s="344">
        <f t="shared" si="8"/>
        <v>0</v>
      </c>
      <c r="N34" s="345">
        <f t="shared" si="3"/>
        <v>0</v>
      </c>
    </row>
    <row r="35" spans="2:14">
      <c r="B35" s="185" t="s">
        <v>464</v>
      </c>
      <c r="C35" s="194"/>
      <c r="D35" s="545" t="str">
        <f>IF(C35="","",VLOOKUP(C35,T_従業員[],2,FALSE))</f>
        <v/>
      </c>
      <c r="E35" s="546" t="str">
        <f>IF(C35="","",VLOOKUP(C35,T_従業員[],5,FALSE))</f>
        <v/>
      </c>
      <c r="F35" s="546" t="str">
        <f>IF(C35="","",VLOOKUP(C35,T_従業員[],8,FALSE))</f>
        <v/>
      </c>
      <c r="G35" s="318"/>
      <c r="H35" s="547">
        <f>IF(F35="",0,VLOOKUP(F35,T_資格[[資格名称]:[月間賃率]],2,FALSE))</f>
        <v>0</v>
      </c>
      <c r="I35" s="320"/>
      <c r="J35" s="331">
        <f t="shared" si="0"/>
        <v>0</v>
      </c>
      <c r="K35" s="320"/>
      <c r="L35" s="331">
        <f t="shared" si="1"/>
        <v>0</v>
      </c>
      <c r="M35" s="344">
        <f t="shared" si="8"/>
        <v>0</v>
      </c>
      <c r="N35" s="345">
        <f t="shared" si="3"/>
        <v>0</v>
      </c>
    </row>
    <row r="36" spans="2:14">
      <c r="B36" s="185" t="s">
        <v>465</v>
      </c>
      <c r="C36" s="194"/>
      <c r="D36" s="545" t="str">
        <f>IF(C36="","",VLOOKUP(C36,T_従業員[],2,FALSE))</f>
        <v/>
      </c>
      <c r="E36" s="546" t="str">
        <f>IF(C36="","",VLOOKUP(C36,T_従業員[],5,FALSE))</f>
        <v/>
      </c>
      <c r="F36" s="546" t="str">
        <f>IF(C36="","",VLOOKUP(C36,T_従業員[],8,FALSE))</f>
        <v/>
      </c>
      <c r="G36" s="318"/>
      <c r="H36" s="547">
        <f>IF(F36="",0,VLOOKUP(F36,T_資格[[資格名称]:[月間賃率]],2,FALSE))</f>
        <v>0</v>
      </c>
      <c r="I36" s="320"/>
      <c r="J36" s="331">
        <f t="shared" si="0"/>
        <v>0</v>
      </c>
      <c r="K36" s="320"/>
      <c r="L36" s="331">
        <f t="shared" si="1"/>
        <v>0</v>
      </c>
      <c r="M36" s="344">
        <f t="shared" si="8"/>
        <v>0</v>
      </c>
      <c r="N36" s="345">
        <f t="shared" si="3"/>
        <v>0</v>
      </c>
    </row>
    <row r="37" spans="2:14">
      <c r="B37" s="185" t="s">
        <v>466</v>
      </c>
      <c r="C37" s="194"/>
      <c r="D37" s="545" t="str">
        <f>IF(C37="","",VLOOKUP(C37,T_従業員[],2,FALSE))</f>
        <v/>
      </c>
      <c r="E37" s="546" t="str">
        <f>IF(C37="","",VLOOKUP(C37,T_従業員[],5,FALSE))</f>
        <v/>
      </c>
      <c r="F37" s="546" t="str">
        <f>IF(C37="","",VLOOKUP(C37,T_従業員[],8,FALSE))</f>
        <v/>
      </c>
      <c r="G37" s="318"/>
      <c r="H37" s="547">
        <f>IF(F37="",0,VLOOKUP(F37,T_資格[[資格名称]:[月間賃率]],2,FALSE))</f>
        <v>0</v>
      </c>
      <c r="I37" s="320"/>
      <c r="J37" s="331">
        <f t="shared" si="0"/>
        <v>0</v>
      </c>
      <c r="K37" s="320"/>
      <c r="L37" s="331">
        <f t="shared" si="1"/>
        <v>0</v>
      </c>
      <c r="M37" s="344">
        <f t="shared" si="8"/>
        <v>0</v>
      </c>
      <c r="N37" s="345">
        <f t="shared" si="3"/>
        <v>0</v>
      </c>
    </row>
    <row r="38" spans="2:14">
      <c r="B38" s="185" t="s">
        <v>467</v>
      </c>
      <c r="C38" s="194"/>
      <c r="D38" s="545" t="str">
        <f>IF(C38="","",VLOOKUP(C38,T_従業員[],2,FALSE))</f>
        <v/>
      </c>
      <c r="E38" s="546" t="str">
        <f>IF(C38="","",VLOOKUP(C38,T_従業員[],5,FALSE))</f>
        <v/>
      </c>
      <c r="F38" s="546" t="str">
        <f>IF(C38="","",VLOOKUP(C38,T_従業員[],8,FALSE))</f>
        <v/>
      </c>
      <c r="G38" s="318"/>
      <c r="H38" s="547">
        <f>IF(F38="",0,VLOOKUP(F38,T_資格[[資格名称]:[月間賃率]],2,FALSE))</f>
        <v>0</v>
      </c>
      <c r="I38" s="320"/>
      <c r="J38" s="331">
        <f t="shared" si="0"/>
        <v>0</v>
      </c>
      <c r="K38" s="320"/>
      <c r="L38" s="331">
        <f t="shared" si="1"/>
        <v>0</v>
      </c>
      <c r="M38" s="344">
        <f t="shared" si="8"/>
        <v>0</v>
      </c>
      <c r="N38" s="345">
        <f t="shared" si="3"/>
        <v>0</v>
      </c>
    </row>
    <row r="39" spans="2:14">
      <c r="B39" s="185" t="s">
        <v>468</v>
      </c>
      <c r="C39" s="194"/>
      <c r="D39" s="545" t="str">
        <f>IF(C39="","",VLOOKUP(C39,T_従業員[],2,FALSE))</f>
        <v/>
      </c>
      <c r="E39" s="546" t="str">
        <f>IF(C39="","",VLOOKUP(C39,T_従業員[],5,FALSE))</f>
        <v/>
      </c>
      <c r="F39" s="546" t="str">
        <f>IF(C39="","",VLOOKUP(C39,T_従業員[],8,FALSE))</f>
        <v/>
      </c>
      <c r="G39" s="318"/>
      <c r="H39" s="547">
        <f>IF(F39="",0,VLOOKUP(F39,T_資格[[資格名称]:[月間賃率]],2,FALSE))</f>
        <v>0</v>
      </c>
      <c r="I39" s="320"/>
      <c r="J39" s="331">
        <f t="shared" si="0"/>
        <v>0</v>
      </c>
      <c r="K39" s="320"/>
      <c r="L39" s="331">
        <f t="shared" si="1"/>
        <v>0</v>
      </c>
      <c r="M39" s="344">
        <f t="shared" si="8"/>
        <v>0</v>
      </c>
      <c r="N39" s="345">
        <f t="shared" ref="N39:N55" si="9">H39*M39</f>
        <v>0</v>
      </c>
    </row>
    <row r="40" spans="2:14">
      <c r="B40" s="185" t="s">
        <v>469</v>
      </c>
      <c r="C40" s="194"/>
      <c r="D40" s="545" t="str">
        <f>IF(C40="","",VLOOKUP(C40,T_従業員[],2,FALSE))</f>
        <v/>
      </c>
      <c r="E40" s="546" t="str">
        <f>IF(C40="","",VLOOKUP(C40,T_従業員[],5,FALSE))</f>
        <v/>
      </c>
      <c r="F40" s="546" t="str">
        <f>IF(C40="","",VLOOKUP(C40,T_従業員[],8,FALSE))</f>
        <v/>
      </c>
      <c r="G40" s="318"/>
      <c r="H40" s="547">
        <f>IF(F40="",0,VLOOKUP(F40,T_資格[[資格名称]:[月間賃率]],2,FALSE))</f>
        <v>0</v>
      </c>
      <c r="I40" s="320"/>
      <c r="J40" s="331">
        <f t="shared" si="0"/>
        <v>0</v>
      </c>
      <c r="K40" s="320"/>
      <c r="L40" s="331">
        <f t="shared" si="1"/>
        <v>0</v>
      </c>
      <c r="M40" s="344">
        <f t="shared" si="8"/>
        <v>0</v>
      </c>
      <c r="N40" s="345">
        <f t="shared" si="9"/>
        <v>0</v>
      </c>
    </row>
    <row r="41" spans="2:14">
      <c r="B41" s="185" t="s">
        <v>470</v>
      </c>
      <c r="C41" s="194"/>
      <c r="D41" s="545" t="str">
        <f>IF(C41="","",VLOOKUP(C41,T_従業員[],2,FALSE))</f>
        <v/>
      </c>
      <c r="E41" s="546" t="str">
        <f>IF(C41="","",VLOOKUP(C41,T_従業員[],5,FALSE))</f>
        <v/>
      </c>
      <c r="F41" s="546" t="str">
        <f>IF(C41="","",VLOOKUP(C41,T_従業員[],8,FALSE))</f>
        <v/>
      </c>
      <c r="G41" s="318"/>
      <c r="H41" s="547">
        <f>IF(F41="",0,VLOOKUP(F41,T_資格[[資格名称]:[月間賃率]],2,FALSE))</f>
        <v>0</v>
      </c>
      <c r="I41" s="320"/>
      <c r="J41" s="331">
        <f t="shared" si="0"/>
        <v>0</v>
      </c>
      <c r="K41" s="320"/>
      <c r="L41" s="331">
        <f t="shared" si="1"/>
        <v>0</v>
      </c>
      <c r="M41" s="344">
        <f t="shared" si="8"/>
        <v>0</v>
      </c>
      <c r="N41" s="345">
        <f t="shared" si="9"/>
        <v>0</v>
      </c>
    </row>
    <row r="42" spans="2:14">
      <c r="B42" s="185" t="s">
        <v>471</v>
      </c>
      <c r="C42" s="194"/>
      <c r="D42" s="545" t="str">
        <f>IF(C42="","",VLOOKUP(C42,T_従業員[],2,FALSE))</f>
        <v/>
      </c>
      <c r="E42" s="546" t="str">
        <f>IF(C42="","",VLOOKUP(C42,T_従業員[],5,FALSE))</f>
        <v/>
      </c>
      <c r="F42" s="546" t="str">
        <f>IF(C42="","",VLOOKUP(C42,T_従業員[],8,FALSE))</f>
        <v/>
      </c>
      <c r="G42" s="318"/>
      <c r="H42" s="547">
        <f>IF(F42="",0,VLOOKUP(F42,T_資格[[資格名称]:[月間賃率]],2,FALSE))</f>
        <v>0</v>
      </c>
      <c r="I42" s="320"/>
      <c r="J42" s="331">
        <f t="shared" si="0"/>
        <v>0</v>
      </c>
      <c r="K42" s="320"/>
      <c r="L42" s="331">
        <f t="shared" si="1"/>
        <v>0</v>
      </c>
      <c r="M42" s="344">
        <f t="shared" si="8"/>
        <v>0</v>
      </c>
      <c r="N42" s="345">
        <f t="shared" si="9"/>
        <v>0</v>
      </c>
    </row>
    <row r="43" spans="2:14">
      <c r="B43" s="185" t="s">
        <v>472</v>
      </c>
      <c r="C43" s="194"/>
      <c r="D43" s="545" t="str">
        <f>IF(C43="","",VLOOKUP(C43,T_従業員[],2,FALSE))</f>
        <v/>
      </c>
      <c r="E43" s="546" t="str">
        <f>IF(C43="","",VLOOKUP(C43,T_従業員[],5,FALSE))</f>
        <v/>
      </c>
      <c r="F43" s="546" t="str">
        <f>IF(C43="","",VLOOKUP(C43,T_従業員[],8,FALSE))</f>
        <v/>
      </c>
      <c r="G43" s="318"/>
      <c r="H43" s="547">
        <f>IF(F43="",0,VLOOKUP(F43,T_資格[[資格名称]:[月間賃率]],2,FALSE))</f>
        <v>0</v>
      </c>
      <c r="I43" s="320"/>
      <c r="J43" s="331">
        <f t="shared" si="0"/>
        <v>0</v>
      </c>
      <c r="K43" s="320"/>
      <c r="L43" s="331">
        <f t="shared" si="1"/>
        <v>0</v>
      </c>
      <c r="M43" s="344">
        <f t="shared" si="8"/>
        <v>0</v>
      </c>
      <c r="N43" s="345">
        <f t="shared" si="9"/>
        <v>0</v>
      </c>
    </row>
    <row r="44" spans="2:14">
      <c r="B44" s="185" t="s">
        <v>473</v>
      </c>
      <c r="C44" s="194"/>
      <c r="D44" s="545" t="str">
        <f>IF(C44="","",VLOOKUP(C44,T_従業員[],2,FALSE))</f>
        <v/>
      </c>
      <c r="E44" s="546" t="str">
        <f>IF(C44="","",VLOOKUP(C44,T_従業員[],5,FALSE))</f>
        <v/>
      </c>
      <c r="F44" s="546" t="str">
        <f>IF(C44="","",VLOOKUP(C44,T_従業員[],8,FALSE))</f>
        <v/>
      </c>
      <c r="G44" s="318"/>
      <c r="H44" s="547">
        <f>IF(F44="",0,VLOOKUP(F44,T_資格[[資格名称]:[月間賃率]],2,FALSE))</f>
        <v>0</v>
      </c>
      <c r="I44" s="320"/>
      <c r="J44" s="331">
        <f t="shared" si="0"/>
        <v>0</v>
      </c>
      <c r="K44" s="320"/>
      <c r="L44" s="331">
        <f t="shared" si="1"/>
        <v>0</v>
      </c>
      <c r="M44" s="344">
        <f t="shared" si="8"/>
        <v>0</v>
      </c>
      <c r="N44" s="345">
        <f t="shared" si="9"/>
        <v>0</v>
      </c>
    </row>
    <row r="45" spans="2:14">
      <c r="B45" s="185" t="s">
        <v>474</v>
      </c>
      <c r="C45" s="194"/>
      <c r="D45" s="545" t="str">
        <f>IF(C45="","",VLOOKUP(C45,T_従業員[],2,FALSE))</f>
        <v/>
      </c>
      <c r="E45" s="546" t="str">
        <f>IF(C45="","",VLOOKUP(C45,T_従業員[],5,FALSE))</f>
        <v/>
      </c>
      <c r="F45" s="546" t="str">
        <f>IF(C45="","",VLOOKUP(C45,T_従業員[],8,FALSE))</f>
        <v/>
      </c>
      <c r="G45" s="318"/>
      <c r="H45" s="547">
        <f>IF(F45="",0,VLOOKUP(F45,T_資格[[資格名称]:[月間賃率]],2,FALSE))</f>
        <v>0</v>
      </c>
      <c r="I45" s="320"/>
      <c r="J45" s="331">
        <f t="shared" si="0"/>
        <v>0</v>
      </c>
      <c r="K45" s="320"/>
      <c r="L45" s="331">
        <f t="shared" si="1"/>
        <v>0</v>
      </c>
      <c r="M45" s="344">
        <f t="shared" si="8"/>
        <v>0</v>
      </c>
      <c r="N45" s="345">
        <f t="shared" si="9"/>
        <v>0</v>
      </c>
    </row>
    <row r="46" spans="2:14">
      <c r="B46" s="185" t="s">
        <v>475</v>
      </c>
      <c r="C46" s="194"/>
      <c r="D46" s="545" t="str">
        <f>IF(C46="","",VLOOKUP(C46,T_従業員[],2,FALSE))</f>
        <v/>
      </c>
      <c r="E46" s="546" t="str">
        <f>IF(C46="","",VLOOKUP(C46,T_従業員[],5,FALSE))</f>
        <v/>
      </c>
      <c r="F46" s="546" t="str">
        <f>IF(C46="","",VLOOKUP(C46,T_従業員[],8,FALSE))</f>
        <v/>
      </c>
      <c r="G46" s="318"/>
      <c r="H46" s="547">
        <f>IF(F46="",0,VLOOKUP(F46,T_資格[[資格名称]:[月間賃率]],2,FALSE))</f>
        <v>0</v>
      </c>
      <c r="I46" s="320"/>
      <c r="J46" s="331">
        <f t="shared" si="0"/>
        <v>0</v>
      </c>
      <c r="K46" s="320"/>
      <c r="L46" s="331">
        <f t="shared" si="1"/>
        <v>0</v>
      </c>
      <c r="M46" s="344">
        <f t="shared" si="8"/>
        <v>0</v>
      </c>
      <c r="N46" s="345">
        <f t="shared" si="9"/>
        <v>0</v>
      </c>
    </row>
    <row r="47" spans="2:14">
      <c r="B47" s="185" t="s">
        <v>476</v>
      </c>
      <c r="C47" s="194"/>
      <c r="D47" s="545" t="str">
        <f>IF(C47="","",VLOOKUP(C47,T_従業員[],2,FALSE))</f>
        <v/>
      </c>
      <c r="E47" s="546" t="str">
        <f>IF(C47="","",VLOOKUP(C47,T_従業員[],5,FALSE))</f>
        <v/>
      </c>
      <c r="F47" s="546" t="str">
        <f>IF(C47="","",VLOOKUP(C47,T_従業員[],8,FALSE))</f>
        <v/>
      </c>
      <c r="G47" s="318"/>
      <c r="H47" s="547">
        <f>IF(F47="",0,VLOOKUP(F47,T_資格[[資格名称]:[月間賃率]],2,FALSE))</f>
        <v>0</v>
      </c>
      <c r="I47" s="320"/>
      <c r="J47" s="331">
        <f t="shared" si="0"/>
        <v>0</v>
      </c>
      <c r="K47" s="320"/>
      <c r="L47" s="331">
        <f t="shared" si="1"/>
        <v>0</v>
      </c>
      <c r="M47" s="344">
        <f t="shared" si="8"/>
        <v>0</v>
      </c>
      <c r="N47" s="345">
        <f t="shared" si="9"/>
        <v>0</v>
      </c>
    </row>
    <row r="48" spans="2:14">
      <c r="B48" s="185" t="s">
        <v>477</v>
      </c>
      <c r="C48" s="194"/>
      <c r="D48" s="545" t="str">
        <f>IF(C48="","",VLOOKUP(C48,T_従業員[],2,FALSE))</f>
        <v/>
      </c>
      <c r="E48" s="546" t="str">
        <f>IF(C48="","",VLOOKUP(C48,T_従業員[],5,FALSE))</f>
        <v/>
      </c>
      <c r="F48" s="546" t="str">
        <f>IF(C48="","",VLOOKUP(C48,T_従業員[],8,FALSE))</f>
        <v/>
      </c>
      <c r="G48" s="318"/>
      <c r="H48" s="547">
        <f>IF(F48="",0,VLOOKUP(F48,T_資格[[資格名称]:[月間賃率]],2,FALSE))</f>
        <v>0</v>
      </c>
      <c r="I48" s="320"/>
      <c r="J48" s="331">
        <f t="shared" si="0"/>
        <v>0</v>
      </c>
      <c r="K48" s="320"/>
      <c r="L48" s="331">
        <f t="shared" si="1"/>
        <v>0</v>
      </c>
      <c r="M48" s="344">
        <f t="shared" si="8"/>
        <v>0</v>
      </c>
      <c r="N48" s="345">
        <f t="shared" si="9"/>
        <v>0</v>
      </c>
    </row>
    <row r="49" spans="1:14">
      <c r="B49" s="185" t="s">
        <v>478</v>
      </c>
      <c r="C49" s="194"/>
      <c r="D49" s="545" t="str">
        <f>IF(C49="","",VLOOKUP(C49,T_従業員[],2,FALSE))</f>
        <v/>
      </c>
      <c r="E49" s="546" t="str">
        <f>IF(C49="","",VLOOKUP(C49,T_従業員[],5,FALSE))</f>
        <v/>
      </c>
      <c r="F49" s="546" t="str">
        <f>IF(C49="","",VLOOKUP(C49,T_従業員[],8,FALSE))</f>
        <v/>
      </c>
      <c r="G49" s="318"/>
      <c r="H49" s="547">
        <f>IF(F49="",0,VLOOKUP(F49,T_資格[[資格名称]:[月間賃率]],2,FALSE))</f>
        <v>0</v>
      </c>
      <c r="I49" s="320"/>
      <c r="J49" s="331">
        <f t="shared" si="0"/>
        <v>0</v>
      </c>
      <c r="K49" s="320"/>
      <c r="L49" s="331">
        <f t="shared" si="1"/>
        <v>0</v>
      </c>
      <c r="M49" s="344">
        <f t="shared" si="2"/>
        <v>0</v>
      </c>
      <c r="N49" s="345">
        <f t="shared" si="9"/>
        <v>0</v>
      </c>
    </row>
    <row r="50" spans="1:14">
      <c r="B50" s="185" t="s">
        <v>479</v>
      </c>
      <c r="C50" s="194"/>
      <c r="D50" s="545" t="str">
        <f>IF(C50="","",VLOOKUP(C50,T_従業員[],2,FALSE))</f>
        <v/>
      </c>
      <c r="E50" s="546" t="str">
        <f>IF(C50="","",VLOOKUP(C50,T_従業員[],5,FALSE))</f>
        <v/>
      </c>
      <c r="F50" s="546" t="str">
        <f>IF(C50="","",VLOOKUP(C50,T_従業員[],8,FALSE))</f>
        <v/>
      </c>
      <c r="G50" s="318"/>
      <c r="H50" s="547">
        <f>IF(F50="",0,VLOOKUP(F50,T_資格[[資格名称]:[月間賃率]],2,FALSE))</f>
        <v>0</v>
      </c>
      <c r="I50" s="320"/>
      <c r="J50" s="331">
        <f t="shared" si="0"/>
        <v>0</v>
      </c>
      <c r="K50" s="320"/>
      <c r="L50" s="331">
        <f t="shared" si="1"/>
        <v>0</v>
      </c>
      <c r="M50" s="344">
        <f t="shared" si="2"/>
        <v>0</v>
      </c>
      <c r="N50" s="345">
        <f t="shared" si="9"/>
        <v>0</v>
      </c>
    </row>
    <row r="51" spans="1:14">
      <c r="B51" s="185" t="s">
        <v>480</v>
      </c>
      <c r="C51" s="194"/>
      <c r="D51" s="545" t="str">
        <f>IF(C51="","",VLOOKUP(C51,T_従業員[],2,FALSE))</f>
        <v/>
      </c>
      <c r="E51" s="546" t="str">
        <f>IF(C51="","",VLOOKUP(C51,T_従業員[],5,FALSE))</f>
        <v/>
      </c>
      <c r="F51" s="546" t="str">
        <f>IF(C51="","",VLOOKUP(C51,T_従業員[],8,FALSE))</f>
        <v/>
      </c>
      <c r="G51" s="318"/>
      <c r="H51" s="547">
        <f>IF(F51="",0,VLOOKUP(F51,T_資格[[資格名称]:[月間賃率]],2,FALSE))</f>
        <v>0</v>
      </c>
      <c r="I51" s="320"/>
      <c r="J51" s="331">
        <f t="shared" si="0"/>
        <v>0</v>
      </c>
      <c r="K51" s="320"/>
      <c r="L51" s="331">
        <f t="shared" si="1"/>
        <v>0</v>
      </c>
      <c r="M51" s="344">
        <f t="shared" si="2"/>
        <v>0</v>
      </c>
      <c r="N51" s="345">
        <f t="shared" si="9"/>
        <v>0</v>
      </c>
    </row>
    <row r="52" spans="1:14">
      <c r="B52" s="185" t="s">
        <v>481</v>
      </c>
      <c r="C52" s="194"/>
      <c r="D52" s="545" t="str">
        <f>IF(C52="","",VLOOKUP(C52,T_従業員[],2,FALSE))</f>
        <v/>
      </c>
      <c r="E52" s="546" t="str">
        <f>IF(C52="","",VLOOKUP(C52,T_従業員[],5,FALSE))</f>
        <v/>
      </c>
      <c r="F52" s="546" t="str">
        <f>IF(C52="","",VLOOKUP(C52,T_従業員[],8,FALSE))</f>
        <v/>
      </c>
      <c r="G52" s="318"/>
      <c r="H52" s="547">
        <f>IF(F52="",0,VLOOKUP(F52,T_資格[[資格名称]:[月間賃率]],2,FALSE))</f>
        <v>0</v>
      </c>
      <c r="I52" s="320"/>
      <c r="J52" s="331">
        <f t="shared" si="0"/>
        <v>0</v>
      </c>
      <c r="K52" s="320"/>
      <c r="L52" s="331">
        <f t="shared" si="1"/>
        <v>0</v>
      </c>
      <c r="M52" s="344">
        <f t="shared" si="2"/>
        <v>0</v>
      </c>
      <c r="N52" s="345">
        <f t="shared" si="9"/>
        <v>0</v>
      </c>
    </row>
    <row r="53" spans="1:14">
      <c r="B53" s="185" t="s">
        <v>482</v>
      </c>
      <c r="C53" s="194"/>
      <c r="D53" s="545" t="str">
        <f>IF(C53="","",VLOOKUP(C53,T_従業員[],2,FALSE))</f>
        <v/>
      </c>
      <c r="E53" s="546" t="str">
        <f>IF(C53="","",VLOOKUP(C53,T_従業員[],5,FALSE))</f>
        <v/>
      </c>
      <c r="F53" s="546" t="str">
        <f>IF(C53="","",VLOOKUP(C53,T_従業員[],8,FALSE))</f>
        <v/>
      </c>
      <c r="G53" s="318"/>
      <c r="H53" s="547">
        <f>IF(F53="",0,VLOOKUP(F53,T_資格[[資格名称]:[月間賃率]],2,FALSE))</f>
        <v>0</v>
      </c>
      <c r="I53" s="320"/>
      <c r="J53" s="331">
        <f t="shared" si="0"/>
        <v>0</v>
      </c>
      <c r="K53" s="320"/>
      <c r="L53" s="331">
        <f t="shared" si="1"/>
        <v>0</v>
      </c>
      <c r="M53" s="344">
        <f t="shared" si="2"/>
        <v>0</v>
      </c>
      <c r="N53" s="345">
        <f t="shared" si="9"/>
        <v>0</v>
      </c>
    </row>
    <row r="54" spans="1:14">
      <c r="B54" s="185" t="s">
        <v>483</v>
      </c>
      <c r="C54" s="194"/>
      <c r="D54" s="545" t="str">
        <f>IF(C54="","",VLOOKUP(C54,T_従業員[],2,FALSE))</f>
        <v/>
      </c>
      <c r="E54" s="546" t="str">
        <f>IF(C54="","",VLOOKUP(C54,T_従業員[],5,FALSE))</f>
        <v/>
      </c>
      <c r="F54" s="546" t="str">
        <f>IF(C54="","",VLOOKUP(C54,T_従業員[],8,FALSE))</f>
        <v/>
      </c>
      <c r="G54" s="318"/>
      <c r="H54" s="547">
        <f>IF(F54="",0,VLOOKUP(F54,T_資格[[資格名称]:[月間賃率]],2,FALSE))</f>
        <v>0</v>
      </c>
      <c r="I54" s="320"/>
      <c r="J54" s="331">
        <f t="shared" si="0"/>
        <v>0</v>
      </c>
      <c r="K54" s="320"/>
      <c r="L54" s="331">
        <f t="shared" si="1"/>
        <v>0</v>
      </c>
      <c r="M54" s="344">
        <f t="shared" si="2"/>
        <v>0</v>
      </c>
      <c r="N54" s="345">
        <f t="shared" si="9"/>
        <v>0</v>
      </c>
    </row>
    <row r="55" spans="1:14">
      <c r="B55" s="185" t="s">
        <v>484</v>
      </c>
      <c r="C55" s="194"/>
      <c r="D55" s="545" t="str">
        <f>IF(C55="","",VLOOKUP(C55,T_従業員[],2,FALSE))</f>
        <v/>
      </c>
      <c r="E55" s="546" t="str">
        <f>IF(C55="","",VLOOKUP(C55,T_従業員[],5,FALSE))</f>
        <v/>
      </c>
      <c r="F55" s="546" t="str">
        <f>IF(C55="","",VLOOKUP(C55,T_従業員[],8,FALSE))</f>
        <v/>
      </c>
      <c r="G55" s="318"/>
      <c r="H55" s="547">
        <f>IF(F55="",0,VLOOKUP(F55,T_資格[[資格名称]:[月間賃率]],2,FALSE))</f>
        <v>0</v>
      </c>
      <c r="I55" s="320"/>
      <c r="J55" s="331">
        <f t="shared" si="0"/>
        <v>0</v>
      </c>
      <c r="K55" s="320"/>
      <c r="L55" s="331">
        <f t="shared" si="1"/>
        <v>0</v>
      </c>
      <c r="M55" s="344">
        <f t="shared" si="2"/>
        <v>0</v>
      </c>
      <c r="N55" s="345">
        <f t="shared" si="9"/>
        <v>0</v>
      </c>
    </row>
    <row r="56" spans="1:14" ht="15" thickBot="1">
      <c r="B56" s="346"/>
      <c r="C56" s="216" t="s">
        <v>505</v>
      </c>
      <c r="D56" s="347"/>
      <c r="E56" s="347"/>
      <c r="F56" s="347"/>
      <c r="G56" s="348"/>
      <c r="H56" s="349"/>
      <c r="I56" s="350"/>
      <c r="J56" s="351"/>
      <c r="K56" s="350"/>
      <c r="L56" s="351"/>
      <c r="M56" s="352"/>
      <c r="N56" s="353"/>
    </row>
    <row r="57" spans="1:14" ht="15" thickTop="1">
      <c r="B57" s="354"/>
      <c r="C57" s="355"/>
      <c r="D57" s="356" t="s">
        <v>198</v>
      </c>
      <c r="E57" s="356"/>
      <c r="F57" s="357"/>
      <c r="G57" s="357"/>
      <c r="H57" s="358"/>
      <c r="I57" s="359">
        <f t="shared" ref="I57:N57" si="10">SUM(I6:I56)</f>
        <v>0</v>
      </c>
      <c r="J57" s="345">
        <f t="shared" si="10"/>
        <v>0</v>
      </c>
      <c r="K57" s="359">
        <f t="shared" si="10"/>
        <v>0</v>
      </c>
      <c r="L57" s="345">
        <f t="shared" si="10"/>
        <v>0</v>
      </c>
      <c r="M57" s="359">
        <f t="shared" si="10"/>
        <v>0</v>
      </c>
      <c r="N57" s="345">
        <f t="shared" si="10"/>
        <v>0</v>
      </c>
    </row>
    <row r="58" spans="1:14" s="335" customFormat="1">
      <c r="A58" s="332"/>
      <c r="C58" s="360"/>
      <c r="D58" s="360"/>
      <c r="J58" s="361"/>
      <c r="N58" s="362"/>
    </row>
    <row r="59" spans="1:14">
      <c r="B59" s="199"/>
      <c r="D59" s="840" t="s">
        <v>10890</v>
      </c>
      <c r="E59" s="840"/>
      <c r="F59" s="334" t="s">
        <v>10376</v>
      </c>
      <c r="G59" s="845" t="s">
        <v>10891</v>
      </c>
      <c r="H59" s="550" t="s">
        <v>10890</v>
      </c>
      <c r="I59" s="363" t="s">
        <v>486</v>
      </c>
      <c r="J59" s="334" t="s">
        <v>487</v>
      </c>
      <c r="K59" s="848" t="s">
        <v>10892</v>
      </c>
      <c r="L59" s="551" t="s">
        <v>10890</v>
      </c>
      <c r="M59" s="552"/>
      <c r="N59" s="334" t="s">
        <v>487</v>
      </c>
    </row>
    <row r="60" spans="1:14" ht="14.25" customHeight="1" thickBot="1">
      <c r="D60" s="840" t="s">
        <v>10443</v>
      </c>
      <c r="E60" s="840"/>
      <c r="F60" s="365">
        <f>SUMPRODUCT(I6:I55,G6:G55)</f>
        <v>0</v>
      </c>
      <c r="G60" s="846"/>
      <c r="H60" s="366" t="s">
        <v>10351</v>
      </c>
      <c r="I60" s="344">
        <f>I57</f>
        <v>0</v>
      </c>
      <c r="J60" s="365">
        <f>J57</f>
        <v>0</v>
      </c>
      <c r="K60" s="849"/>
      <c r="L60" s="367" t="s">
        <v>488</v>
      </c>
      <c r="M60" s="368" t="s">
        <v>10351</v>
      </c>
      <c r="N60" s="369">
        <f>IF(I57&lt;&gt;0,J57/I57,0)</f>
        <v>0</v>
      </c>
    </row>
    <row r="61" spans="1:14" ht="15" thickBot="1">
      <c r="D61" s="840" t="s">
        <v>10375</v>
      </c>
      <c r="E61" s="840"/>
      <c r="F61" s="365">
        <f>人件費計</f>
        <v>0</v>
      </c>
      <c r="G61" s="847"/>
      <c r="H61" s="366" t="s">
        <v>485</v>
      </c>
      <c r="I61" s="344">
        <f>K57</f>
        <v>0</v>
      </c>
      <c r="J61" s="549">
        <f>L57</f>
        <v>0</v>
      </c>
      <c r="K61" s="555">
        <f>IF(J60=0,0,J61/J60)</f>
        <v>0</v>
      </c>
      <c r="L61" s="554"/>
      <c r="M61" s="368" t="s">
        <v>489</v>
      </c>
      <c r="N61" s="369">
        <f>IF(K57&lt;&gt;0,L57/K57,0)</f>
        <v>0</v>
      </c>
    </row>
    <row r="62" spans="1:14" ht="15" thickBot="1">
      <c r="D62" s="840" t="s">
        <v>10444</v>
      </c>
      <c r="E62" s="840"/>
      <c r="F62" s="549">
        <f>F60-F61</f>
        <v>0</v>
      </c>
      <c r="G62" s="553">
        <f>IF(F62=0,0,F62/F60)</f>
        <v>0</v>
      </c>
      <c r="H62" s="366" t="s">
        <v>10352</v>
      </c>
      <c r="I62" s="344">
        <f>I60+I61</f>
        <v>0</v>
      </c>
      <c r="J62" s="365">
        <f>J60+J61</f>
        <v>0</v>
      </c>
      <c r="K62" s="370"/>
      <c r="L62" s="370"/>
      <c r="M62" s="368" t="s">
        <v>10353</v>
      </c>
      <c r="N62" s="369">
        <f>IF(M57&lt;&gt;0,人件費計/M57,0)</f>
        <v>0</v>
      </c>
    </row>
    <row r="64" spans="1:14">
      <c r="D64" s="199" t="s">
        <v>11017</v>
      </c>
    </row>
    <row r="65" spans="4:4">
      <c r="D65" s="600">
        <f>JICA社員報酬額</f>
        <v>0</v>
      </c>
    </row>
  </sheetData>
  <sheetProtection sheet="1" objects="1" scenarios="1"/>
  <mergeCells count="19">
    <mergeCell ref="D59:E59"/>
    <mergeCell ref="D60:E60"/>
    <mergeCell ref="D61:E61"/>
    <mergeCell ref="D62:E62"/>
    <mergeCell ref="B4:B5"/>
    <mergeCell ref="E4:E5"/>
    <mergeCell ref="D4:D5"/>
    <mergeCell ref="C4:C5"/>
    <mergeCell ref="B1:E2"/>
    <mergeCell ref="I2:N2"/>
    <mergeCell ref="I1:J1"/>
    <mergeCell ref="K1:L1"/>
    <mergeCell ref="M1:N1"/>
    <mergeCell ref="G59:G61"/>
    <mergeCell ref="K59:K60"/>
    <mergeCell ref="N4:N5"/>
    <mergeCell ref="F4:F5"/>
    <mergeCell ref="H4:H5"/>
    <mergeCell ref="G4:G5"/>
  </mergeCells>
  <phoneticPr fontId="8"/>
  <pageMargins left="0.98425196850393704" right="0.78740157480314965" top="0.59055118110236227" bottom="0.59055118110236227" header="0.39370078740157483" footer="0.39370078740157483"/>
  <pageSetup paperSize="9" scale="79" fitToHeight="99" orientation="portrait" r:id="rId1"/>
  <drawing r:id="rId2"/>
</worksheet>
</file>

<file path=xl/worksheets/sheet5.xml><?xml version="1.0" encoding="utf-8"?>
<worksheet xmlns="http://schemas.openxmlformats.org/spreadsheetml/2006/main" xmlns:r="http://schemas.openxmlformats.org/officeDocument/2006/relationships">
  <dimension ref="A1:XFB160"/>
  <sheetViews>
    <sheetView view="pageBreakPreview" topLeftCell="A19" zoomScaleNormal="100" zoomScaleSheetLayoutView="100" workbookViewId="0">
      <selection activeCell="U46" sqref="U46"/>
    </sheetView>
  </sheetViews>
  <sheetFormatPr defaultRowHeight="14.25"/>
  <cols>
    <col min="1" max="1" width="2.7109375" style="317" customWidth="1"/>
    <col min="2" max="2" width="4.7109375" style="8" customWidth="1"/>
    <col min="3" max="3" width="10.7109375" style="24" customWidth="1"/>
    <col min="4" max="4" width="8.7109375" style="24" customWidth="1"/>
    <col min="5" max="6" width="9.7109375" style="4" customWidth="1"/>
    <col min="7" max="7" width="5.7109375" style="4" customWidth="1"/>
    <col min="8" max="8" width="10.7109375" style="4" customWidth="1"/>
    <col min="9" max="9" width="5.7109375" style="4" customWidth="1"/>
    <col min="10" max="10" width="9.7109375" style="4" customWidth="1"/>
    <col min="11" max="11" width="5.7109375" style="4" customWidth="1"/>
    <col min="12" max="12" width="10.7109375" style="4" customWidth="1"/>
    <col min="13" max="13" width="5.7109375" style="4" customWidth="1"/>
    <col min="14" max="15" width="10.7109375" style="4" customWidth="1"/>
    <col min="16" max="16" width="5.7109375" style="4" customWidth="1"/>
    <col min="17" max="16384" width="9.140625" style="4"/>
  </cols>
  <sheetData>
    <row r="1" spans="1:16" ht="13.5" customHeight="1">
      <c r="B1" s="864" t="s">
        <v>499</v>
      </c>
      <c r="C1" s="864"/>
      <c r="D1" s="864"/>
      <c r="E1" s="864"/>
      <c r="I1" s="868" t="s">
        <v>10435</v>
      </c>
      <c r="J1" s="869"/>
      <c r="K1" s="870" t="str">
        <f>分担部</f>
        <v>KR</v>
      </c>
      <c r="L1" s="871"/>
      <c r="M1" s="875" t="s">
        <v>10479</v>
      </c>
      <c r="N1" s="876"/>
      <c r="O1" s="867" t="str">
        <f>WBS</f>
        <v>JA15R1003</v>
      </c>
      <c r="P1" s="867"/>
    </row>
    <row r="2" spans="1:16" ht="13.5" customHeight="1">
      <c r="B2" s="864"/>
      <c r="C2" s="864"/>
      <c r="D2" s="864"/>
      <c r="E2" s="864"/>
      <c r="I2" s="869" t="s">
        <v>10433</v>
      </c>
      <c r="J2" s="869"/>
      <c r="K2" s="872" t="str">
        <f>プロジェクト件名</f>
        <v>ハノイ環状3号線マイジック～南タンロン区間実施設計</v>
      </c>
      <c r="L2" s="873"/>
      <c r="M2" s="873"/>
      <c r="N2" s="873"/>
      <c r="O2" s="873"/>
      <c r="P2" s="874"/>
    </row>
    <row r="3" spans="1:16" s="184" customFormat="1" ht="9">
      <c r="A3" s="316"/>
      <c r="C3" s="229"/>
      <c r="D3" s="229"/>
      <c r="K3" s="230"/>
      <c r="M3" s="231"/>
      <c r="N3" s="231"/>
    </row>
    <row r="4" spans="1:16">
      <c r="B4" s="6" t="s">
        <v>10458</v>
      </c>
      <c r="D4" s="25"/>
      <c r="E4" s="7"/>
      <c r="F4" s="866" t="s">
        <v>492</v>
      </c>
      <c r="G4" s="866"/>
      <c r="H4" s="865" t="str">
        <f>通貨1</f>
        <v>YEN</v>
      </c>
      <c r="I4" s="865"/>
      <c r="J4" s="861" t="s">
        <v>10449</v>
      </c>
      <c r="K4" s="861"/>
      <c r="L4" s="243">
        <f>通貨1レート</f>
        <v>1</v>
      </c>
      <c r="M4" s="862" t="s">
        <v>10450</v>
      </c>
      <c r="N4" s="862"/>
      <c r="O4" s="863">
        <f>通貨1単位</f>
        <v>1</v>
      </c>
      <c r="P4" s="863"/>
    </row>
    <row r="5" spans="1:16" s="184" customFormat="1" ht="9">
      <c r="A5" s="316"/>
      <c r="C5" s="229"/>
      <c r="D5" s="229"/>
      <c r="K5" s="230"/>
      <c r="M5" s="231"/>
      <c r="N5" s="231"/>
    </row>
    <row r="6" spans="1:16">
      <c r="B6" s="881" t="s">
        <v>186</v>
      </c>
      <c r="C6" s="883" t="s">
        <v>1</v>
      </c>
      <c r="D6" s="883" t="s">
        <v>177</v>
      </c>
      <c r="E6" s="885" t="s">
        <v>490</v>
      </c>
      <c r="F6" s="11" t="s">
        <v>108</v>
      </c>
      <c r="G6" s="11"/>
      <c r="H6" s="11"/>
      <c r="I6" s="11"/>
      <c r="J6" s="11" t="s">
        <v>109</v>
      </c>
      <c r="K6" s="11"/>
      <c r="L6" s="11"/>
      <c r="M6" s="11" t="s">
        <v>10447</v>
      </c>
      <c r="N6" s="11"/>
      <c r="O6" s="11"/>
      <c r="P6" s="11"/>
    </row>
    <row r="7" spans="1:16" ht="23.25" thickBot="1">
      <c r="B7" s="882"/>
      <c r="C7" s="884"/>
      <c r="D7" s="884"/>
      <c r="E7" s="886"/>
      <c r="F7" s="125" t="s">
        <v>110</v>
      </c>
      <c r="G7" s="123" t="s">
        <v>182</v>
      </c>
      <c r="H7" s="241" t="s">
        <v>10445</v>
      </c>
      <c r="I7" s="135" t="s">
        <v>491</v>
      </c>
      <c r="J7" s="124" t="s">
        <v>178</v>
      </c>
      <c r="K7" s="123" t="s">
        <v>181</v>
      </c>
      <c r="L7" s="241" t="s">
        <v>10445</v>
      </c>
      <c r="M7" s="123" t="s">
        <v>181</v>
      </c>
      <c r="N7" s="241" t="s">
        <v>10446</v>
      </c>
      <c r="O7" s="267" t="s">
        <v>10455</v>
      </c>
      <c r="P7" s="268" t="s">
        <v>10448</v>
      </c>
    </row>
    <row r="8" spans="1:16" ht="15" thickTop="1">
      <c r="B8" s="185" t="s">
        <v>84</v>
      </c>
      <c r="C8" s="186"/>
      <c r="D8" s="186"/>
      <c r="E8" s="187"/>
      <c r="F8" s="187"/>
      <c r="G8" s="191"/>
      <c r="H8" s="570">
        <f t="shared" ref="H8:H32" si="0">F8*G8</f>
        <v>0</v>
      </c>
      <c r="I8" s="571">
        <f t="shared" ref="I8:I32" si="1">IF(E8=0,0,F8/E8)</f>
        <v>0</v>
      </c>
      <c r="J8" s="187"/>
      <c r="K8" s="191"/>
      <c r="L8" s="19">
        <f>J8*K8</f>
        <v>0</v>
      </c>
      <c r="M8" s="569">
        <f>G8+K8</f>
        <v>0</v>
      </c>
      <c r="N8" s="19">
        <f>H8+L8</f>
        <v>0</v>
      </c>
      <c r="O8" s="269">
        <f>IF(G8=0,0,N8/G8)</f>
        <v>0</v>
      </c>
      <c r="P8" s="571">
        <f>IF(E8=0,0,O8/E8)</f>
        <v>0</v>
      </c>
    </row>
    <row r="9" spans="1:16">
      <c r="B9" s="185" t="s">
        <v>86</v>
      </c>
      <c r="C9" s="186"/>
      <c r="D9" s="186"/>
      <c r="E9" s="187"/>
      <c r="F9" s="187"/>
      <c r="G9" s="191"/>
      <c r="H9" s="570">
        <f t="shared" si="0"/>
        <v>0</v>
      </c>
      <c r="I9" s="571">
        <f t="shared" si="1"/>
        <v>0</v>
      </c>
      <c r="J9" s="187"/>
      <c r="K9" s="191"/>
      <c r="L9" s="19">
        <f t="shared" ref="L9:L32" si="2">J9*K9</f>
        <v>0</v>
      </c>
      <c r="M9" s="569">
        <f t="shared" ref="M9:M32" si="3">G9+K9</f>
        <v>0</v>
      </c>
      <c r="N9" s="19">
        <f t="shared" ref="N9:N32" si="4">H9+L9</f>
        <v>0</v>
      </c>
      <c r="O9" s="269">
        <f t="shared" ref="O9:O32" si="5">IF(G9=0,0,N9/G9)</f>
        <v>0</v>
      </c>
      <c r="P9" s="571">
        <f t="shared" ref="P9:P32" si="6">IF(E9=0,0,O9/E9)</f>
        <v>0</v>
      </c>
    </row>
    <row r="10" spans="1:16">
      <c r="B10" s="185" t="s">
        <v>88</v>
      </c>
      <c r="C10" s="186"/>
      <c r="D10" s="186"/>
      <c r="E10" s="187"/>
      <c r="F10" s="187"/>
      <c r="G10" s="191"/>
      <c r="H10" s="570">
        <f t="shared" si="0"/>
        <v>0</v>
      </c>
      <c r="I10" s="571">
        <f t="shared" si="1"/>
        <v>0</v>
      </c>
      <c r="J10" s="187"/>
      <c r="K10" s="191"/>
      <c r="L10" s="19">
        <f t="shared" si="2"/>
        <v>0</v>
      </c>
      <c r="M10" s="569">
        <f t="shared" si="3"/>
        <v>0</v>
      </c>
      <c r="N10" s="19">
        <f t="shared" si="4"/>
        <v>0</v>
      </c>
      <c r="O10" s="269">
        <f t="shared" si="5"/>
        <v>0</v>
      </c>
      <c r="P10" s="571">
        <f t="shared" si="6"/>
        <v>0</v>
      </c>
    </row>
    <row r="11" spans="1:16">
      <c r="B11" s="185" t="s">
        <v>90</v>
      </c>
      <c r="C11" s="186"/>
      <c r="D11" s="186"/>
      <c r="E11" s="187"/>
      <c r="F11" s="187"/>
      <c r="G11" s="191"/>
      <c r="H11" s="570">
        <f t="shared" si="0"/>
        <v>0</v>
      </c>
      <c r="I11" s="571">
        <f t="shared" si="1"/>
        <v>0</v>
      </c>
      <c r="J11" s="187"/>
      <c r="K11" s="191"/>
      <c r="L11" s="19">
        <f t="shared" si="2"/>
        <v>0</v>
      </c>
      <c r="M11" s="569">
        <f t="shared" si="3"/>
        <v>0</v>
      </c>
      <c r="N11" s="19">
        <f t="shared" si="4"/>
        <v>0</v>
      </c>
      <c r="O11" s="269">
        <f t="shared" si="5"/>
        <v>0</v>
      </c>
      <c r="P11" s="571">
        <f t="shared" si="6"/>
        <v>0</v>
      </c>
    </row>
    <row r="12" spans="1:16">
      <c r="B12" s="185" t="s">
        <v>91</v>
      </c>
      <c r="C12" s="188"/>
      <c r="D12" s="189"/>
      <c r="E12" s="187"/>
      <c r="F12" s="187"/>
      <c r="G12" s="191"/>
      <c r="H12" s="570">
        <f t="shared" si="0"/>
        <v>0</v>
      </c>
      <c r="I12" s="571">
        <f t="shared" si="1"/>
        <v>0</v>
      </c>
      <c r="J12" s="187"/>
      <c r="K12" s="191"/>
      <c r="L12" s="19">
        <f t="shared" si="2"/>
        <v>0</v>
      </c>
      <c r="M12" s="569">
        <f t="shared" si="3"/>
        <v>0</v>
      </c>
      <c r="N12" s="19">
        <f t="shared" si="4"/>
        <v>0</v>
      </c>
      <c r="O12" s="269">
        <f t="shared" si="5"/>
        <v>0</v>
      </c>
      <c r="P12" s="571">
        <f t="shared" si="6"/>
        <v>0</v>
      </c>
    </row>
    <row r="13" spans="1:16">
      <c r="B13" s="185" t="s">
        <v>92</v>
      </c>
      <c r="C13" s="188"/>
      <c r="D13" s="189"/>
      <c r="E13" s="187"/>
      <c r="F13" s="187"/>
      <c r="G13" s="191"/>
      <c r="H13" s="570">
        <f t="shared" si="0"/>
        <v>0</v>
      </c>
      <c r="I13" s="571">
        <f t="shared" si="1"/>
        <v>0</v>
      </c>
      <c r="J13" s="187"/>
      <c r="K13" s="191"/>
      <c r="L13" s="19">
        <f t="shared" si="2"/>
        <v>0</v>
      </c>
      <c r="M13" s="569">
        <f t="shared" si="3"/>
        <v>0</v>
      </c>
      <c r="N13" s="19">
        <f t="shared" si="4"/>
        <v>0</v>
      </c>
      <c r="O13" s="269">
        <f t="shared" si="5"/>
        <v>0</v>
      </c>
      <c r="P13" s="571">
        <f t="shared" si="6"/>
        <v>0</v>
      </c>
    </row>
    <row r="14" spans="1:16">
      <c r="B14" s="185" t="s">
        <v>93</v>
      </c>
      <c r="C14" s="188"/>
      <c r="D14" s="189"/>
      <c r="E14" s="190"/>
      <c r="F14" s="187"/>
      <c r="G14" s="191"/>
      <c r="H14" s="570">
        <f t="shared" si="0"/>
        <v>0</v>
      </c>
      <c r="I14" s="571">
        <f t="shared" si="1"/>
        <v>0</v>
      </c>
      <c r="J14" s="187"/>
      <c r="K14" s="191"/>
      <c r="L14" s="19">
        <f t="shared" si="2"/>
        <v>0</v>
      </c>
      <c r="M14" s="569">
        <f t="shared" si="3"/>
        <v>0</v>
      </c>
      <c r="N14" s="19">
        <f t="shared" si="4"/>
        <v>0</v>
      </c>
      <c r="O14" s="269">
        <f t="shared" si="5"/>
        <v>0</v>
      </c>
      <c r="P14" s="571">
        <f t="shared" si="6"/>
        <v>0</v>
      </c>
    </row>
    <row r="15" spans="1:16">
      <c r="B15" s="185" t="s">
        <v>94</v>
      </c>
      <c r="C15" s="188"/>
      <c r="D15" s="189"/>
      <c r="E15" s="190"/>
      <c r="F15" s="187"/>
      <c r="G15" s="191"/>
      <c r="H15" s="570">
        <f t="shared" si="0"/>
        <v>0</v>
      </c>
      <c r="I15" s="571">
        <f t="shared" si="1"/>
        <v>0</v>
      </c>
      <c r="J15" s="187"/>
      <c r="K15" s="191"/>
      <c r="L15" s="19">
        <f t="shared" si="2"/>
        <v>0</v>
      </c>
      <c r="M15" s="569">
        <f t="shared" si="3"/>
        <v>0</v>
      </c>
      <c r="N15" s="19">
        <f t="shared" si="4"/>
        <v>0</v>
      </c>
      <c r="O15" s="269">
        <f t="shared" si="5"/>
        <v>0</v>
      </c>
      <c r="P15" s="571">
        <f t="shared" si="6"/>
        <v>0</v>
      </c>
    </row>
    <row r="16" spans="1:16">
      <c r="B16" s="185" t="s">
        <v>95</v>
      </c>
      <c r="C16" s="188"/>
      <c r="D16" s="189"/>
      <c r="E16" s="190"/>
      <c r="F16" s="187"/>
      <c r="G16" s="191"/>
      <c r="H16" s="570">
        <f t="shared" si="0"/>
        <v>0</v>
      </c>
      <c r="I16" s="571">
        <f t="shared" si="1"/>
        <v>0</v>
      </c>
      <c r="J16" s="187"/>
      <c r="K16" s="191"/>
      <c r="L16" s="19">
        <f t="shared" si="2"/>
        <v>0</v>
      </c>
      <c r="M16" s="569">
        <f t="shared" si="3"/>
        <v>0</v>
      </c>
      <c r="N16" s="19">
        <f t="shared" si="4"/>
        <v>0</v>
      </c>
      <c r="O16" s="269">
        <f t="shared" si="5"/>
        <v>0</v>
      </c>
      <c r="P16" s="571">
        <f t="shared" si="6"/>
        <v>0</v>
      </c>
    </row>
    <row r="17" spans="2:16">
      <c r="B17" s="185" t="s">
        <v>96</v>
      </c>
      <c r="C17" s="188"/>
      <c r="D17" s="189"/>
      <c r="E17" s="190"/>
      <c r="F17" s="187"/>
      <c r="G17" s="191"/>
      <c r="H17" s="570">
        <f t="shared" si="0"/>
        <v>0</v>
      </c>
      <c r="I17" s="571">
        <f t="shared" si="1"/>
        <v>0</v>
      </c>
      <c r="J17" s="187"/>
      <c r="K17" s="191"/>
      <c r="L17" s="19">
        <f t="shared" si="2"/>
        <v>0</v>
      </c>
      <c r="M17" s="569">
        <f t="shared" si="3"/>
        <v>0</v>
      </c>
      <c r="N17" s="19">
        <f t="shared" si="4"/>
        <v>0</v>
      </c>
      <c r="O17" s="269">
        <f t="shared" si="5"/>
        <v>0</v>
      </c>
      <c r="P17" s="571">
        <f t="shared" si="6"/>
        <v>0</v>
      </c>
    </row>
    <row r="18" spans="2:16">
      <c r="B18" s="185" t="s">
        <v>97</v>
      </c>
      <c r="C18" s="188"/>
      <c r="D18" s="189"/>
      <c r="E18" s="190"/>
      <c r="F18" s="187"/>
      <c r="G18" s="191"/>
      <c r="H18" s="570">
        <f t="shared" si="0"/>
        <v>0</v>
      </c>
      <c r="I18" s="571">
        <f t="shared" si="1"/>
        <v>0</v>
      </c>
      <c r="J18" s="187"/>
      <c r="K18" s="191"/>
      <c r="L18" s="19">
        <f t="shared" si="2"/>
        <v>0</v>
      </c>
      <c r="M18" s="569">
        <f t="shared" si="3"/>
        <v>0</v>
      </c>
      <c r="N18" s="19">
        <f t="shared" si="4"/>
        <v>0</v>
      </c>
      <c r="O18" s="269">
        <f t="shared" si="5"/>
        <v>0</v>
      </c>
      <c r="P18" s="571">
        <f t="shared" si="6"/>
        <v>0</v>
      </c>
    </row>
    <row r="19" spans="2:16">
      <c r="B19" s="185" t="s">
        <v>98</v>
      </c>
      <c r="C19" s="188"/>
      <c r="D19" s="189"/>
      <c r="E19" s="190"/>
      <c r="F19" s="187"/>
      <c r="G19" s="191"/>
      <c r="H19" s="570">
        <f t="shared" si="0"/>
        <v>0</v>
      </c>
      <c r="I19" s="571">
        <f t="shared" si="1"/>
        <v>0</v>
      </c>
      <c r="J19" s="187"/>
      <c r="K19" s="191"/>
      <c r="L19" s="19">
        <f t="shared" si="2"/>
        <v>0</v>
      </c>
      <c r="M19" s="569">
        <f t="shared" si="3"/>
        <v>0</v>
      </c>
      <c r="N19" s="19">
        <f t="shared" si="4"/>
        <v>0</v>
      </c>
      <c r="O19" s="269">
        <f t="shared" si="5"/>
        <v>0</v>
      </c>
      <c r="P19" s="571">
        <f t="shared" si="6"/>
        <v>0</v>
      </c>
    </row>
    <row r="20" spans="2:16">
      <c r="B20" s="185" t="s">
        <v>99</v>
      </c>
      <c r="C20" s="188"/>
      <c r="D20" s="189"/>
      <c r="E20" s="190"/>
      <c r="F20" s="187"/>
      <c r="G20" s="191"/>
      <c r="H20" s="570">
        <f t="shared" si="0"/>
        <v>0</v>
      </c>
      <c r="I20" s="571">
        <f t="shared" si="1"/>
        <v>0</v>
      </c>
      <c r="J20" s="187"/>
      <c r="K20" s="191"/>
      <c r="L20" s="19">
        <f t="shared" si="2"/>
        <v>0</v>
      </c>
      <c r="M20" s="569">
        <f t="shared" si="3"/>
        <v>0</v>
      </c>
      <c r="N20" s="19">
        <f t="shared" si="4"/>
        <v>0</v>
      </c>
      <c r="O20" s="269">
        <f t="shared" si="5"/>
        <v>0</v>
      </c>
      <c r="P20" s="571">
        <f t="shared" si="6"/>
        <v>0</v>
      </c>
    </row>
    <row r="21" spans="2:16">
      <c r="B21" s="185" t="s">
        <v>100</v>
      </c>
      <c r="C21" s="188"/>
      <c r="D21" s="189"/>
      <c r="E21" s="190"/>
      <c r="F21" s="187"/>
      <c r="G21" s="191"/>
      <c r="H21" s="570">
        <f t="shared" si="0"/>
        <v>0</v>
      </c>
      <c r="I21" s="571">
        <f t="shared" si="1"/>
        <v>0</v>
      </c>
      <c r="J21" s="187"/>
      <c r="K21" s="191"/>
      <c r="L21" s="19">
        <f t="shared" si="2"/>
        <v>0</v>
      </c>
      <c r="M21" s="569">
        <f t="shared" si="3"/>
        <v>0</v>
      </c>
      <c r="N21" s="19">
        <f t="shared" si="4"/>
        <v>0</v>
      </c>
      <c r="O21" s="269">
        <f t="shared" si="5"/>
        <v>0</v>
      </c>
      <c r="P21" s="571">
        <f t="shared" si="6"/>
        <v>0</v>
      </c>
    </row>
    <row r="22" spans="2:16">
      <c r="B22" s="185" t="s">
        <v>101</v>
      </c>
      <c r="C22" s="188"/>
      <c r="D22" s="189"/>
      <c r="E22" s="190"/>
      <c r="F22" s="187"/>
      <c r="G22" s="191"/>
      <c r="H22" s="570">
        <f t="shared" si="0"/>
        <v>0</v>
      </c>
      <c r="I22" s="571">
        <f t="shared" si="1"/>
        <v>0</v>
      </c>
      <c r="J22" s="187"/>
      <c r="K22" s="191"/>
      <c r="L22" s="19">
        <f t="shared" si="2"/>
        <v>0</v>
      </c>
      <c r="M22" s="569">
        <f t="shared" si="3"/>
        <v>0</v>
      </c>
      <c r="N22" s="19">
        <f t="shared" si="4"/>
        <v>0</v>
      </c>
      <c r="O22" s="269">
        <f t="shared" si="5"/>
        <v>0</v>
      </c>
      <c r="P22" s="571">
        <f t="shared" si="6"/>
        <v>0</v>
      </c>
    </row>
    <row r="23" spans="2:16">
      <c r="B23" s="185" t="s">
        <v>102</v>
      </c>
      <c r="C23" s="188"/>
      <c r="D23" s="189"/>
      <c r="E23" s="190"/>
      <c r="F23" s="187"/>
      <c r="G23" s="191"/>
      <c r="H23" s="570">
        <f t="shared" si="0"/>
        <v>0</v>
      </c>
      <c r="I23" s="571">
        <f t="shared" si="1"/>
        <v>0</v>
      </c>
      <c r="J23" s="187"/>
      <c r="K23" s="191"/>
      <c r="L23" s="19">
        <f t="shared" si="2"/>
        <v>0</v>
      </c>
      <c r="M23" s="569">
        <f t="shared" si="3"/>
        <v>0</v>
      </c>
      <c r="N23" s="19">
        <f t="shared" si="4"/>
        <v>0</v>
      </c>
      <c r="O23" s="269">
        <f t="shared" si="5"/>
        <v>0</v>
      </c>
      <c r="P23" s="571">
        <f t="shared" si="6"/>
        <v>0</v>
      </c>
    </row>
    <row r="24" spans="2:16">
      <c r="B24" s="185" t="s">
        <v>85</v>
      </c>
      <c r="C24" s="188"/>
      <c r="D24" s="189"/>
      <c r="E24" s="190"/>
      <c r="F24" s="187"/>
      <c r="G24" s="191"/>
      <c r="H24" s="570">
        <f t="shared" ref="H24:H31" si="7">F24*G24</f>
        <v>0</v>
      </c>
      <c r="I24" s="571">
        <f t="shared" ref="I24:I31" si="8">IF(E24=0,0,F24/E24)</f>
        <v>0</v>
      </c>
      <c r="J24" s="187"/>
      <c r="K24" s="191"/>
      <c r="L24" s="19">
        <f t="shared" ref="L24:L31" si="9">J24*K24</f>
        <v>0</v>
      </c>
      <c r="M24" s="569">
        <f t="shared" si="3"/>
        <v>0</v>
      </c>
      <c r="N24" s="19">
        <f t="shared" ref="N24:N31" si="10">H24+L24</f>
        <v>0</v>
      </c>
      <c r="O24" s="269">
        <f t="shared" ref="O24:O31" si="11">IF(G24=0,0,N24/G24)</f>
        <v>0</v>
      </c>
      <c r="P24" s="571">
        <f t="shared" ref="P24:P31" si="12">IF(E24=0,0,O24/E24)</f>
        <v>0</v>
      </c>
    </row>
    <row r="25" spans="2:16">
      <c r="B25" s="185" t="s">
        <v>103</v>
      </c>
      <c r="C25" s="188"/>
      <c r="D25" s="189"/>
      <c r="E25" s="190"/>
      <c r="F25" s="187"/>
      <c r="G25" s="191"/>
      <c r="H25" s="570">
        <f t="shared" si="7"/>
        <v>0</v>
      </c>
      <c r="I25" s="571">
        <f t="shared" si="8"/>
        <v>0</v>
      </c>
      <c r="J25" s="187"/>
      <c r="K25" s="191"/>
      <c r="L25" s="19">
        <f t="shared" si="9"/>
        <v>0</v>
      </c>
      <c r="M25" s="569">
        <f t="shared" si="3"/>
        <v>0</v>
      </c>
      <c r="N25" s="19">
        <f t="shared" si="10"/>
        <v>0</v>
      </c>
      <c r="O25" s="269">
        <f t="shared" si="11"/>
        <v>0</v>
      </c>
      <c r="P25" s="571">
        <f t="shared" si="12"/>
        <v>0</v>
      </c>
    </row>
    <row r="26" spans="2:16">
      <c r="B26" s="185" t="s">
        <v>104</v>
      </c>
      <c r="C26" s="188"/>
      <c r="D26" s="189"/>
      <c r="E26" s="190"/>
      <c r="F26" s="187"/>
      <c r="G26" s="191"/>
      <c r="H26" s="570">
        <f t="shared" si="7"/>
        <v>0</v>
      </c>
      <c r="I26" s="571">
        <f t="shared" si="8"/>
        <v>0</v>
      </c>
      <c r="J26" s="187"/>
      <c r="K26" s="191"/>
      <c r="L26" s="19">
        <f t="shared" si="9"/>
        <v>0</v>
      </c>
      <c r="M26" s="569">
        <f t="shared" si="3"/>
        <v>0</v>
      </c>
      <c r="N26" s="19">
        <f t="shared" si="10"/>
        <v>0</v>
      </c>
      <c r="O26" s="269">
        <f t="shared" si="11"/>
        <v>0</v>
      </c>
      <c r="P26" s="571">
        <f t="shared" si="12"/>
        <v>0</v>
      </c>
    </row>
    <row r="27" spans="2:16">
      <c r="B27" s="185" t="s">
        <v>106</v>
      </c>
      <c r="C27" s="188"/>
      <c r="D27" s="189"/>
      <c r="E27" s="190"/>
      <c r="F27" s="187"/>
      <c r="G27" s="191"/>
      <c r="H27" s="570">
        <f t="shared" si="7"/>
        <v>0</v>
      </c>
      <c r="I27" s="571">
        <f t="shared" si="8"/>
        <v>0</v>
      </c>
      <c r="J27" s="187"/>
      <c r="K27" s="191"/>
      <c r="L27" s="19">
        <f t="shared" si="9"/>
        <v>0</v>
      </c>
      <c r="M27" s="569">
        <f t="shared" si="3"/>
        <v>0</v>
      </c>
      <c r="N27" s="19">
        <f t="shared" si="10"/>
        <v>0</v>
      </c>
      <c r="O27" s="269">
        <f t="shared" si="11"/>
        <v>0</v>
      </c>
      <c r="P27" s="571">
        <f t="shared" si="12"/>
        <v>0</v>
      </c>
    </row>
    <row r="28" spans="2:16">
      <c r="B28" s="185" t="s">
        <v>190</v>
      </c>
      <c r="C28" s="188"/>
      <c r="D28" s="189"/>
      <c r="E28" s="190"/>
      <c r="F28" s="187"/>
      <c r="G28" s="191"/>
      <c r="H28" s="570">
        <f t="shared" si="7"/>
        <v>0</v>
      </c>
      <c r="I28" s="571">
        <f t="shared" si="8"/>
        <v>0</v>
      </c>
      <c r="J28" s="187"/>
      <c r="K28" s="191"/>
      <c r="L28" s="19">
        <f t="shared" si="9"/>
        <v>0</v>
      </c>
      <c r="M28" s="569">
        <f t="shared" si="3"/>
        <v>0</v>
      </c>
      <c r="N28" s="19">
        <f t="shared" si="10"/>
        <v>0</v>
      </c>
      <c r="O28" s="269">
        <f t="shared" si="11"/>
        <v>0</v>
      </c>
      <c r="P28" s="571">
        <f t="shared" si="12"/>
        <v>0</v>
      </c>
    </row>
    <row r="29" spans="2:16">
      <c r="B29" s="185" t="s">
        <v>191</v>
      </c>
      <c r="C29" s="188"/>
      <c r="D29" s="189"/>
      <c r="E29" s="190"/>
      <c r="F29" s="187"/>
      <c r="G29" s="191"/>
      <c r="H29" s="570">
        <f t="shared" si="7"/>
        <v>0</v>
      </c>
      <c r="I29" s="571">
        <f t="shared" si="8"/>
        <v>0</v>
      </c>
      <c r="J29" s="187"/>
      <c r="K29" s="191"/>
      <c r="L29" s="19">
        <f t="shared" si="9"/>
        <v>0</v>
      </c>
      <c r="M29" s="569">
        <f t="shared" si="3"/>
        <v>0</v>
      </c>
      <c r="N29" s="19">
        <f t="shared" si="10"/>
        <v>0</v>
      </c>
      <c r="O29" s="269">
        <f t="shared" si="11"/>
        <v>0</v>
      </c>
      <c r="P29" s="571">
        <f t="shared" si="12"/>
        <v>0</v>
      </c>
    </row>
    <row r="30" spans="2:16">
      <c r="B30" s="185" t="s">
        <v>192</v>
      </c>
      <c r="C30" s="188"/>
      <c r="D30" s="189"/>
      <c r="E30" s="190"/>
      <c r="F30" s="187"/>
      <c r="G30" s="191"/>
      <c r="H30" s="570">
        <f t="shared" si="7"/>
        <v>0</v>
      </c>
      <c r="I30" s="571">
        <f t="shared" si="8"/>
        <v>0</v>
      </c>
      <c r="J30" s="187"/>
      <c r="K30" s="191"/>
      <c r="L30" s="19">
        <f t="shared" si="9"/>
        <v>0</v>
      </c>
      <c r="M30" s="569">
        <f t="shared" si="3"/>
        <v>0</v>
      </c>
      <c r="N30" s="19">
        <f t="shared" si="10"/>
        <v>0</v>
      </c>
      <c r="O30" s="269">
        <f t="shared" si="11"/>
        <v>0</v>
      </c>
      <c r="P30" s="571">
        <f t="shared" si="12"/>
        <v>0</v>
      </c>
    </row>
    <row r="31" spans="2:16">
      <c r="B31" s="185" t="s">
        <v>193</v>
      </c>
      <c r="C31" s="188"/>
      <c r="D31" s="189"/>
      <c r="E31" s="190"/>
      <c r="F31" s="187"/>
      <c r="G31" s="191"/>
      <c r="H31" s="570">
        <f t="shared" si="7"/>
        <v>0</v>
      </c>
      <c r="I31" s="571">
        <f t="shared" si="8"/>
        <v>0</v>
      </c>
      <c r="J31" s="187"/>
      <c r="K31" s="191"/>
      <c r="L31" s="19">
        <f t="shared" si="9"/>
        <v>0</v>
      </c>
      <c r="M31" s="569">
        <f t="shared" si="3"/>
        <v>0</v>
      </c>
      <c r="N31" s="19">
        <f t="shared" si="10"/>
        <v>0</v>
      </c>
      <c r="O31" s="269">
        <f t="shared" si="11"/>
        <v>0</v>
      </c>
      <c r="P31" s="571">
        <f t="shared" si="12"/>
        <v>0</v>
      </c>
    </row>
    <row r="32" spans="2:16">
      <c r="B32" s="185" t="s">
        <v>194</v>
      </c>
      <c r="C32" s="188"/>
      <c r="D32" s="189"/>
      <c r="E32" s="190"/>
      <c r="F32" s="187"/>
      <c r="G32" s="191"/>
      <c r="H32" s="570">
        <f t="shared" si="0"/>
        <v>0</v>
      </c>
      <c r="I32" s="571">
        <f t="shared" si="1"/>
        <v>0</v>
      </c>
      <c r="J32" s="187"/>
      <c r="K32" s="191"/>
      <c r="L32" s="19">
        <f t="shared" si="2"/>
        <v>0</v>
      </c>
      <c r="M32" s="569">
        <f t="shared" si="3"/>
        <v>0</v>
      </c>
      <c r="N32" s="19">
        <f t="shared" si="4"/>
        <v>0</v>
      </c>
      <c r="O32" s="269">
        <f t="shared" si="5"/>
        <v>0</v>
      </c>
      <c r="P32" s="571">
        <f t="shared" si="6"/>
        <v>0</v>
      </c>
    </row>
    <row r="33" spans="1:16" ht="15" thickBot="1">
      <c r="B33" s="13"/>
      <c r="C33" s="136" t="s">
        <v>505</v>
      </c>
      <c r="D33" s="134"/>
      <c r="E33" s="132"/>
      <c r="F33" s="20"/>
      <c r="G33" s="172"/>
      <c r="H33" s="20"/>
      <c r="I33" s="133"/>
      <c r="J33" s="20"/>
      <c r="K33" s="172"/>
      <c r="L33" s="20"/>
      <c r="M33" s="172"/>
      <c r="N33" s="20"/>
      <c r="O33" s="20"/>
      <c r="P33" s="20"/>
    </row>
    <row r="34" spans="1:16" ht="15" thickTop="1">
      <c r="B34" s="9"/>
      <c r="C34" s="26" t="s">
        <v>198</v>
      </c>
      <c r="D34" s="26" t="s">
        <v>200</v>
      </c>
      <c r="E34" s="10"/>
      <c r="F34" s="21"/>
      <c r="G34" s="28">
        <f>SUM(G8:G33)</f>
        <v>0</v>
      </c>
      <c r="H34" s="21">
        <f>SUM(H8:H33)</f>
        <v>0</v>
      </c>
      <c r="I34" s="21"/>
      <c r="J34" s="21"/>
      <c r="K34" s="28">
        <f>SUM(K8:K33)</f>
        <v>0</v>
      </c>
      <c r="L34" s="21">
        <f>SUM(L8:L33)</f>
        <v>0</v>
      </c>
      <c r="M34" s="28">
        <f>SUM(M8:M33)</f>
        <v>0</v>
      </c>
      <c r="N34" s="21">
        <f>SUM(N8:N33)</f>
        <v>0</v>
      </c>
      <c r="O34" s="21"/>
      <c r="P34" s="21"/>
    </row>
    <row r="35" spans="1:16" s="184" customFormat="1" ht="9">
      <c r="A35" s="316"/>
      <c r="C35" s="229"/>
      <c r="D35" s="229"/>
      <c r="J35" s="233"/>
      <c r="N35" s="234"/>
    </row>
    <row r="36" spans="1:16" s="8" customFormat="1">
      <c r="A36" s="317"/>
      <c r="C36" s="23"/>
      <c r="D36" s="158"/>
      <c r="E36" s="274" t="s">
        <v>10452</v>
      </c>
      <c r="F36" s="275" t="s">
        <v>10451</v>
      </c>
      <c r="H36" s="276"/>
      <c r="I36" s="277"/>
      <c r="J36" s="274" t="s">
        <v>10452</v>
      </c>
      <c r="K36" s="275" t="s">
        <v>10451</v>
      </c>
      <c r="M36" s="276"/>
      <c r="N36" s="277"/>
      <c r="O36" s="274" t="s">
        <v>10456</v>
      </c>
      <c r="P36" s="4"/>
    </row>
    <row r="37" spans="1:16">
      <c r="B37" s="153"/>
      <c r="C37" s="4"/>
      <c r="D37" s="158" t="s">
        <v>510</v>
      </c>
      <c r="E37" s="154">
        <f>SUMPRODUCT($E$8:$E$33,$G$8:$G$33)*L4*O4</f>
        <v>0</v>
      </c>
      <c r="F37" s="275"/>
      <c r="H37" s="155"/>
      <c r="I37" s="156" t="s">
        <v>507</v>
      </c>
      <c r="J37" s="154">
        <f>IF(G34=0,0,SUMPRODUCT(E8:E33,G8:G33)/G34)</f>
        <v>0</v>
      </c>
      <c r="K37" s="15"/>
      <c r="M37" s="278"/>
      <c r="N37" s="131" t="s">
        <v>10453</v>
      </c>
      <c r="O37" s="143">
        <f>J37</f>
        <v>0</v>
      </c>
    </row>
    <row r="38" spans="1:16" ht="15" thickBot="1">
      <c r="B38" s="153"/>
      <c r="C38" s="4"/>
      <c r="D38" s="159" t="s">
        <v>511</v>
      </c>
      <c r="E38" s="154">
        <f>N34</f>
        <v>0</v>
      </c>
      <c r="F38" s="564">
        <f>IF(E37=0,0,E38/E37)</f>
        <v>0</v>
      </c>
      <c r="H38" s="155"/>
      <c r="I38" s="156" t="s">
        <v>508</v>
      </c>
      <c r="J38" s="154">
        <f>IF(G34=0,0,H34/G34)</f>
        <v>0</v>
      </c>
      <c r="K38" s="562">
        <f>IF(J37=0,0,J38/J37)</f>
        <v>0</v>
      </c>
      <c r="M38" s="560"/>
      <c r="N38" s="561" t="s">
        <v>10454</v>
      </c>
      <c r="O38" s="183">
        <f>IF(G34=0,0,N34/G34)</f>
        <v>0</v>
      </c>
    </row>
    <row r="39" spans="1:16" ht="15" thickBot="1">
      <c r="B39" s="153"/>
      <c r="C39" s="4"/>
      <c r="D39" s="159" t="s">
        <v>512</v>
      </c>
      <c r="E39" s="563">
        <f>E37-E38</f>
        <v>0</v>
      </c>
      <c r="F39" s="565">
        <f>IF(E37=0,0,E39/E37)</f>
        <v>0</v>
      </c>
      <c r="H39" s="155"/>
      <c r="I39" s="156" t="s">
        <v>509</v>
      </c>
      <c r="J39" s="154">
        <f>IF(K34=0,0,L34/K34)</f>
        <v>0</v>
      </c>
      <c r="K39" s="562">
        <f>IF(J37=0,0,J39/J37)</f>
        <v>0</v>
      </c>
      <c r="M39" s="568"/>
      <c r="N39" s="566" t="s">
        <v>10457</v>
      </c>
      <c r="O39" s="567">
        <f>IF(O37=0,0,O38/O37)</f>
        <v>0</v>
      </c>
    </row>
    <row r="40" spans="1:16" s="270" customFormat="1">
      <c r="A40" s="317"/>
      <c r="C40" s="271"/>
      <c r="D40" s="271"/>
      <c r="J40" s="272"/>
      <c r="N40" s="273"/>
    </row>
    <row r="41" spans="1:16">
      <c r="B41" s="6" t="s">
        <v>10459</v>
      </c>
      <c r="F41" s="5"/>
      <c r="G41" s="14" t="s">
        <v>493</v>
      </c>
      <c r="H41" s="860" t="str">
        <f>IF(通貨2="","",通貨2)</f>
        <v/>
      </c>
      <c r="I41" s="860"/>
      <c r="J41" s="861" t="s">
        <v>10461</v>
      </c>
      <c r="K41" s="861"/>
      <c r="L41" s="243">
        <f>通貨2レート</f>
        <v>0</v>
      </c>
      <c r="M41" s="862" t="s">
        <v>10460</v>
      </c>
      <c r="N41" s="862"/>
      <c r="O41" s="863">
        <f>通貨2単位</f>
        <v>0</v>
      </c>
      <c r="P41" s="863"/>
    </row>
    <row r="42" spans="1:16" s="184" customFormat="1" ht="9">
      <c r="A42" s="316"/>
      <c r="C42" s="229"/>
      <c r="D42" s="229"/>
      <c r="K42" s="230"/>
      <c r="M42" s="231"/>
      <c r="N42" s="231"/>
    </row>
    <row r="43" spans="1:16">
      <c r="B43" s="881" t="s">
        <v>186</v>
      </c>
      <c r="C43" s="883" t="s">
        <v>1</v>
      </c>
      <c r="D43" s="883" t="s">
        <v>177</v>
      </c>
      <c r="E43" s="885" t="s">
        <v>490</v>
      </c>
      <c r="F43" s="11" t="s">
        <v>108</v>
      </c>
      <c r="G43" s="11"/>
      <c r="H43" s="11"/>
      <c r="I43" s="11"/>
      <c r="J43" s="11" t="s">
        <v>109</v>
      </c>
      <c r="K43" s="11"/>
      <c r="L43" s="11"/>
      <c r="M43" s="11" t="s">
        <v>10447</v>
      </c>
      <c r="N43" s="11"/>
      <c r="O43" s="11"/>
      <c r="P43" s="11"/>
    </row>
    <row r="44" spans="1:16" ht="23.25" thickBot="1">
      <c r="B44" s="882"/>
      <c r="C44" s="884"/>
      <c r="D44" s="884"/>
      <c r="E44" s="886"/>
      <c r="F44" s="326" t="s">
        <v>110</v>
      </c>
      <c r="G44" s="324" t="s">
        <v>182</v>
      </c>
      <c r="H44" s="324" t="s">
        <v>23</v>
      </c>
      <c r="I44" s="135" t="s">
        <v>491</v>
      </c>
      <c r="J44" s="325" t="s">
        <v>178</v>
      </c>
      <c r="K44" s="324" t="s">
        <v>181</v>
      </c>
      <c r="L44" s="324" t="s">
        <v>23</v>
      </c>
      <c r="M44" s="324" t="s">
        <v>181</v>
      </c>
      <c r="N44" s="325" t="s">
        <v>179</v>
      </c>
      <c r="O44" s="267" t="s">
        <v>10455</v>
      </c>
      <c r="P44" s="268" t="s">
        <v>10448</v>
      </c>
    </row>
    <row r="45" spans="1:16" ht="15" thickTop="1">
      <c r="B45" s="185" t="s">
        <v>84</v>
      </c>
      <c r="C45" s="186"/>
      <c r="D45" s="186"/>
      <c r="E45" s="187"/>
      <c r="F45" s="187"/>
      <c r="G45" s="191"/>
      <c r="H45" s="570">
        <f t="shared" ref="H45:H69" si="13">F45*G45</f>
        <v>0</v>
      </c>
      <c r="I45" s="571">
        <f t="shared" ref="I45:I69" si="14">IF(E45=0,0,F45/E45)</f>
        <v>0</v>
      </c>
      <c r="J45" s="187"/>
      <c r="K45" s="192"/>
      <c r="L45" s="19">
        <f>J45*K45</f>
        <v>0</v>
      </c>
      <c r="M45" s="569">
        <f t="shared" ref="M45:M69" si="15">G45+K45</f>
        <v>0</v>
      </c>
      <c r="N45" s="19">
        <f>H45+L45</f>
        <v>0</v>
      </c>
      <c r="O45" s="269">
        <f>IF(G45=0,0,N45/G45)</f>
        <v>0</v>
      </c>
      <c r="P45" s="571">
        <f t="shared" ref="P45:P69" si="16">IF(E45=0,0,O45/E45)</f>
        <v>0</v>
      </c>
    </row>
    <row r="46" spans="1:16">
      <c r="B46" s="185" t="s">
        <v>86</v>
      </c>
      <c r="C46" s="186"/>
      <c r="D46" s="186"/>
      <c r="E46" s="187"/>
      <c r="F46" s="187"/>
      <c r="G46" s="191"/>
      <c r="H46" s="570">
        <f t="shared" si="13"/>
        <v>0</v>
      </c>
      <c r="I46" s="571">
        <f t="shared" si="14"/>
        <v>0</v>
      </c>
      <c r="J46" s="187"/>
      <c r="K46" s="192"/>
      <c r="L46" s="19">
        <f t="shared" ref="L46:L69" si="17">J46*K46</f>
        <v>0</v>
      </c>
      <c r="M46" s="569">
        <f t="shared" si="15"/>
        <v>0</v>
      </c>
      <c r="N46" s="19">
        <f t="shared" ref="N46:N69" si="18">H46+L46</f>
        <v>0</v>
      </c>
      <c r="O46" s="269">
        <f t="shared" ref="O46:O69" si="19">IF(G46=0,0,N46/G46)</f>
        <v>0</v>
      </c>
      <c r="P46" s="571">
        <f t="shared" si="16"/>
        <v>0</v>
      </c>
    </row>
    <row r="47" spans="1:16">
      <c r="B47" s="185" t="s">
        <v>88</v>
      </c>
      <c r="C47" s="186"/>
      <c r="D47" s="186"/>
      <c r="E47" s="187"/>
      <c r="F47" s="187"/>
      <c r="G47" s="191"/>
      <c r="H47" s="570">
        <f t="shared" si="13"/>
        <v>0</v>
      </c>
      <c r="I47" s="571">
        <f t="shared" si="14"/>
        <v>0</v>
      </c>
      <c r="J47" s="187"/>
      <c r="K47" s="192"/>
      <c r="L47" s="19">
        <f t="shared" si="17"/>
        <v>0</v>
      </c>
      <c r="M47" s="569">
        <f t="shared" si="15"/>
        <v>0</v>
      </c>
      <c r="N47" s="19">
        <f t="shared" si="18"/>
        <v>0</v>
      </c>
      <c r="O47" s="269">
        <f t="shared" si="19"/>
        <v>0</v>
      </c>
      <c r="P47" s="571">
        <f t="shared" si="16"/>
        <v>0</v>
      </c>
    </row>
    <row r="48" spans="1:16">
      <c r="B48" s="185" t="s">
        <v>90</v>
      </c>
      <c r="C48" s="188"/>
      <c r="D48" s="189"/>
      <c r="E48" s="190"/>
      <c r="F48" s="187"/>
      <c r="G48" s="192"/>
      <c r="H48" s="570">
        <f t="shared" si="13"/>
        <v>0</v>
      </c>
      <c r="I48" s="571">
        <f t="shared" si="14"/>
        <v>0</v>
      </c>
      <c r="J48" s="187"/>
      <c r="K48" s="192"/>
      <c r="L48" s="19">
        <f t="shared" si="17"/>
        <v>0</v>
      </c>
      <c r="M48" s="569">
        <f t="shared" si="15"/>
        <v>0</v>
      </c>
      <c r="N48" s="19">
        <f t="shared" si="18"/>
        <v>0</v>
      </c>
      <c r="O48" s="269">
        <f t="shared" si="19"/>
        <v>0</v>
      </c>
      <c r="P48" s="571">
        <f t="shared" si="16"/>
        <v>0</v>
      </c>
    </row>
    <row r="49" spans="2:16">
      <c r="B49" s="185" t="s">
        <v>91</v>
      </c>
      <c r="C49" s="188"/>
      <c r="D49" s="189"/>
      <c r="E49" s="190"/>
      <c r="F49" s="187"/>
      <c r="G49" s="192"/>
      <c r="H49" s="570">
        <f t="shared" si="13"/>
        <v>0</v>
      </c>
      <c r="I49" s="571">
        <f t="shared" si="14"/>
        <v>0</v>
      </c>
      <c r="J49" s="187"/>
      <c r="K49" s="192"/>
      <c r="L49" s="19">
        <f t="shared" si="17"/>
        <v>0</v>
      </c>
      <c r="M49" s="569">
        <f t="shared" si="15"/>
        <v>0</v>
      </c>
      <c r="N49" s="19">
        <f t="shared" si="18"/>
        <v>0</v>
      </c>
      <c r="O49" s="269">
        <f t="shared" si="19"/>
        <v>0</v>
      </c>
      <c r="P49" s="571">
        <f t="shared" si="16"/>
        <v>0</v>
      </c>
    </row>
    <row r="50" spans="2:16">
      <c r="B50" s="185" t="s">
        <v>92</v>
      </c>
      <c r="C50" s="188"/>
      <c r="D50" s="189"/>
      <c r="E50" s="190"/>
      <c r="F50" s="187"/>
      <c r="G50" s="192"/>
      <c r="H50" s="570">
        <f t="shared" si="13"/>
        <v>0</v>
      </c>
      <c r="I50" s="571">
        <f t="shared" si="14"/>
        <v>0</v>
      </c>
      <c r="J50" s="187"/>
      <c r="K50" s="192"/>
      <c r="L50" s="19">
        <f t="shared" si="17"/>
        <v>0</v>
      </c>
      <c r="M50" s="569">
        <f t="shared" si="15"/>
        <v>0</v>
      </c>
      <c r="N50" s="19">
        <f t="shared" si="18"/>
        <v>0</v>
      </c>
      <c r="O50" s="269">
        <f t="shared" si="19"/>
        <v>0</v>
      </c>
      <c r="P50" s="571">
        <f t="shared" si="16"/>
        <v>0</v>
      </c>
    </row>
    <row r="51" spans="2:16">
      <c r="B51" s="185" t="s">
        <v>93</v>
      </c>
      <c r="C51" s="188"/>
      <c r="D51" s="189"/>
      <c r="E51" s="190"/>
      <c r="F51" s="187"/>
      <c r="G51" s="192"/>
      <c r="H51" s="570">
        <f t="shared" si="13"/>
        <v>0</v>
      </c>
      <c r="I51" s="571">
        <f t="shared" si="14"/>
        <v>0</v>
      </c>
      <c r="J51" s="187"/>
      <c r="K51" s="192"/>
      <c r="L51" s="19">
        <f t="shared" si="17"/>
        <v>0</v>
      </c>
      <c r="M51" s="569">
        <f t="shared" si="15"/>
        <v>0</v>
      </c>
      <c r="N51" s="19">
        <f t="shared" si="18"/>
        <v>0</v>
      </c>
      <c r="O51" s="269">
        <f t="shared" si="19"/>
        <v>0</v>
      </c>
      <c r="P51" s="571">
        <f t="shared" si="16"/>
        <v>0</v>
      </c>
    </row>
    <row r="52" spans="2:16">
      <c r="B52" s="185" t="s">
        <v>94</v>
      </c>
      <c r="C52" s="188"/>
      <c r="D52" s="189"/>
      <c r="E52" s="190"/>
      <c r="F52" s="187"/>
      <c r="G52" s="192"/>
      <c r="H52" s="570">
        <f t="shared" si="13"/>
        <v>0</v>
      </c>
      <c r="I52" s="571">
        <f t="shared" si="14"/>
        <v>0</v>
      </c>
      <c r="J52" s="187"/>
      <c r="K52" s="192"/>
      <c r="L52" s="19">
        <f t="shared" si="17"/>
        <v>0</v>
      </c>
      <c r="M52" s="569">
        <f t="shared" si="15"/>
        <v>0</v>
      </c>
      <c r="N52" s="19">
        <f t="shared" si="18"/>
        <v>0</v>
      </c>
      <c r="O52" s="269">
        <f t="shared" si="19"/>
        <v>0</v>
      </c>
      <c r="P52" s="571">
        <f t="shared" si="16"/>
        <v>0</v>
      </c>
    </row>
    <row r="53" spans="2:16">
      <c r="B53" s="185" t="s">
        <v>95</v>
      </c>
      <c r="C53" s="188"/>
      <c r="D53" s="189"/>
      <c r="E53" s="190"/>
      <c r="F53" s="187"/>
      <c r="G53" s="192"/>
      <c r="H53" s="570">
        <f t="shared" si="13"/>
        <v>0</v>
      </c>
      <c r="I53" s="571">
        <f t="shared" si="14"/>
        <v>0</v>
      </c>
      <c r="J53" s="187"/>
      <c r="K53" s="192"/>
      <c r="L53" s="19">
        <f t="shared" si="17"/>
        <v>0</v>
      </c>
      <c r="M53" s="569">
        <f t="shared" si="15"/>
        <v>0</v>
      </c>
      <c r="N53" s="19">
        <f t="shared" si="18"/>
        <v>0</v>
      </c>
      <c r="O53" s="269">
        <f t="shared" si="19"/>
        <v>0</v>
      </c>
      <c r="P53" s="571">
        <f t="shared" si="16"/>
        <v>0</v>
      </c>
    </row>
    <row r="54" spans="2:16">
      <c r="B54" s="185" t="s">
        <v>96</v>
      </c>
      <c r="C54" s="188"/>
      <c r="D54" s="189"/>
      <c r="E54" s="190"/>
      <c r="F54" s="187"/>
      <c r="G54" s="192"/>
      <c r="H54" s="570">
        <f t="shared" si="13"/>
        <v>0</v>
      </c>
      <c r="I54" s="571">
        <f t="shared" si="14"/>
        <v>0</v>
      </c>
      <c r="J54" s="187"/>
      <c r="K54" s="192"/>
      <c r="L54" s="19">
        <f t="shared" si="17"/>
        <v>0</v>
      </c>
      <c r="M54" s="569">
        <f t="shared" si="15"/>
        <v>0</v>
      </c>
      <c r="N54" s="19">
        <f t="shared" si="18"/>
        <v>0</v>
      </c>
      <c r="O54" s="269">
        <f t="shared" si="19"/>
        <v>0</v>
      </c>
      <c r="P54" s="571">
        <f t="shared" si="16"/>
        <v>0</v>
      </c>
    </row>
    <row r="55" spans="2:16">
      <c r="B55" s="185" t="s">
        <v>97</v>
      </c>
      <c r="C55" s="188"/>
      <c r="D55" s="189"/>
      <c r="E55" s="190"/>
      <c r="F55" s="187"/>
      <c r="G55" s="192"/>
      <c r="H55" s="570">
        <f t="shared" si="13"/>
        <v>0</v>
      </c>
      <c r="I55" s="571">
        <f t="shared" si="14"/>
        <v>0</v>
      </c>
      <c r="J55" s="187"/>
      <c r="K55" s="192"/>
      <c r="L55" s="19">
        <f t="shared" si="17"/>
        <v>0</v>
      </c>
      <c r="M55" s="569">
        <f t="shared" si="15"/>
        <v>0</v>
      </c>
      <c r="N55" s="19">
        <f t="shared" si="18"/>
        <v>0</v>
      </c>
      <c r="O55" s="269">
        <f t="shared" si="19"/>
        <v>0</v>
      </c>
      <c r="P55" s="571">
        <f t="shared" si="16"/>
        <v>0</v>
      </c>
    </row>
    <row r="56" spans="2:16">
      <c r="B56" s="185" t="s">
        <v>98</v>
      </c>
      <c r="C56" s="188"/>
      <c r="D56" s="189"/>
      <c r="E56" s="190"/>
      <c r="F56" s="187"/>
      <c r="G56" s="192"/>
      <c r="H56" s="570">
        <f t="shared" si="13"/>
        <v>0</v>
      </c>
      <c r="I56" s="571">
        <f t="shared" si="14"/>
        <v>0</v>
      </c>
      <c r="J56" s="187"/>
      <c r="K56" s="192"/>
      <c r="L56" s="19">
        <f t="shared" si="17"/>
        <v>0</v>
      </c>
      <c r="M56" s="569">
        <f t="shared" si="15"/>
        <v>0</v>
      </c>
      <c r="N56" s="19">
        <f t="shared" si="18"/>
        <v>0</v>
      </c>
      <c r="O56" s="269">
        <f t="shared" si="19"/>
        <v>0</v>
      </c>
      <c r="P56" s="571">
        <f t="shared" si="16"/>
        <v>0</v>
      </c>
    </row>
    <row r="57" spans="2:16">
      <c r="B57" s="185" t="s">
        <v>99</v>
      </c>
      <c r="C57" s="188"/>
      <c r="D57" s="189"/>
      <c r="E57" s="190"/>
      <c r="F57" s="187"/>
      <c r="G57" s="192"/>
      <c r="H57" s="570">
        <f t="shared" si="13"/>
        <v>0</v>
      </c>
      <c r="I57" s="571">
        <f t="shared" si="14"/>
        <v>0</v>
      </c>
      <c r="J57" s="187"/>
      <c r="K57" s="192"/>
      <c r="L57" s="19">
        <f t="shared" si="17"/>
        <v>0</v>
      </c>
      <c r="M57" s="569">
        <f t="shared" si="15"/>
        <v>0</v>
      </c>
      <c r="N57" s="19">
        <f t="shared" si="18"/>
        <v>0</v>
      </c>
      <c r="O57" s="269">
        <f t="shared" si="19"/>
        <v>0</v>
      </c>
      <c r="P57" s="571">
        <f t="shared" si="16"/>
        <v>0</v>
      </c>
    </row>
    <row r="58" spans="2:16">
      <c r="B58" s="185" t="s">
        <v>100</v>
      </c>
      <c r="C58" s="188"/>
      <c r="D58" s="189"/>
      <c r="E58" s="190"/>
      <c r="F58" s="187"/>
      <c r="G58" s="192"/>
      <c r="H58" s="570">
        <f t="shared" si="13"/>
        <v>0</v>
      </c>
      <c r="I58" s="571">
        <f t="shared" si="14"/>
        <v>0</v>
      </c>
      <c r="J58" s="187"/>
      <c r="K58" s="192"/>
      <c r="L58" s="19">
        <f t="shared" si="17"/>
        <v>0</v>
      </c>
      <c r="M58" s="569">
        <f t="shared" si="15"/>
        <v>0</v>
      </c>
      <c r="N58" s="19">
        <f t="shared" si="18"/>
        <v>0</v>
      </c>
      <c r="O58" s="269">
        <f t="shared" si="19"/>
        <v>0</v>
      </c>
      <c r="P58" s="571">
        <f t="shared" si="16"/>
        <v>0</v>
      </c>
    </row>
    <row r="59" spans="2:16">
      <c r="B59" s="185" t="s">
        <v>101</v>
      </c>
      <c r="C59" s="188"/>
      <c r="D59" s="189"/>
      <c r="E59" s="190"/>
      <c r="F59" s="187"/>
      <c r="G59" s="192"/>
      <c r="H59" s="570">
        <f t="shared" si="13"/>
        <v>0</v>
      </c>
      <c r="I59" s="571">
        <f t="shared" si="14"/>
        <v>0</v>
      </c>
      <c r="J59" s="187"/>
      <c r="K59" s="192"/>
      <c r="L59" s="19">
        <f t="shared" si="17"/>
        <v>0</v>
      </c>
      <c r="M59" s="569">
        <f t="shared" si="15"/>
        <v>0</v>
      </c>
      <c r="N59" s="19">
        <f t="shared" si="18"/>
        <v>0</v>
      </c>
      <c r="O59" s="269">
        <f t="shared" si="19"/>
        <v>0</v>
      </c>
      <c r="P59" s="571">
        <f t="shared" si="16"/>
        <v>0</v>
      </c>
    </row>
    <row r="60" spans="2:16">
      <c r="B60" s="185" t="s">
        <v>102</v>
      </c>
      <c r="C60" s="188"/>
      <c r="D60" s="189"/>
      <c r="E60" s="190"/>
      <c r="F60" s="187"/>
      <c r="G60" s="192"/>
      <c r="H60" s="570">
        <f t="shared" si="13"/>
        <v>0</v>
      </c>
      <c r="I60" s="571">
        <f t="shared" si="14"/>
        <v>0</v>
      </c>
      <c r="J60" s="187"/>
      <c r="K60" s="192"/>
      <c r="L60" s="19">
        <f t="shared" si="17"/>
        <v>0</v>
      </c>
      <c r="M60" s="569">
        <f t="shared" si="15"/>
        <v>0</v>
      </c>
      <c r="N60" s="19">
        <f t="shared" si="18"/>
        <v>0</v>
      </c>
      <c r="O60" s="269">
        <f t="shared" si="19"/>
        <v>0</v>
      </c>
      <c r="P60" s="571">
        <f t="shared" si="16"/>
        <v>0</v>
      </c>
    </row>
    <row r="61" spans="2:16">
      <c r="B61" s="185" t="s">
        <v>85</v>
      </c>
      <c r="C61" s="188"/>
      <c r="D61" s="189"/>
      <c r="E61" s="190"/>
      <c r="F61" s="187"/>
      <c r="G61" s="192"/>
      <c r="H61" s="570">
        <f t="shared" si="13"/>
        <v>0</v>
      </c>
      <c r="I61" s="571">
        <f t="shared" si="14"/>
        <v>0</v>
      </c>
      <c r="J61" s="187"/>
      <c r="K61" s="192"/>
      <c r="L61" s="19">
        <f t="shared" si="17"/>
        <v>0</v>
      </c>
      <c r="M61" s="569">
        <f t="shared" si="15"/>
        <v>0</v>
      </c>
      <c r="N61" s="19">
        <f t="shared" si="18"/>
        <v>0</v>
      </c>
      <c r="O61" s="269">
        <f t="shared" si="19"/>
        <v>0</v>
      </c>
      <c r="P61" s="571">
        <f t="shared" si="16"/>
        <v>0</v>
      </c>
    </row>
    <row r="62" spans="2:16">
      <c r="B62" s="185" t="s">
        <v>103</v>
      </c>
      <c r="C62" s="188"/>
      <c r="D62" s="189"/>
      <c r="E62" s="190"/>
      <c r="F62" s="187"/>
      <c r="G62" s="192"/>
      <c r="H62" s="570">
        <f t="shared" si="13"/>
        <v>0</v>
      </c>
      <c r="I62" s="571">
        <f t="shared" si="14"/>
        <v>0</v>
      </c>
      <c r="J62" s="187"/>
      <c r="K62" s="192"/>
      <c r="L62" s="19">
        <f t="shared" ref="L62:L66" si="20">J62*K62</f>
        <v>0</v>
      </c>
      <c r="M62" s="569">
        <f t="shared" si="15"/>
        <v>0</v>
      </c>
      <c r="N62" s="19">
        <f t="shared" ref="N62:N66" si="21">H62+L62</f>
        <v>0</v>
      </c>
      <c r="O62" s="269">
        <f t="shared" ref="O62:O66" si="22">IF(G62=0,0,N62/G62)</f>
        <v>0</v>
      </c>
      <c r="P62" s="571">
        <f t="shared" si="16"/>
        <v>0</v>
      </c>
    </row>
    <row r="63" spans="2:16">
      <c r="B63" s="185" t="s">
        <v>104</v>
      </c>
      <c r="C63" s="188"/>
      <c r="D63" s="189"/>
      <c r="E63" s="190"/>
      <c r="F63" s="187"/>
      <c r="G63" s="192"/>
      <c r="H63" s="570">
        <f t="shared" si="13"/>
        <v>0</v>
      </c>
      <c r="I63" s="571">
        <f t="shared" si="14"/>
        <v>0</v>
      </c>
      <c r="J63" s="187"/>
      <c r="K63" s="192"/>
      <c r="L63" s="19">
        <f t="shared" si="20"/>
        <v>0</v>
      </c>
      <c r="M63" s="569">
        <f t="shared" si="15"/>
        <v>0</v>
      </c>
      <c r="N63" s="19">
        <f t="shared" si="21"/>
        <v>0</v>
      </c>
      <c r="O63" s="269">
        <f t="shared" si="22"/>
        <v>0</v>
      </c>
      <c r="P63" s="571">
        <f t="shared" si="16"/>
        <v>0</v>
      </c>
    </row>
    <row r="64" spans="2:16">
      <c r="B64" s="185" t="s">
        <v>106</v>
      </c>
      <c r="C64" s="188"/>
      <c r="D64" s="189"/>
      <c r="E64" s="190"/>
      <c r="F64" s="187"/>
      <c r="G64" s="192"/>
      <c r="H64" s="570">
        <f t="shared" si="13"/>
        <v>0</v>
      </c>
      <c r="I64" s="571">
        <f t="shared" si="14"/>
        <v>0</v>
      </c>
      <c r="J64" s="187"/>
      <c r="K64" s="192"/>
      <c r="L64" s="19">
        <f t="shared" si="20"/>
        <v>0</v>
      </c>
      <c r="M64" s="569">
        <f t="shared" si="15"/>
        <v>0</v>
      </c>
      <c r="N64" s="19">
        <f t="shared" si="21"/>
        <v>0</v>
      </c>
      <c r="O64" s="269">
        <f t="shared" si="22"/>
        <v>0</v>
      </c>
      <c r="P64" s="571">
        <f t="shared" si="16"/>
        <v>0</v>
      </c>
    </row>
    <row r="65" spans="1:16">
      <c r="B65" s="185" t="s">
        <v>190</v>
      </c>
      <c r="C65" s="188"/>
      <c r="D65" s="189"/>
      <c r="E65" s="190"/>
      <c r="F65" s="187"/>
      <c r="G65" s="192"/>
      <c r="H65" s="570">
        <f t="shared" si="13"/>
        <v>0</v>
      </c>
      <c r="I65" s="571">
        <f t="shared" si="14"/>
        <v>0</v>
      </c>
      <c r="J65" s="187"/>
      <c r="K65" s="192"/>
      <c r="L65" s="19">
        <f t="shared" si="20"/>
        <v>0</v>
      </c>
      <c r="M65" s="569">
        <f t="shared" si="15"/>
        <v>0</v>
      </c>
      <c r="N65" s="19">
        <f t="shared" si="21"/>
        <v>0</v>
      </c>
      <c r="O65" s="269">
        <f t="shared" si="22"/>
        <v>0</v>
      </c>
      <c r="P65" s="571">
        <f t="shared" si="16"/>
        <v>0</v>
      </c>
    </row>
    <row r="66" spans="1:16">
      <c r="B66" s="185" t="s">
        <v>191</v>
      </c>
      <c r="C66" s="188"/>
      <c r="D66" s="189"/>
      <c r="E66" s="190"/>
      <c r="F66" s="187"/>
      <c r="G66" s="192"/>
      <c r="H66" s="570">
        <f t="shared" si="13"/>
        <v>0</v>
      </c>
      <c r="I66" s="571">
        <f t="shared" si="14"/>
        <v>0</v>
      </c>
      <c r="J66" s="187"/>
      <c r="K66" s="192"/>
      <c r="L66" s="19">
        <f t="shared" si="20"/>
        <v>0</v>
      </c>
      <c r="M66" s="569">
        <f t="shared" si="15"/>
        <v>0</v>
      </c>
      <c r="N66" s="19">
        <f t="shared" si="21"/>
        <v>0</v>
      </c>
      <c r="O66" s="269">
        <f t="shared" si="22"/>
        <v>0</v>
      </c>
      <c r="P66" s="571">
        <f t="shared" si="16"/>
        <v>0</v>
      </c>
    </row>
    <row r="67" spans="1:16">
      <c r="B67" s="185" t="s">
        <v>192</v>
      </c>
      <c r="C67" s="188"/>
      <c r="D67" s="189"/>
      <c r="E67" s="190"/>
      <c r="F67" s="187"/>
      <c r="G67" s="192"/>
      <c r="H67" s="570">
        <f t="shared" si="13"/>
        <v>0</v>
      </c>
      <c r="I67" s="571">
        <f t="shared" si="14"/>
        <v>0</v>
      </c>
      <c r="J67" s="187"/>
      <c r="K67" s="192"/>
      <c r="L67" s="19">
        <f t="shared" si="17"/>
        <v>0</v>
      </c>
      <c r="M67" s="569">
        <f t="shared" si="15"/>
        <v>0</v>
      </c>
      <c r="N67" s="19">
        <f t="shared" si="18"/>
        <v>0</v>
      </c>
      <c r="O67" s="269">
        <f t="shared" si="19"/>
        <v>0</v>
      </c>
      <c r="P67" s="571">
        <f t="shared" si="16"/>
        <v>0</v>
      </c>
    </row>
    <row r="68" spans="1:16">
      <c r="B68" s="185" t="s">
        <v>193</v>
      </c>
      <c r="C68" s="188"/>
      <c r="D68" s="189"/>
      <c r="E68" s="190"/>
      <c r="F68" s="187"/>
      <c r="G68" s="192"/>
      <c r="H68" s="570">
        <f t="shared" si="13"/>
        <v>0</v>
      </c>
      <c r="I68" s="571">
        <f t="shared" si="14"/>
        <v>0</v>
      </c>
      <c r="J68" s="187"/>
      <c r="K68" s="192"/>
      <c r="L68" s="19">
        <f t="shared" si="17"/>
        <v>0</v>
      </c>
      <c r="M68" s="569">
        <f t="shared" si="15"/>
        <v>0</v>
      </c>
      <c r="N68" s="19">
        <f t="shared" si="18"/>
        <v>0</v>
      </c>
      <c r="O68" s="269">
        <f t="shared" si="19"/>
        <v>0</v>
      </c>
      <c r="P68" s="571">
        <f t="shared" si="16"/>
        <v>0</v>
      </c>
    </row>
    <row r="69" spans="1:16">
      <c r="B69" s="185" t="s">
        <v>194</v>
      </c>
      <c r="C69" s="188"/>
      <c r="D69" s="189"/>
      <c r="E69" s="190"/>
      <c r="F69" s="187"/>
      <c r="G69" s="192"/>
      <c r="H69" s="570">
        <f t="shared" si="13"/>
        <v>0</v>
      </c>
      <c r="I69" s="571">
        <f t="shared" si="14"/>
        <v>0</v>
      </c>
      <c r="J69" s="187"/>
      <c r="K69" s="192"/>
      <c r="L69" s="19">
        <f t="shared" si="17"/>
        <v>0</v>
      </c>
      <c r="M69" s="569">
        <f t="shared" si="15"/>
        <v>0</v>
      </c>
      <c r="N69" s="19">
        <f t="shared" si="18"/>
        <v>0</v>
      </c>
      <c r="O69" s="269">
        <f t="shared" si="19"/>
        <v>0</v>
      </c>
      <c r="P69" s="571">
        <f t="shared" si="16"/>
        <v>0</v>
      </c>
    </row>
    <row r="70" spans="1:16" ht="15" thickBot="1">
      <c r="B70" s="284"/>
      <c r="C70" s="285" t="s">
        <v>505</v>
      </c>
      <c r="D70" s="286"/>
      <c r="E70" s="287"/>
      <c r="F70" s="288"/>
      <c r="G70" s="289"/>
      <c r="H70" s="288"/>
      <c r="I70" s="290"/>
      <c r="J70" s="288"/>
      <c r="K70" s="289"/>
      <c r="L70" s="288"/>
      <c r="M70" s="289"/>
      <c r="N70" s="288"/>
      <c r="O70" s="288"/>
      <c r="P70" s="288"/>
    </row>
    <row r="71" spans="1:16" ht="15" thickTop="1">
      <c r="B71" s="280"/>
      <c r="C71" s="281" t="s">
        <v>198</v>
      </c>
      <c r="D71" s="282" t="str">
        <f>IF(通貨2="","通貨2",通貨2)</f>
        <v>通貨2</v>
      </c>
      <c r="E71" s="283"/>
      <c r="F71" s="19"/>
      <c r="G71" s="16">
        <f>SUM(G45:G70)</f>
        <v>0</v>
      </c>
      <c r="H71" s="19">
        <f>SUM(H45:H70)</f>
        <v>0</v>
      </c>
      <c r="I71" s="19"/>
      <c r="J71" s="19"/>
      <c r="K71" s="16">
        <f>SUM(K45:K70)</f>
        <v>0</v>
      </c>
      <c r="L71" s="19">
        <f>SUM(L45:L70)</f>
        <v>0</v>
      </c>
      <c r="M71" s="16">
        <f>SUM(M45:M70)</f>
        <v>0</v>
      </c>
      <c r="N71" s="19">
        <f>SUM(N45:N70)</f>
        <v>0</v>
      </c>
      <c r="O71" s="19"/>
      <c r="P71" s="19"/>
    </row>
    <row r="72" spans="1:16">
      <c r="B72" s="279"/>
      <c r="C72" s="27" t="s">
        <v>198</v>
      </c>
      <c r="D72" s="27" t="s">
        <v>188</v>
      </c>
      <c r="E72" s="279"/>
      <c r="F72" s="279"/>
      <c r="G72" s="17">
        <f>G71</f>
        <v>0</v>
      </c>
      <c r="H72" s="22">
        <f>H71*$L41*$O41</f>
        <v>0</v>
      </c>
      <c r="I72" s="279"/>
      <c r="J72" s="22"/>
      <c r="K72" s="17">
        <f>K71</f>
        <v>0</v>
      </c>
      <c r="L72" s="22">
        <f>L71*$L41*$O41</f>
        <v>0</v>
      </c>
      <c r="M72" s="17">
        <f>M71</f>
        <v>0</v>
      </c>
      <c r="N72" s="22">
        <f>N71*$L41*$O41</f>
        <v>0</v>
      </c>
      <c r="O72" s="5"/>
      <c r="P72" s="5"/>
    </row>
    <row r="73" spans="1:16" s="184" customFormat="1" ht="9">
      <c r="A73" s="316"/>
      <c r="C73" s="229"/>
      <c r="D73" s="229"/>
      <c r="J73" s="233"/>
      <c r="N73" s="234"/>
    </row>
    <row r="74" spans="1:16" s="184" customFormat="1">
      <c r="A74" s="317"/>
      <c r="C74" s="158"/>
      <c r="D74" s="274" t="str">
        <f>IF(通貨2="","通貨2",通貨2)</f>
        <v>通貨2</v>
      </c>
      <c r="E74" s="274" t="s">
        <v>189</v>
      </c>
      <c r="F74" s="275" t="s">
        <v>10451</v>
      </c>
      <c r="G74" s="8"/>
      <c r="H74" s="276"/>
      <c r="I74" s="277"/>
      <c r="J74" s="274" t="s">
        <v>10452</v>
      </c>
      <c r="K74" s="275" t="s">
        <v>10451</v>
      </c>
      <c r="L74" s="8"/>
      <c r="M74" s="276"/>
      <c r="N74" s="277"/>
      <c r="O74" s="274" t="s">
        <v>10456</v>
      </c>
      <c r="P74" s="4"/>
    </row>
    <row r="75" spans="1:16">
      <c r="C75" s="158" t="s">
        <v>510</v>
      </c>
      <c r="D75" s="479">
        <f>SUMPRODUCT($E45:$E70,$G45:$G70)</f>
        <v>0</v>
      </c>
      <c r="E75" s="154">
        <f>D75*L41*O41</f>
        <v>0</v>
      </c>
      <c r="F75" s="275"/>
      <c r="H75" s="155"/>
      <c r="I75" s="156" t="s">
        <v>507</v>
      </c>
      <c r="J75" s="154">
        <f>IF(G71=0,0,SUMPRODUCT(E45:E69,G45:G69)/G71)</f>
        <v>0</v>
      </c>
      <c r="K75" s="15"/>
      <c r="M75" s="278"/>
      <c r="N75" s="131" t="s">
        <v>10453</v>
      </c>
      <c r="O75" s="143">
        <f>J75</f>
        <v>0</v>
      </c>
    </row>
    <row r="76" spans="1:16" ht="15" thickBot="1">
      <c r="C76" s="159" t="s">
        <v>511</v>
      </c>
      <c r="D76" s="480">
        <f>N71</f>
        <v>0</v>
      </c>
      <c r="E76" s="154">
        <f>N72</f>
        <v>0</v>
      </c>
      <c r="F76" s="564">
        <f>IF(E75=0,0,E76/E75)</f>
        <v>0</v>
      </c>
      <c r="H76" s="155"/>
      <c r="I76" s="156" t="s">
        <v>508</v>
      </c>
      <c r="J76" s="154">
        <f>IF(G71=0,0,H71/G71)</f>
        <v>0</v>
      </c>
      <c r="K76" s="572">
        <f>IF(J75=0,0,J76/J75)</f>
        <v>0</v>
      </c>
      <c r="M76" s="278"/>
      <c r="N76" s="277" t="s">
        <v>10454</v>
      </c>
      <c r="O76" s="183">
        <f>IF(G71=0,0,N71/G71)</f>
        <v>0</v>
      </c>
    </row>
    <row r="77" spans="1:16" ht="15" thickBot="1">
      <c r="C77" s="159" t="s">
        <v>512</v>
      </c>
      <c r="D77" s="480">
        <f>D75-D76</f>
        <v>0</v>
      </c>
      <c r="E77" s="563">
        <f>E75-E76</f>
        <v>0</v>
      </c>
      <c r="F77" s="565">
        <f>IF(E75=0,0,E77/E75)</f>
        <v>0</v>
      </c>
      <c r="H77" s="155"/>
      <c r="I77" s="156" t="s">
        <v>509</v>
      </c>
      <c r="J77" s="154">
        <f>IF(K71=0,0,L71/K71)</f>
        <v>0</v>
      </c>
      <c r="K77" s="572">
        <f>IF(J75=0,0,J77/J75)</f>
        <v>0</v>
      </c>
      <c r="M77" s="278"/>
      <c r="N77" s="566" t="s">
        <v>10457</v>
      </c>
      <c r="O77" s="567">
        <f>IF(O75=0,0,O76/O75)</f>
        <v>0</v>
      </c>
    </row>
    <row r="78" spans="1:16" s="184" customFormat="1">
      <c r="A78" s="317"/>
    </row>
    <row r="79" spans="1:16">
      <c r="B79" s="6" t="s">
        <v>500</v>
      </c>
      <c r="F79" s="5"/>
      <c r="G79" s="14" t="s">
        <v>494</v>
      </c>
      <c r="H79" s="860" t="str">
        <f>IF(通貨3="","",通貨3)</f>
        <v/>
      </c>
      <c r="I79" s="860"/>
      <c r="J79" s="861" t="s">
        <v>10462</v>
      </c>
      <c r="K79" s="861"/>
      <c r="L79" s="243">
        <f>通貨3レート</f>
        <v>0</v>
      </c>
      <c r="M79" s="862" t="s">
        <v>10463</v>
      </c>
      <c r="N79" s="862"/>
      <c r="O79" s="863">
        <f>通貨3単位</f>
        <v>0</v>
      </c>
      <c r="P79" s="863"/>
    </row>
    <row r="80" spans="1:16" s="184" customFormat="1" ht="6">
      <c r="C80" s="229"/>
      <c r="D80" s="229"/>
      <c r="K80" s="230"/>
      <c r="M80" s="231"/>
      <c r="N80" s="231"/>
    </row>
    <row r="81" spans="2:16">
      <c r="B81" s="881" t="s">
        <v>186</v>
      </c>
      <c r="C81" s="883" t="s">
        <v>1</v>
      </c>
      <c r="D81" s="883" t="s">
        <v>177</v>
      </c>
      <c r="E81" s="885" t="s">
        <v>490</v>
      </c>
      <c r="F81" s="11" t="s">
        <v>108</v>
      </c>
      <c r="G81" s="11"/>
      <c r="H81" s="11"/>
      <c r="I81" s="11"/>
      <c r="J81" s="11" t="s">
        <v>109</v>
      </c>
      <c r="K81" s="11"/>
      <c r="L81" s="11"/>
      <c r="M81" s="11" t="s">
        <v>10447</v>
      </c>
      <c r="N81" s="11"/>
      <c r="O81" s="11"/>
      <c r="P81" s="11"/>
    </row>
    <row r="82" spans="2:16" ht="23.25" thickBot="1">
      <c r="B82" s="882"/>
      <c r="C82" s="884"/>
      <c r="D82" s="884"/>
      <c r="E82" s="886"/>
      <c r="F82" s="125" t="s">
        <v>110</v>
      </c>
      <c r="G82" s="123" t="s">
        <v>182</v>
      </c>
      <c r="H82" s="123" t="s">
        <v>23</v>
      </c>
      <c r="I82" s="135" t="s">
        <v>491</v>
      </c>
      <c r="J82" s="325" t="s">
        <v>178</v>
      </c>
      <c r="K82" s="123" t="s">
        <v>181</v>
      </c>
      <c r="L82" s="123" t="s">
        <v>23</v>
      </c>
      <c r="M82" s="123" t="s">
        <v>181</v>
      </c>
      <c r="N82" s="124" t="s">
        <v>179</v>
      </c>
      <c r="O82" s="267" t="s">
        <v>10455</v>
      </c>
      <c r="P82" s="268" t="s">
        <v>10448</v>
      </c>
    </row>
    <row r="83" spans="2:16" ht="15" thickTop="1">
      <c r="B83" s="185" t="s">
        <v>84</v>
      </c>
      <c r="C83" s="186"/>
      <c r="D83" s="186"/>
      <c r="E83" s="187"/>
      <c r="F83" s="187"/>
      <c r="G83" s="191"/>
      <c r="H83" s="570">
        <f t="shared" ref="H83:H102" si="23">F83*G83</f>
        <v>0</v>
      </c>
      <c r="I83" s="571">
        <f t="shared" ref="I83:I102" si="24">IF(E83=0,0,F83/E83)</f>
        <v>0</v>
      </c>
      <c r="J83" s="187"/>
      <c r="K83" s="192"/>
      <c r="L83" s="19">
        <f>J83*K83</f>
        <v>0</v>
      </c>
      <c r="M83" s="569">
        <f t="shared" ref="M83:M102" si="25">G83+K83</f>
        <v>0</v>
      </c>
      <c r="N83" s="19">
        <f>H83+L83</f>
        <v>0</v>
      </c>
      <c r="O83" s="269">
        <f>IF(G83=0,0,N83/G83)</f>
        <v>0</v>
      </c>
      <c r="P83" s="571">
        <f t="shared" ref="P83:P102" si="26">IF(E83=0,0,O83/E83)</f>
        <v>0</v>
      </c>
    </row>
    <row r="84" spans="2:16">
      <c r="B84" s="185" t="s">
        <v>86</v>
      </c>
      <c r="C84" s="186"/>
      <c r="D84" s="186"/>
      <c r="E84" s="187"/>
      <c r="F84" s="187"/>
      <c r="G84" s="191"/>
      <c r="H84" s="570">
        <f t="shared" si="23"/>
        <v>0</v>
      </c>
      <c r="I84" s="571">
        <f t="shared" si="24"/>
        <v>0</v>
      </c>
      <c r="J84" s="187"/>
      <c r="K84" s="192"/>
      <c r="L84" s="19">
        <f t="shared" ref="L84:L102" si="27">J84*K84</f>
        <v>0</v>
      </c>
      <c r="M84" s="569">
        <f t="shared" si="25"/>
        <v>0</v>
      </c>
      <c r="N84" s="19">
        <f t="shared" ref="N84:N102" si="28">H84+L84</f>
        <v>0</v>
      </c>
      <c r="O84" s="269">
        <f t="shared" ref="O84:O102" si="29">IF(G84=0,0,N84/G84)</f>
        <v>0</v>
      </c>
      <c r="P84" s="571">
        <f t="shared" si="26"/>
        <v>0</v>
      </c>
    </row>
    <row r="85" spans="2:16">
      <c r="B85" s="185" t="s">
        <v>88</v>
      </c>
      <c r="C85" s="186"/>
      <c r="D85" s="186"/>
      <c r="E85" s="187"/>
      <c r="F85" s="187"/>
      <c r="G85" s="191"/>
      <c r="H85" s="570">
        <f t="shared" si="23"/>
        <v>0</v>
      </c>
      <c r="I85" s="571">
        <f t="shared" si="24"/>
        <v>0</v>
      </c>
      <c r="J85" s="187"/>
      <c r="K85" s="192"/>
      <c r="L85" s="19">
        <f t="shared" si="27"/>
        <v>0</v>
      </c>
      <c r="M85" s="569">
        <f t="shared" si="25"/>
        <v>0</v>
      </c>
      <c r="N85" s="19">
        <f t="shared" si="28"/>
        <v>0</v>
      </c>
      <c r="O85" s="269">
        <f t="shared" si="29"/>
        <v>0</v>
      </c>
      <c r="P85" s="571">
        <f t="shared" si="26"/>
        <v>0</v>
      </c>
    </row>
    <row r="86" spans="2:16">
      <c r="B86" s="185" t="s">
        <v>90</v>
      </c>
      <c r="C86" s="186"/>
      <c r="D86" s="186"/>
      <c r="E86" s="187"/>
      <c r="F86" s="187"/>
      <c r="G86" s="191"/>
      <c r="H86" s="570">
        <f t="shared" si="23"/>
        <v>0</v>
      </c>
      <c r="I86" s="571">
        <f t="shared" si="24"/>
        <v>0</v>
      </c>
      <c r="J86" s="187"/>
      <c r="K86" s="192"/>
      <c r="L86" s="19">
        <f t="shared" si="27"/>
        <v>0</v>
      </c>
      <c r="M86" s="569">
        <f t="shared" si="25"/>
        <v>0</v>
      </c>
      <c r="N86" s="19">
        <f t="shared" si="28"/>
        <v>0</v>
      </c>
      <c r="O86" s="269">
        <f t="shared" si="29"/>
        <v>0</v>
      </c>
      <c r="P86" s="571">
        <f t="shared" si="26"/>
        <v>0</v>
      </c>
    </row>
    <row r="87" spans="2:16">
      <c r="B87" s="185" t="s">
        <v>91</v>
      </c>
      <c r="C87" s="188"/>
      <c r="D87" s="189"/>
      <c r="E87" s="190"/>
      <c r="F87" s="187"/>
      <c r="G87" s="192"/>
      <c r="H87" s="570">
        <f t="shared" si="23"/>
        <v>0</v>
      </c>
      <c r="I87" s="571">
        <f t="shared" si="24"/>
        <v>0</v>
      </c>
      <c r="J87" s="187"/>
      <c r="K87" s="192"/>
      <c r="L87" s="19">
        <f t="shared" si="27"/>
        <v>0</v>
      </c>
      <c r="M87" s="569">
        <f t="shared" si="25"/>
        <v>0</v>
      </c>
      <c r="N87" s="19">
        <f t="shared" si="28"/>
        <v>0</v>
      </c>
      <c r="O87" s="269">
        <f t="shared" si="29"/>
        <v>0</v>
      </c>
      <c r="P87" s="571">
        <f t="shared" si="26"/>
        <v>0</v>
      </c>
    </row>
    <row r="88" spans="2:16">
      <c r="B88" s="185" t="s">
        <v>92</v>
      </c>
      <c r="C88" s="188"/>
      <c r="D88" s="189"/>
      <c r="E88" s="190"/>
      <c r="F88" s="187"/>
      <c r="G88" s="192"/>
      <c r="H88" s="570">
        <f t="shared" si="23"/>
        <v>0</v>
      </c>
      <c r="I88" s="571">
        <f t="shared" si="24"/>
        <v>0</v>
      </c>
      <c r="J88" s="187"/>
      <c r="K88" s="192"/>
      <c r="L88" s="19">
        <f t="shared" si="27"/>
        <v>0</v>
      </c>
      <c r="M88" s="569">
        <f t="shared" si="25"/>
        <v>0</v>
      </c>
      <c r="N88" s="19">
        <f t="shared" si="28"/>
        <v>0</v>
      </c>
      <c r="O88" s="269">
        <f t="shared" si="29"/>
        <v>0</v>
      </c>
      <c r="P88" s="571">
        <f t="shared" si="26"/>
        <v>0</v>
      </c>
    </row>
    <row r="89" spans="2:16">
      <c r="B89" s="185" t="s">
        <v>93</v>
      </c>
      <c r="C89" s="188"/>
      <c r="D89" s="189"/>
      <c r="E89" s="190"/>
      <c r="F89" s="187"/>
      <c r="G89" s="192"/>
      <c r="H89" s="570">
        <f t="shared" si="23"/>
        <v>0</v>
      </c>
      <c r="I89" s="571">
        <f t="shared" si="24"/>
        <v>0</v>
      </c>
      <c r="J89" s="187"/>
      <c r="K89" s="192"/>
      <c r="L89" s="19">
        <f t="shared" si="27"/>
        <v>0</v>
      </c>
      <c r="M89" s="569">
        <f t="shared" si="25"/>
        <v>0</v>
      </c>
      <c r="N89" s="19">
        <f t="shared" si="28"/>
        <v>0</v>
      </c>
      <c r="O89" s="269">
        <f t="shared" si="29"/>
        <v>0</v>
      </c>
      <c r="P89" s="571">
        <f t="shared" si="26"/>
        <v>0</v>
      </c>
    </row>
    <row r="90" spans="2:16">
      <c r="B90" s="185" t="s">
        <v>94</v>
      </c>
      <c r="C90" s="188"/>
      <c r="D90" s="189"/>
      <c r="E90" s="190"/>
      <c r="F90" s="187"/>
      <c r="G90" s="192"/>
      <c r="H90" s="570">
        <f t="shared" si="23"/>
        <v>0</v>
      </c>
      <c r="I90" s="571">
        <f t="shared" si="24"/>
        <v>0</v>
      </c>
      <c r="J90" s="187"/>
      <c r="K90" s="192"/>
      <c r="L90" s="19">
        <f t="shared" ref="L90:L99" si="30">J90*K90</f>
        <v>0</v>
      </c>
      <c r="M90" s="569">
        <f t="shared" si="25"/>
        <v>0</v>
      </c>
      <c r="N90" s="19">
        <f t="shared" ref="N90:N99" si="31">H90+L90</f>
        <v>0</v>
      </c>
      <c r="O90" s="269">
        <f t="shared" ref="O90:O99" si="32">IF(G90=0,0,N90/G90)</f>
        <v>0</v>
      </c>
      <c r="P90" s="571">
        <f t="shared" si="26"/>
        <v>0</v>
      </c>
    </row>
    <row r="91" spans="2:16">
      <c r="B91" s="185" t="s">
        <v>95</v>
      </c>
      <c r="C91" s="188"/>
      <c r="D91" s="189"/>
      <c r="E91" s="190"/>
      <c r="F91" s="187"/>
      <c r="G91" s="192"/>
      <c r="H91" s="570">
        <f t="shared" si="23"/>
        <v>0</v>
      </c>
      <c r="I91" s="571">
        <f t="shared" si="24"/>
        <v>0</v>
      </c>
      <c r="J91" s="187"/>
      <c r="K91" s="192"/>
      <c r="L91" s="19">
        <f t="shared" si="30"/>
        <v>0</v>
      </c>
      <c r="M91" s="569">
        <f t="shared" si="25"/>
        <v>0</v>
      </c>
      <c r="N91" s="19">
        <f t="shared" si="31"/>
        <v>0</v>
      </c>
      <c r="O91" s="269">
        <f t="shared" si="32"/>
        <v>0</v>
      </c>
      <c r="P91" s="571">
        <f t="shared" si="26"/>
        <v>0</v>
      </c>
    </row>
    <row r="92" spans="2:16">
      <c r="B92" s="185" t="s">
        <v>96</v>
      </c>
      <c r="C92" s="188"/>
      <c r="D92" s="189"/>
      <c r="E92" s="190"/>
      <c r="F92" s="187"/>
      <c r="G92" s="192"/>
      <c r="H92" s="570">
        <f t="shared" si="23"/>
        <v>0</v>
      </c>
      <c r="I92" s="571">
        <f t="shared" si="24"/>
        <v>0</v>
      </c>
      <c r="J92" s="187"/>
      <c r="K92" s="192"/>
      <c r="L92" s="19">
        <f t="shared" si="30"/>
        <v>0</v>
      </c>
      <c r="M92" s="569">
        <f t="shared" si="25"/>
        <v>0</v>
      </c>
      <c r="N92" s="19">
        <f t="shared" si="31"/>
        <v>0</v>
      </c>
      <c r="O92" s="269">
        <f t="shared" si="32"/>
        <v>0</v>
      </c>
      <c r="P92" s="571">
        <f t="shared" si="26"/>
        <v>0</v>
      </c>
    </row>
    <row r="93" spans="2:16">
      <c r="B93" s="185" t="s">
        <v>97</v>
      </c>
      <c r="C93" s="188"/>
      <c r="D93" s="189"/>
      <c r="E93" s="190"/>
      <c r="F93" s="187"/>
      <c r="G93" s="192"/>
      <c r="H93" s="570">
        <f t="shared" si="23"/>
        <v>0</v>
      </c>
      <c r="I93" s="571">
        <f t="shared" si="24"/>
        <v>0</v>
      </c>
      <c r="J93" s="187"/>
      <c r="K93" s="192"/>
      <c r="L93" s="19">
        <f t="shared" si="30"/>
        <v>0</v>
      </c>
      <c r="M93" s="569">
        <f t="shared" si="25"/>
        <v>0</v>
      </c>
      <c r="N93" s="19">
        <f t="shared" si="31"/>
        <v>0</v>
      </c>
      <c r="O93" s="269">
        <f t="shared" si="32"/>
        <v>0</v>
      </c>
      <c r="P93" s="571">
        <f t="shared" si="26"/>
        <v>0</v>
      </c>
    </row>
    <row r="94" spans="2:16">
      <c r="B94" s="185" t="s">
        <v>98</v>
      </c>
      <c r="C94" s="188"/>
      <c r="D94" s="189"/>
      <c r="E94" s="190"/>
      <c r="F94" s="187"/>
      <c r="G94" s="192"/>
      <c r="H94" s="570">
        <f t="shared" si="23"/>
        <v>0</v>
      </c>
      <c r="I94" s="571">
        <f t="shared" si="24"/>
        <v>0</v>
      </c>
      <c r="J94" s="187"/>
      <c r="K94" s="192"/>
      <c r="L94" s="19">
        <f t="shared" si="30"/>
        <v>0</v>
      </c>
      <c r="M94" s="569">
        <f t="shared" si="25"/>
        <v>0</v>
      </c>
      <c r="N94" s="19">
        <f t="shared" si="31"/>
        <v>0</v>
      </c>
      <c r="O94" s="269">
        <f t="shared" si="32"/>
        <v>0</v>
      </c>
      <c r="P94" s="571">
        <f t="shared" si="26"/>
        <v>0</v>
      </c>
    </row>
    <row r="95" spans="2:16">
      <c r="B95" s="185" t="s">
        <v>99</v>
      </c>
      <c r="C95" s="188"/>
      <c r="D95" s="189"/>
      <c r="E95" s="190"/>
      <c r="F95" s="187"/>
      <c r="G95" s="192"/>
      <c r="H95" s="570">
        <f t="shared" si="23"/>
        <v>0</v>
      </c>
      <c r="I95" s="571">
        <f t="shared" si="24"/>
        <v>0</v>
      </c>
      <c r="J95" s="187"/>
      <c r="K95" s="192"/>
      <c r="L95" s="19">
        <f t="shared" si="30"/>
        <v>0</v>
      </c>
      <c r="M95" s="569">
        <f t="shared" si="25"/>
        <v>0</v>
      </c>
      <c r="N95" s="19">
        <f t="shared" si="31"/>
        <v>0</v>
      </c>
      <c r="O95" s="269">
        <f t="shared" si="32"/>
        <v>0</v>
      </c>
      <c r="P95" s="571">
        <f t="shared" si="26"/>
        <v>0</v>
      </c>
    </row>
    <row r="96" spans="2:16">
      <c r="B96" s="185" t="s">
        <v>100</v>
      </c>
      <c r="C96" s="188"/>
      <c r="D96" s="189"/>
      <c r="E96" s="190"/>
      <c r="F96" s="187"/>
      <c r="G96" s="192"/>
      <c r="H96" s="570">
        <f t="shared" si="23"/>
        <v>0</v>
      </c>
      <c r="I96" s="571">
        <f t="shared" si="24"/>
        <v>0</v>
      </c>
      <c r="J96" s="187"/>
      <c r="K96" s="192"/>
      <c r="L96" s="19">
        <f t="shared" si="30"/>
        <v>0</v>
      </c>
      <c r="M96" s="569">
        <f t="shared" si="25"/>
        <v>0</v>
      </c>
      <c r="N96" s="19">
        <f t="shared" si="31"/>
        <v>0</v>
      </c>
      <c r="O96" s="269">
        <f t="shared" si="32"/>
        <v>0</v>
      </c>
      <c r="P96" s="571">
        <f t="shared" si="26"/>
        <v>0</v>
      </c>
    </row>
    <row r="97" spans="1:16">
      <c r="B97" s="185" t="s">
        <v>101</v>
      </c>
      <c r="C97" s="188"/>
      <c r="D97" s="189"/>
      <c r="E97" s="190"/>
      <c r="F97" s="187"/>
      <c r="G97" s="192"/>
      <c r="H97" s="570">
        <f t="shared" si="23"/>
        <v>0</v>
      </c>
      <c r="I97" s="571">
        <f t="shared" si="24"/>
        <v>0</v>
      </c>
      <c r="J97" s="187"/>
      <c r="K97" s="192"/>
      <c r="L97" s="19">
        <f t="shared" si="30"/>
        <v>0</v>
      </c>
      <c r="M97" s="569">
        <f t="shared" si="25"/>
        <v>0</v>
      </c>
      <c r="N97" s="19">
        <f t="shared" si="31"/>
        <v>0</v>
      </c>
      <c r="O97" s="269">
        <f t="shared" si="32"/>
        <v>0</v>
      </c>
      <c r="P97" s="571">
        <f t="shared" si="26"/>
        <v>0</v>
      </c>
    </row>
    <row r="98" spans="1:16">
      <c r="B98" s="185" t="s">
        <v>102</v>
      </c>
      <c r="C98" s="188"/>
      <c r="D98" s="189"/>
      <c r="E98" s="190"/>
      <c r="F98" s="187"/>
      <c r="G98" s="192"/>
      <c r="H98" s="570">
        <f t="shared" si="23"/>
        <v>0</v>
      </c>
      <c r="I98" s="571">
        <f t="shared" si="24"/>
        <v>0</v>
      </c>
      <c r="J98" s="187"/>
      <c r="K98" s="192"/>
      <c r="L98" s="19">
        <f t="shared" si="30"/>
        <v>0</v>
      </c>
      <c r="M98" s="569">
        <f t="shared" si="25"/>
        <v>0</v>
      </c>
      <c r="N98" s="19">
        <f t="shared" si="31"/>
        <v>0</v>
      </c>
      <c r="O98" s="269">
        <f t="shared" si="32"/>
        <v>0</v>
      </c>
      <c r="P98" s="571">
        <f t="shared" si="26"/>
        <v>0</v>
      </c>
    </row>
    <row r="99" spans="1:16">
      <c r="B99" s="185" t="s">
        <v>85</v>
      </c>
      <c r="C99" s="188"/>
      <c r="D99" s="189"/>
      <c r="E99" s="190"/>
      <c r="F99" s="187"/>
      <c r="G99" s="192"/>
      <c r="H99" s="570">
        <f t="shared" si="23"/>
        <v>0</v>
      </c>
      <c r="I99" s="571">
        <f t="shared" si="24"/>
        <v>0</v>
      </c>
      <c r="J99" s="187"/>
      <c r="K99" s="192"/>
      <c r="L99" s="19">
        <f t="shared" si="30"/>
        <v>0</v>
      </c>
      <c r="M99" s="569">
        <f t="shared" si="25"/>
        <v>0</v>
      </c>
      <c r="N99" s="19">
        <f t="shared" si="31"/>
        <v>0</v>
      </c>
      <c r="O99" s="269">
        <f t="shared" si="32"/>
        <v>0</v>
      </c>
      <c r="P99" s="571">
        <f t="shared" si="26"/>
        <v>0</v>
      </c>
    </row>
    <row r="100" spans="1:16">
      <c r="B100" s="185" t="s">
        <v>103</v>
      </c>
      <c r="C100" s="188"/>
      <c r="D100" s="189"/>
      <c r="E100" s="190"/>
      <c r="F100" s="187"/>
      <c r="G100" s="192"/>
      <c r="H100" s="570">
        <f t="shared" si="23"/>
        <v>0</v>
      </c>
      <c r="I100" s="571">
        <f t="shared" si="24"/>
        <v>0</v>
      </c>
      <c r="J100" s="187"/>
      <c r="K100" s="192"/>
      <c r="L100" s="19">
        <f t="shared" si="27"/>
        <v>0</v>
      </c>
      <c r="M100" s="569">
        <f t="shared" si="25"/>
        <v>0</v>
      </c>
      <c r="N100" s="19">
        <f t="shared" si="28"/>
        <v>0</v>
      </c>
      <c r="O100" s="269">
        <f t="shared" si="29"/>
        <v>0</v>
      </c>
      <c r="P100" s="571">
        <f t="shared" si="26"/>
        <v>0</v>
      </c>
    </row>
    <row r="101" spans="1:16">
      <c r="B101" s="185" t="s">
        <v>104</v>
      </c>
      <c r="C101" s="188"/>
      <c r="D101" s="189"/>
      <c r="E101" s="190"/>
      <c r="F101" s="187"/>
      <c r="G101" s="192"/>
      <c r="H101" s="570">
        <f t="shared" si="23"/>
        <v>0</v>
      </c>
      <c r="I101" s="571">
        <f t="shared" si="24"/>
        <v>0</v>
      </c>
      <c r="J101" s="187"/>
      <c r="K101" s="192"/>
      <c r="L101" s="19">
        <f t="shared" si="27"/>
        <v>0</v>
      </c>
      <c r="M101" s="569">
        <f t="shared" si="25"/>
        <v>0</v>
      </c>
      <c r="N101" s="19">
        <f t="shared" si="28"/>
        <v>0</v>
      </c>
      <c r="O101" s="269">
        <f t="shared" si="29"/>
        <v>0</v>
      </c>
      <c r="P101" s="571">
        <f t="shared" si="26"/>
        <v>0</v>
      </c>
    </row>
    <row r="102" spans="1:16">
      <c r="B102" s="185" t="s">
        <v>106</v>
      </c>
      <c r="C102" s="188"/>
      <c r="D102" s="189"/>
      <c r="E102" s="190"/>
      <c r="F102" s="187"/>
      <c r="G102" s="192"/>
      <c r="H102" s="570">
        <f t="shared" si="23"/>
        <v>0</v>
      </c>
      <c r="I102" s="571">
        <f t="shared" si="24"/>
        <v>0</v>
      </c>
      <c r="J102" s="187"/>
      <c r="K102" s="192"/>
      <c r="L102" s="19">
        <f t="shared" si="27"/>
        <v>0</v>
      </c>
      <c r="M102" s="569">
        <f t="shared" si="25"/>
        <v>0</v>
      </c>
      <c r="N102" s="19">
        <f t="shared" si="28"/>
        <v>0</v>
      </c>
      <c r="O102" s="269">
        <f t="shared" si="29"/>
        <v>0</v>
      </c>
      <c r="P102" s="571">
        <f t="shared" si="26"/>
        <v>0</v>
      </c>
    </row>
    <row r="103" spans="1:16" ht="15" thickBot="1">
      <c r="B103" s="284"/>
      <c r="C103" s="285" t="s">
        <v>505</v>
      </c>
      <c r="D103" s="286"/>
      <c r="E103" s="287"/>
      <c r="F103" s="288"/>
      <c r="G103" s="289"/>
      <c r="H103" s="288"/>
      <c r="I103" s="290"/>
      <c r="J103" s="288"/>
      <c r="K103" s="289"/>
      <c r="L103" s="288"/>
      <c r="M103" s="289"/>
      <c r="N103" s="288"/>
      <c r="O103" s="288"/>
      <c r="P103" s="288"/>
    </row>
    <row r="104" spans="1:16" ht="15" thickTop="1">
      <c r="B104" s="280"/>
      <c r="C104" s="281" t="s">
        <v>198</v>
      </c>
      <c r="D104" s="282" t="str">
        <f>IF(通貨3="","通貨3",通貨3)</f>
        <v>通貨3</v>
      </c>
      <c r="E104" s="283"/>
      <c r="F104" s="19"/>
      <c r="G104" s="16">
        <f>SUM(G83:G103)</f>
        <v>0</v>
      </c>
      <c r="H104" s="19">
        <f>SUM(H83:H103)</f>
        <v>0</v>
      </c>
      <c r="I104" s="19"/>
      <c r="J104" s="19"/>
      <c r="K104" s="16">
        <f>SUM(K83:K103)</f>
        <v>0</v>
      </c>
      <c r="L104" s="19">
        <f>SUM(L83:L103)</f>
        <v>0</v>
      </c>
      <c r="M104" s="16">
        <f>SUM(M83:M103)</f>
        <v>0</v>
      </c>
      <c r="N104" s="19">
        <f>SUM(N83:N103)</f>
        <v>0</v>
      </c>
      <c r="O104" s="19"/>
      <c r="P104" s="19"/>
    </row>
    <row r="105" spans="1:16">
      <c r="B105" s="279"/>
      <c r="C105" s="27" t="s">
        <v>198</v>
      </c>
      <c r="D105" s="27" t="s">
        <v>188</v>
      </c>
      <c r="E105" s="279"/>
      <c r="F105" s="279"/>
      <c r="G105" s="17">
        <f>G104</f>
        <v>0</v>
      </c>
      <c r="H105" s="22">
        <f>H104*$L79*$O79</f>
        <v>0</v>
      </c>
      <c r="I105" s="279"/>
      <c r="J105" s="22"/>
      <c r="K105" s="17">
        <f>K104</f>
        <v>0</v>
      </c>
      <c r="L105" s="22">
        <f>L104*$L79*$O79</f>
        <v>0</v>
      </c>
      <c r="M105" s="17">
        <f>M104</f>
        <v>0</v>
      </c>
      <c r="N105" s="22">
        <f>N104*$L79*$O79</f>
        <v>0</v>
      </c>
      <c r="O105" s="5"/>
      <c r="P105" s="5"/>
    </row>
    <row r="106" spans="1:16" s="184" customFormat="1" ht="6">
      <c r="C106" s="229"/>
      <c r="D106" s="229"/>
      <c r="J106" s="233"/>
      <c r="N106" s="234"/>
    </row>
    <row r="107" spans="1:16" s="184" customFormat="1">
      <c r="A107" s="317"/>
      <c r="C107" s="158"/>
      <c r="D107" s="274" t="str">
        <f>IF(通貨3="","通貨3",通貨3)</f>
        <v>通貨3</v>
      </c>
      <c r="E107" s="274" t="s">
        <v>189</v>
      </c>
      <c r="F107" s="275" t="s">
        <v>10451</v>
      </c>
      <c r="G107" s="8"/>
      <c r="H107" s="276"/>
      <c r="I107" s="277"/>
      <c r="J107" s="274" t="s">
        <v>23</v>
      </c>
      <c r="K107" s="275" t="s">
        <v>10451</v>
      </c>
      <c r="L107" s="8"/>
      <c r="M107" s="276"/>
      <c r="N107" s="277"/>
      <c r="O107" s="274" t="s">
        <v>10456</v>
      </c>
      <c r="P107" s="4"/>
    </row>
    <row r="108" spans="1:16">
      <c r="C108" s="158" t="s">
        <v>510</v>
      </c>
      <c r="D108" s="479">
        <f>SUMPRODUCT($E83:$E103,$G83:$G103)</f>
        <v>0</v>
      </c>
      <c r="E108" s="154">
        <f>D108*L79*O79</f>
        <v>0</v>
      </c>
      <c r="F108" s="275"/>
      <c r="H108" s="155"/>
      <c r="I108" s="156" t="s">
        <v>507</v>
      </c>
      <c r="J108" s="154">
        <f>IF(G104=0,0,SUMPRODUCT(E83:E102,G83:G102)/G104)</f>
        <v>0</v>
      </c>
      <c r="K108" s="489"/>
      <c r="M108" s="278"/>
      <c r="N108" s="131" t="s">
        <v>507</v>
      </c>
      <c r="O108" s="143">
        <f>J108</f>
        <v>0</v>
      </c>
    </row>
    <row r="109" spans="1:16" ht="15" thickBot="1">
      <c r="C109" s="159" t="s">
        <v>511</v>
      </c>
      <c r="D109" s="480">
        <f>N104</f>
        <v>0</v>
      </c>
      <c r="E109" s="154">
        <f>N105</f>
        <v>0</v>
      </c>
      <c r="F109" s="564">
        <f>IF(E108=0,0,E109/E108)</f>
        <v>0</v>
      </c>
      <c r="H109" s="155"/>
      <c r="I109" s="156" t="s">
        <v>508</v>
      </c>
      <c r="J109" s="154">
        <f>IF(G104=0,0,H104/G104)</f>
        <v>0</v>
      </c>
      <c r="K109" s="572">
        <f>IF(J108=0,0,J109/J108)</f>
        <v>0</v>
      </c>
      <c r="M109" s="278"/>
      <c r="N109" s="277" t="s">
        <v>10454</v>
      </c>
      <c r="O109" s="183">
        <f>IF(G104=0,0,N104/G104)</f>
        <v>0</v>
      </c>
    </row>
    <row r="110" spans="1:16" ht="15" thickBot="1">
      <c r="C110" s="159" t="s">
        <v>512</v>
      </c>
      <c r="D110" s="480">
        <f>D108-D109</f>
        <v>0</v>
      </c>
      <c r="E110" s="563">
        <f>E108-E109</f>
        <v>0</v>
      </c>
      <c r="F110" s="565">
        <f>IF(E108=0,0,E110/E108)</f>
        <v>0</v>
      </c>
      <c r="H110" s="155"/>
      <c r="I110" s="156" t="s">
        <v>509</v>
      </c>
      <c r="J110" s="154">
        <f>IF(K104=0,0,L104/K104)</f>
        <v>0</v>
      </c>
      <c r="K110" s="572">
        <f>IF(J108=0,0,J110/J108)</f>
        <v>0</v>
      </c>
      <c r="M110" s="278"/>
      <c r="N110" s="566" t="s">
        <v>10457</v>
      </c>
      <c r="O110" s="567">
        <f>IF(O108=0,0,O109/O108)</f>
        <v>0</v>
      </c>
    </row>
    <row r="111" spans="1:16" s="270" customFormat="1">
      <c r="A111" s="317"/>
      <c r="C111" s="271"/>
      <c r="D111" s="271"/>
      <c r="J111" s="272"/>
      <c r="N111" s="273"/>
    </row>
    <row r="112" spans="1:16">
      <c r="B112" s="6" t="s">
        <v>10466</v>
      </c>
      <c r="F112" s="5"/>
      <c r="G112" s="14" t="s">
        <v>495</v>
      </c>
      <c r="H112" s="860" t="str">
        <f>IF(通貨4="","",通貨4)</f>
        <v/>
      </c>
      <c r="I112" s="860"/>
      <c r="J112" s="861" t="s">
        <v>10464</v>
      </c>
      <c r="K112" s="861"/>
      <c r="L112" s="243">
        <f>通貨4レート</f>
        <v>0</v>
      </c>
      <c r="M112" s="862" t="s">
        <v>10465</v>
      </c>
      <c r="N112" s="862"/>
      <c r="O112" s="863">
        <f>通貨4単位</f>
        <v>0</v>
      </c>
      <c r="P112" s="863"/>
    </row>
    <row r="113" spans="2:16" s="184" customFormat="1" ht="6">
      <c r="C113" s="229"/>
      <c r="D113" s="229"/>
      <c r="J113" s="233"/>
      <c r="N113" s="234"/>
    </row>
    <row r="114" spans="2:16">
      <c r="B114" s="881" t="s">
        <v>186</v>
      </c>
      <c r="C114" s="883" t="s">
        <v>1</v>
      </c>
      <c r="D114" s="883" t="s">
        <v>177</v>
      </c>
      <c r="E114" s="885" t="s">
        <v>490</v>
      </c>
      <c r="F114" s="11" t="s">
        <v>108</v>
      </c>
      <c r="G114" s="11"/>
      <c r="H114" s="11"/>
      <c r="I114" s="11"/>
      <c r="J114" s="11" t="s">
        <v>109</v>
      </c>
      <c r="K114" s="11"/>
      <c r="L114" s="11"/>
      <c r="M114" s="11" t="s">
        <v>10447</v>
      </c>
      <c r="N114" s="11"/>
      <c r="O114" s="11"/>
      <c r="P114" s="11"/>
    </row>
    <row r="115" spans="2:16" ht="23.25" thickBot="1">
      <c r="B115" s="882"/>
      <c r="C115" s="884"/>
      <c r="D115" s="884"/>
      <c r="E115" s="886"/>
      <c r="F115" s="125" t="s">
        <v>110</v>
      </c>
      <c r="G115" s="123" t="s">
        <v>182</v>
      </c>
      <c r="H115" s="123" t="s">
        <v>23</v>
      </c>
      <c r="I115" s="135" t="s">
        <v>491</v>
      </c>
      <c r="J115" s="242" t="s">
        <v>178</v>
      </c>
      <c r="K115" s="123" t="s">
        <v>181</v>
      </c>
      <c r="L115" s="123" t="s">
        <v>23</v>
      </c>
      <c r="M115" s="123" t="s">
        <v>181</v>
      </c>
      <c r="N115" s="124" t="s">
        <v>179</v>
      </c>
      <c r="O115" s="267" t="s">
        <v>10455</v>
      </c>
      <c r="P115" s="268" t="s">
        <v>10448</v>
      </c>
    </row>
    <row r="116" spans="2:16" ht="15" thickTop="1">
      <c r="B116" s="185" t="s">
        <v>84</v>
      </c>
      <c r="C116" s="186"/>
      <c r="D116" s="186"/>
      <c r="E116" s="187"/>
      <c r="F116" s="187"/>
      <c r="G116" s="191"/>
      <c r="H116" s="570">
        <f t="shared" ref="H116:H135" si="33">F116*G116</f>
        <v>0</v>
      </c>
      <c r="I116" s="571">
        <f t="shared" ref="I116:I135" si="34">IF(E116=0,0,F116/E116)</f>
        <v>0</v>
      </c>
      <c r="J116" s="187"/>
      <c r="K116" s="192"/>
      <c r="L116" s="19">
        <f>J116*K116</f>
        <v>0</v>
      </c>
      <c r="M116" s="569">
        <f t="shared" ref="M116:M135" si="35">G116+K116</f>
        <v>0</v>
      </c>
      <c r="N116" s="19">
        <f>H116+L116</f>
        <v>0</v>
      </c>
      <c r="O116" s="269">
        <f>IF(G116=0,0,N116/G116)</f>
        <v>0</v>
      </c>
      <c r="P116" s="571">
        <f t="shared" ref="P116:P135" si="36">IF(E116=0,0,O116/E116)</f>
        <v>0</v>
      </c>
    </row>
    <row r="117" spans="2:16">
      <c r="B117" s="185" t="s">
        <v>86</v>
      </c>
      <c r="C117" s="186"/>
      <c r="D117" s="186"/>
      <c r="E117" s="187"/>
      <c r="F117" s="187"/>
      <c r="G117" s="191"/>
      <c r="H117" s="570">
        <f t="shared" si="33"/>
        <v>0</v>
      </c>
      <c r="I117" s="571">
        <f t="shared" si="34"/>
        <v>0</v>
      </c>
      <c r="J117" s="187"/>
      <c r="K117" s="192"/>
      <c r="L117" s="19">
        <f t="shared" ref="L117:L135" si="37">J117*K117</f>
        <v>0</v>
      </c>
      <c r="M117" s="569">
        <f t="shared" si="35"/>
        <v>0</v>
      </c>
      <c r="N117" s="19">
        <f t="shared" ref="N117:N135" si="38">H117+L117</f>
        <v>0</v>
      </c>
      <c r="O117" s="269">
        <f t="shared" ref="O117:O122" si="39">IF(G117=0,0,N117/G117)</f>
        <v>0</v>
      </c>
      <c r="P117" s="571">
        <f t="shared" si="36"/>
        <v>0</v>
      </c>
    </row>
    <row r="118" spans="2:16">
      <c r="B118" s="185" t="s">
        <v>88</v>
      </c>
      <c r="C118" s="186"/>
      <c r="D118" s="186"/>
      <c r="E118" s="187"/>
      <c r="F118" s="187"/>
      <c r="G118" s="191"/>
      <c r="H118" s="570">
        <f t="shared" si="33"/>
        <v>0</v>
      </c>
      <c r="I118" s="571">
        <f t="shared" si="34"/>
        <v>0</v>
      </c>
      <c r="J118" s="187"/>
      <c r="K118" s="192"/>
      <c r="L118" s="19">
        <f t="shared" si="37"/>
        <v>0</v>
      </c>
      <c r="M118" s="569">
        <f t="shared" si="35"/>
        <v>0</v>
      </c>
      <c r="N118" s="19">
        <f t="shared" si="38"/>
        <v>0</v>
      </c>
      <c r="O118" s="269">
        <f t="shared" si="39"/>
        <v>0</v>
      </c>
      <c r="P118" s="571">
        <f t="shared" si="36"/>
        <v>0</v>
      </c>
    </row>
    <row r="119" spans="2:16">
      <c r="B119" s="185" t="s">
        <v>90</v>
      </c>
      <c r="C119" s="186"/>
      <c r="D119" s="186"/>
      <c r="E119" s="187"/>
      <c r="F119" s="187"/>
      <c r="G119" s="191"/>
      <c r="H119" s="570">
        <f t="shared" si="33"/>
        <v>0</v>
      </c>
      <c r="I119" s="571">
        <f t="shared" si="34"/>
        <v>0</v>
      </c>
      <c r="J119" s="187"/>
      <c r="K119" s="192"/>
      <c r="L119" s="19">
        <f t="shared" si="37"/>
        <v>0</v>
      </c>
      <c r="M119" s="569">
        <f t="shared" si="35"/>
        <v>0</v>
      </c>
      <c r="N119" s="19">
        <f t="shared" si="38"/>
        <v>0</v>
      </c>
      <c r="O119" s="269">
        <f t="shared" si="39"/>
        <v>0</v>
      </c>
      <c r="P119" s="571">
        <f t="shared" si="36"/>
        <v>0</v>
      </c>
    </row>
    <row r="120" spans="2:16">
      <c r="B120" s="185" t="s">
        <v>91</v>
      </c>
      <c r="C120" s="188"/>
      <c r="D120" s="189"/>
      <c r="E120" s="190"/>
      <c r="F120" s="187"/>
      <c r="G120" s="192"/>
      <c r="H120" s="570">
        <f t="shared" si="33"/>
        <v>0</v>
      </c>
      <c r="I120" s="571">
        <f t="shared" si="34"/>
        <v>0</v>
      </c>
      <c r="J120" s="187"/>
      <c r="K120" s="192"/>
      <c r="L120" s="19">
        <f t="shared" si="37"/>
        <v>0</v>
      </c>
      <c r="M120" s="569">
        <f t="shared" si="35"/>
        <v>0</v>
      </c>
      <c r="N120" s="19">
        <f t="shared" si="38"/>
        <v>0</v>
      </c>
      <c r="O120" s="269">
        <f t="shared" si="39"/>
        <v>0</v>
      </c>
      <c r="P120" s="571">
        <f t="shared" si="36"/>
        <v>0</v>
      </c>
    </row>
    <row r="121" spans="2:16">
      <c r="B121" s="185" t="s">
        <v>92</v>
      </c>
      <c r="C121" s="188"/>
      <c r="D121" s="189"/>
      <c r="E121" s="190"/>
      <c r="F121" s="187"/>
      <c r="G121" s="192"/>
      <c r="H121" s="570">
        <f t="shared" si="33"/>
        <v>0</v>
      </c>
      <c r="I121" s="571">
        <f t="shared" si="34"/>
        <v>0</v>
      </c>
      <c r="J121" s="187"/>
      <c r="K121" s="192"/>
      <c r="L121" s="19">
        <f t="shared" si="37"/>
        <v>0</v>
      </c>
      <c r="M121" s="569">
        <f t="shared" si="35"/>
        <v>0</v>
      </c>
      <c r="N121" s="19">
        <f t="shared" si="38"/>
        <v>0</v>
      </c>
      <c r="O121" s="269">
        <f t="shared" si="39"/>
        <v>0</v>
      </c>
      <c r="P121" s="571">
        <f t="shared" si="36"/>
        <v>0</v>
      </c>
    </row>
    <row r="122" spans="2:16">
      <c r="B122" s="185" t="s">
        <v>93</v>
      </c>
      <c r="C122" s="188"/>
      <c r="D122" s="189"/>
      <c r="E122" s="190"/>
      <c r="F122" s="187"/>
      <c r="G122" s="192"/>
      <c r="H122" s="570">
        <f t="shared" si="33"/>
        <v>0</v>
      </c>
      <c r="I122" s="571">
        <f t="shared" si="34"/>
        <v>0</v>
      </c>
      <c r="J122" s="187"/>
      <c r="K122" s="192"/>
      <c r="L122" s="19">
        <f t="shared" si="37"/>
        <v>0</v>
      </c>
      <c r="M122" s="569">
        <f t="shared" si="35"/>
        <v>0</v>
      </c>
      <c r="N122" s="19">
        <f t="shared" si="38"/>
        <v>0</v>
      </c>
      <c r="O122" s="269">
        <f t="shared" si="39"/>
        <v>0</v>
      </c>
      <c r="P122" s="571">
        <f t="shared" si="36"/>
        <v>0</v>
      </c>
    </row>
    <row r="123" spans="2:16">
      <c r="B123" s="185" t="s">
        <v>94</v>
      </c>
      <c r="C123" s="188"/>
      <c r="D123" s="189"/>
      <c r="E123" s="190"/>
      <c r="F123" s="187"/>
      <c r="G123" s="192"/>
      <c r="H123" s="570">
        <f t="shared" si="33"/>
        <v>0</v>
      </c>
      <c r="I123" s="571">
        <f t="shared" si="34"/>
        <v>0</v>
      </c>
      <c r="J123" s="187"/>
      <c r="K123" s="192"/>
      <c r="L123" s="19">
        <f t="shared" ref="L123:L134" si="40">J123*K123</f>
        <v>0</v>
      </c>
      <c r="M123" s="569">
        <f t="shared" si="35"/>
        <v>0</v>
      </c>
      <c r="N123" s="19">
        <f t="shared" ref="N123:N134" si="41">H123+L123</f>
        <v>0</v>
      </c>
      <c r="O123" s="269">
        <f t="shared" ref="O123:O134" si="42">IF(G123=0,0,N123/G123)</f>
        <v>0</v>
      </c>
      <c r="P123" s="571">
        <f t="shared" si="36"/>
        <v>0</v>
      </c>
    </row>
    <row r="124" spans="2:16">
      <c r="B124" s="185" t="s">
        <v>95</v>
      </c>
      <c r="C124" s="188"/>
      <c r="D124" s="189"/>
      <c r="E124" s="190"/>
      <c r="F124" s="187"/>
      <c r="G124" s="192"/>
      <c r="H124" s="570">
        <f t="shared" si="33"/>
        <v>0</v>
      </c>
      <c r="I124" s="571">
        <f t="shared" si="34"/>
        <v>0</v>
      </c>
      <c r="J124" s="187"/>
      <c r="K124" s="192"/>
      <c r="L124" s="19">
        <f t="shared" si="40"/>
        <v>0</v>
      </c>
      <c r="M124" s="569">
        <f t="shared" si="35"/>
        <v>0</v>
      </c>
      <c r="N124" s="19">
        <f t="shared" si="41"/>
        <v>0</v>
      </c>
      <c r="O124" s="269">
        <f t="shared" si="42"/>
        <v>0</v>
      </c>
      <c r="P124" s="571">
        <f t="shared" si="36"/>
        <v>0</v>
      </c>
    </row>
    <row r="125" spans="2:16">
      <c r="B125" s="185" t="s">
        <v>96</v>
      </c>
      <c r="C125" s="188"/>
      <c r="D125" s="189"/>
      <c r="E125" s="190"/>
      <c r="F125" s="187"/>
      <c r="G125" s="192"/>
      <c r="H125" s="570">
        <f t="shared" si="33"/>
        <v>0</v>
      </c>
      <c r="I125" s="571">
        <f t="shared" si="34"/>
        <v>0</v>
      </c>
      <c r="J125" s="187"/>
      <c r="K125" s="192"/>
      <c r="L125" s="19">
        <f t="shared" si="40"/>
        <v>0</v>
      </c>
      <c r="M125" s="569">
        <f t="shared" si="35"/>
        <v>0</v>
      </c>
      <c r="N125" s="19">
        <f t="shared" si="41"/>
        <v>0</v>
      </c>
      <c r="O125" s="269">
        <f t="shared" si="42"/>
        <v>0</v>
      </c>
      <c r="P125" s="571">
        <f t="shared" si="36"/>
        <v>0</v>
      </c>
    </row>
    <row r="126" spans="2:16">
      <c r="B126" s="185" t="s">
        <v>97</v>
      </c>
      <c r="C126" s="188"/>
      <c r="D126" s="189"/>
      <c r="E126" s="190"/>
      <c r="F126" s="187"/>
      <c r="G126" s="192"/>
      <c r="H126" s="570">
        <f t="shared" si="33"/>
        <v>0</v>
      </c>
      <c r="I126" s="571">
        <f t="shared" si="34"/>
        <v>0</v>
      </c>
      <c r="J126" s="187"/>
      <c r="K126" s="192"/>
      <c r="L126" s="19">
        <f t="shared" si="40"/>
        <v>0</v>
      </c>
      <c r="M126" s="569">
        <f t="shared" si="35"/>
        <v>0</v>
      </c>
      <c r="N126" s="19">
        <f t="shared" si="41"/>
        <v>0</v>
      </c>
      <c r="O126" s="269">
        <f t="shared" si="42"/>
        <v>0</v>
      </c>
      <c r="P126" s="571">
        <f t="shared" si="36"/>
        <v>0</v>
      </c>
    </row>
    <row r="127" spans="2:16">
      <c r="B127" s="185" t="s">
        <v>98</v>
      </c>
      <c r="C127" s="188"/>
      <c r="D127" s="189"/>
      <c r="E127" s="190"/>
      <c r="F127" s="187"/>
      <c r="G127" s="192"/>
      <c r="H127" s="570">
        <f t="shared" si="33"/>
        <v>0</v>
      </c>
      <c r="I127" s="571">
        <f t="shared" si="34"/>
        <v>0</v>
      </c>
      <c r="J127" s="187"/>
      <c r="K127" s="192"/>
      <c r="L127" s="19">
        <f t="shared" si="40"/>
        <v>0</v>
      </c>
      <c r="M127" s="569">
        <f t="shared" si="35"/>
        <v>0</v>
      </c>
      <c r="N127" s="19">
        <f t="shared" si="41"/>
        <v>0</v>
      </c>
      <c r="O127" s="269">
        <f t="shared" si="42"/>
        <v>0</v>
      </c>
      <c r="P127" s="571">
        <f t="shared" si="36"/>
        <v>0</v>
      </c>
    </row>
    <row r="128" spans="2:16">
      <c r="B128" s="185" t="s">
        <v>99</v>
      </c>
      <c r="C128" s="188"/>
      <c r="D128" s="189"/>
      <c r="E128" s="190"/>
      <c r="F128" s="187"/>
      <c r="G128" s="192"/>
      <c r="H128" s="570">
        <f t="shared" si="33"/>
        <v>0</v>
      </c>
      <c r="I128" s="571">
        <f t="shared" si="34"/>
        <v>0</v>
      </c>
      <c r="J128" s="187"/>
      <c r="K128" s="192"/>
      <c r="L128" s="19">
        <f t="shared" si="40"/>
        <v>0</v>
      </c>
      <c r="M128" s="569">
        <f t="shared" si="35"/>
        <v>0</v>
      </c>
      <c r="N128" s="19">
        <f t="shared" si="41"/>
        <v>0</v>
      </c>
      <c r="O128" s="269">
        <f t="shared" si="42"/>
        <v>0</v>
      </c>
      <c r="P128" s="571">
        <f t="shared" si="36"/>
        <v>0</v>
      </c>
    </row>
    <row r="129" spans="1:16">
      <c r="B129" s="185" t="s">
        <v>100</v>
      </c>
      <c r="C129" s="188"/>
      <c r="D129" s="189"/>
      <c r="E129" s="190"/>
      <c r="F129" s="187"/>
      <c r="G129" s="192"/>
      <c r="H129" s="570">
        <f t="shared" si="33"/>
        <v>0</v>
      </c>
      <c r="I129" s="571">
        <f t="shared" si="34"/>
        <v>0</v>
      </c>
      <c r="J129" s="187"/>
      <c r="K129" s="192"/>
      <c r="L129" s="19">
        <f t="shared" si="40"/>
        <v>0</v>
      </c>
      <c r="M129" s="569">
        <f t="shared" si="35"/>
        <v>0</v>
      </c>
      <c r="N129" s="19">
        <f t="shared" si="41"/>
        <v>0</v>
      </c>
      <c r="O129" s="269">
        <f t="shared" si="42"/>
        <v>0</v>
      </c>
      <c r="P129" s="571">
        <f t="shared" si="36"/>
        <v>0</v>
      </c>
    </row>
    <row r="130" spans="1:16">
      <c r="B130" s="185" t="s">
        <v>101</v>
      </c>
      <c r="C130" s="188"/>
      <c r="D130" s="189"/>
      <c r="E130" s="190"/>
      <c r="F130" s="187"/>
      <c r="G130" s="192"/>
      <c r="H130" s="570">
        <f t="shared" si="33"/>
        <v>0</v>
      </c>
      <c r="I130" s="571">
        <f t="shared" si="34"/>
        <v>0</v>
      </c>
      <c r="J130" s="187"/>
      <c r="K130" s="192"/>
      <c r="L130" s="19">
        <f t="shared" si="40"/>
        <v>0</v>
      </c>
      <c r="M130" s="569">
        <f t="shared" si="35"/>
        <v>0</v>
      </c>
      <c r="N130" s="19">
        <f t="shared" si="41"/>
        <v>0</v>
      </c>
      <c r="O130" s="269">
        <f t="shared" si="42"/>
        <v>0</v>
      </c>
      <c r="P130" s="571">
        <f t="shared" si="36"/>
        <v>0</v>
      </c>
    </row>
    <row r="131" spans="1:16">
      <c r="B131" s="185" t="s">
        <v>102</v>
      </c>
      <c r="C131" s="188"/>
      <c r="D131" s="189"/>
      <c r="E131" s="190"/>
      <c r="F131" s="187"/>
      <c r="G131" s="192"/>
      <c r="H131" s="570">
        <f t="shared" si="33"/>
        <v>0</v>
      </c>
      <c r="I131" s="571">
        <f t="shared" si="34"/>
        <v>0</v>
      </c>
      <c r="J131" s="187"/>
      <c r="K131" s="192"/>
      <c r="L131" s="19">
        <f t="shared" si="40"/>
        <v>0</v>
      </c>
      <c r="M131" s="569">
        <f t="shared" si="35"/>
        <v>0</v>
      </c>
      <c r="N131" s="19">
        <f t="shared" si="41"/>
        <v>0</v>
      </c>
      <c r="O131" s="269">
        <f t="shared" si="42"/>
        <v>0</v>
      </c>
      <c r="P131" s="571">
        <f t="shared" si="36"/>
        <v>0</v>
      </c>
    </row>
    <row r="132" spans="1:16">
      <c r="B132" s="185" t="s">
        <v>85</v>
      </c>
      <c r="C132" s="188"/>
      <c r="D132" s="189"/>
      <c r="E132" s="190"/>
      <c r="F132" s="187"/>
      <c r="G132" s="192"/>
      <c r="H132" s="570">
        <f t="shared" si="33"/>
        <v>0</v>
      </c>
      <c r="I132" s="571">
        <f t="shared" si="34"/>
        <v>0</v>
      </c>
      <c r="J132" s="187"/>
      <c r="K132" s="192"/>
      <c r="L132" s="19">
        <f t="shared" si="40"/>
        <v>0</v>
      </c>
      <c r="M132" s="569">
        <f t="shared" si="35"/>
        <v>0</v>
      </c>
      <c r="N132" s="19">
        <f t="shared" si="41"/>
        <v>0</v>
      </c>
      <c r="O132" s="269">
        <f t="shared" si="42"/>
        <v>0</v>
      </c>
      <c r="P132" s="571">
        <f t="shared" si="36"/>
        <v>0</v>
      </c>
    </row>
    <row r="133" spans="1:16">
      <c r="B133" s="185" t="s">
        <v>103</v>
      </c>
      <c r="C133" s="188"/>
      <c r="D133" s="189"/>
      <c r="E133" s="190"/>
      <c r="F133" s="187"/>
      <c r="G133" s="192"/>
      <c r="H133" s="570">
        <f t="shared" si="33"/>
        <v>0</v>
      </c>
      <c r="I133" s="571">
        <f t="shared" si="34"/>
        <v>0</v>
      </c>
      <c r="J133" s="187"/>
      <c r="K133" s="192"/>
      <c r="L133" s="19">
        <f t="shared" si="40"/>
        <v>0</v>
      </c>
      <c r="M133" s="569">
        <f t="shared" si="35"/>
        <v>0</v>
      </c>
      <c r="N133" s="19">
        <f t="shared" si="41"/>
        <v>0</v>
      </c>
      <c r="O133" s="269">
        <f t="shared" si="42"/>
        <v>0</v>
      </c>
      <c r="P133" s="571">
        <f t="shared" si="36"/>
        <v>0</v>
      </c>
    </row>
    <row r="134" spans="1:16">
      <c r="B134" s="185" t="s">
        <v>104</v>
      </c>
      <c r="C134" s="188"/>
      <c r="D134" s="189"/>
      <c r="E134" s="190"/>
      <c r="F134" s="187"/>
      <c r="G134" s="192"/>
      <c r="H134" s="570">
        <f t="shared" si="33"/>
        <v>0</v>
      </c>
      <c r="I134" s="571">
        <f t="shared" si="34"/>
        <v>0</v>
      </c>
      <c r="J134" s="187"/>
      <c r="K134" s="192"/>
      <c r="L134" s="19">
        <f t="shared" si="40"/>
        <v>0</v>
      </c>
      <c r="M134" s="569">
        <f t="shared" si="35"/>
        <v>0</v>
      </c>
      <c r="N134" s="19">
        <f t="shared" si="41"/>
        <v>0</v>
      </c>
      <c r="O134" s="269">
        <f t="shared" si="42"/>
        <v>0</v>
      </c>
      <c r="P134" s="571">
        <f t="shared" si="36"/>
        <v>0</v>
      </c>
    </row>
    <row r="135" spans="1:16">
      <c r="B135" s="185" t="s">
        <v>106</v>
      </c>
      <c r="C135" s="188"/>
      <c r="D135" s="189"/>
      <c r="E135" s="190"/>
      <c r="F135" s="187"/>
      <c r="G135" s="192"/>
      <c r="H135" s="570">
        <f t="shared" si="33"/>
        <v>0</v>
      </c>
      <c r="I135" s="571">
        <f t="shared" si="34"/>
        <v>0</v>
      </c>
      <c r="J135" s="187"/>
      <c r="K135" s="192"/>
      <c r="L135" s="19">
        <f t="shared" si="37"/>
        <v>0</v>
      </c>
      <c r="M135" s="569">
        <f t="shared" si="35"/>
        <v>0</v>
      </c>
      <c r="N135" s="19">
        <f t="shared" si="38"/>
        <v>0</v>
      </c>
      <c r="O135" s="269">
        <f>IF(G131=0,0,N131/G131)</f>
        <v>0</v>
      </c>
      <c r="P135" s="571">
        <f t="shared" si="36"/>
        <v>0</v>
      </c>
    </row>
    <row r="136" spans="1:16" ht="15" thickBot="1">
      <c r="B136" s="284"/>
      <c r="C136" s="285" t="s">
        <v>505</v>
      </c>
      <c r="D136" s="286"/>
      <c r="E136" s="287"/>
      <c r="F136" s="288"/>
      <c r="G136" s="289"/>
      <c r="H136" s="288"/>
      <c r="I136" s="290"/>
      <c r="J136" s="288"/>
      <c r="K136" s="289"/>
      <c r="L136" s="288"/>
      <c r="M136" s="289"/>
      <c r="N136" s="288"/>
      <c r="O136" s="288"/>
      <c r="P136" s="288"/>
    </row>
    <row r="137" spans="1:16" ht="15" thickTop="1">
      <c r="B137" s="280"/>
      <c r="C137" s="281" t="s">
        <v>198</v>
      </c>
      <c r="D137" s="282" t="str">
        <f>IF(通貨4="","通貨4",通貨4)</f>
        <v>通貨4</v>
      </c>
      <c r="E137" s="283"/>
      <c r="F137" s="19"/>
      <c r="G137" s="16">
        <f>SUM(G116:G136)</f>
        <v>0</v>
      </c>
      <c r="H137" s="19">
        <f>SUM(H116:H136)</f>
        <v>0</v>
      </c>
      <c r="I137" s="19"/>
      <c r="J137" s="19"/>
      <c r="K137" s="16">
        <f>SUM(K116:K136)</f>
        <v>0</v>
      </c>
      <c r="L137" s="19">
        <f>SUM(L116:L136)</f>
        <v>0</v>
      </c>
      <c r="M137" s="16">
        <f>SUM(M116:M136)</f>
        <v>0</v>
      </c>
      <c r="N137" s="19">
        <f>SUM(N116:N136)</f>
        <v>0</v>
      </c>
      <c r="O137" s="19"/>
      <c r="P137" s="19"/>
    </row>
    <row r="138" spans="1:16">
      <c r="B138" s="279"/>
      <c r="C138" s="27" t="s">
        <v>198</v>
      </c>
      <c r="D138" s="27" t="s">
        <v>188</v>
      </c>
      <c r="E138" s="279"/>
      <c r="F138" s="279"/>
      <c r="G138" s="17">
        <f>G137</f>
        <v>0</v>
      </c>
      <c r="H138" s="22">
        <f>H137*$L112*$O112</f>
        <v>0</v>
      </c>
      <c r="I138" s="279"/>
      <c r="J138" s="22"/>
      <c r="K138" s="17">
        <f>K137</f>
        <v>0</v>
      </c>
      <c r="L138" s="22">
        <f>L137*$L112*$O112</f>
        <v>0</v>
      </c>
      <c r="M138" s="17">
        <f>M137</f>
        <v>0</v>
      </c>
      <c r="N138" s="22">
        <f>N137*$L112*$O112</f>
        <v>0</v>
      </c>
      <c r="O138" s="5"/>
      <c r="P138" s="5"/>
    </row>
    <row r="139" spans="1:16" s="184" customFormat="1" ht="6">
      <c r="C139" s="229"/>
      <c r="D139" s="229"/>
      <c r="J139" s="233"/>
      <c r="N139" s="234"/>
    </row>
    <row r="140" spans="1:16" s="184" customFormat="1">
      <c r="A140" s="317"/>
      <c r="C140" s="158"/>
      <c r="D140" s="274" t="str">
        <f>IF(通貨4="","通貨4",通貨4)</f>
        <v>通貨4</v>
      </c>
      <c r="E140" s="274" t="s">
        <v>189</v>
      </c>
      <c r="F140" s="275" t="s">
        <v>10451</v>
      </c>
      <c r="G140" s="8"/>
      <c r="H140" s="276"/>
      <c r="I140" s="277"/>
      <c r="J140" s="274" t="s">
        <v>23</v>
      </c>
      <c r="K140" s="275" t="s">
        <v>10451</v>
      </c>
      <c r="L140" s="8"/>
      <c r="M140" s="276"/>
      <c r="N140" s="277"/>
      <c r="O140" s="274" t="s">
        <v>10456</v>
      </c>
      <c r="P140" s="4"/>
    </row>
    <row r="141" spans="1:16">
      <c r="C141" s="158" t="s">
        <v>510</v>
      </c>
      <c r="D141" s="479">
        <f>SUMPRODUCT($E116:$E136,$G116:$G136)</f>
        <v>0</v>
      </c>
      <c r="E141" s="154">
        <f>D141*L112*O112</f>
        <v>0</v>
      </c>
      <c r="F141" s="275"/>
      <c r="H141" s="155"/>
      <c r="I141" s="156" t="s">
        <v>507</v>
      </c>
      <c r="J141" s="154">
        <f>IF(G137=0,0,SUMPRODUCT(E116:E135,G116:G135)/G137)</f>
        <v>0</v>
      </c>
      <c r="K141" s="489"/>
      <c r="M141" s="278"/>
      <c r="N141" s="131" t="s">
        <v>507</v>
      </c>
      <c r="O141" s="143">
        <f>J141</f>
        <v>0</v>
      </c>
    </row>
    <row r="142" spans="1:16" ht="15" thickBot="1">
      <c r="C142" s="159" t="s">
        <v>511</v>
      </c>
      <c r="D142" s="480">
        <f>N137</f>
        <v>0</v>
      </c>
      <c r="E142" s="154">
        <f>N138</f>
        <v>0</v>
      </c>
      <c r="F142" s="564">
        <f>IF(E141=0,0,E142/E141)</f>
        <v>0</v>
      </c>
      <c r="H142" s="155"/>
      <c r="I142" s="156" t="s">
        <v>508</v>
      </c>
      <c r="J142" s="154">
        <f>IF(G137=0,0,H137/G137)</f>
        <v>0</v>
      </c>
      <c r="K142" s="572">
        <f>IF(J141=0,0,J142/J141)</f>
        <v>0</v>
      </c>
      <c r="M142" s="278"/>
      <c r="N142" s="277" t="s">
        <v>10454</v>
      </c>
      <c r="O142" s="183">
        <f>IF(G137=0,0,N137/G137)</f>
        <v>0</v>
      </c>
    </row>
    <row r="143" spans="1:16" ht="15" thickBot="1">
      <c r="C143" s="159" t="s">
        <v>512</v>
      </c>
      <c r="D143" s="480">
        <f>D141-D142</f>
        <v>0</v>
      </c>
      <c r="E143" s="563">
        <f>E141-E142</f>
        <v>0</v>
      </c>
      <c r="F143" s="565">
        <f>IF(E141=0,0,E143/E141)</f>
        <v>0</v>
      </c>
      <c r="H143" s="155"/>
      <c r="I143" s="156" t="s">
        <v>509</v>
      </c>
      <c r="J143" s="154">
        <f>IF(K137=0,0,L137/K137)</f>
        <v>0</v>
      </c>
      <c r="K143" s="572">
        <f>IF(J141=0,0,J143/J141)</f>
        <v>0</v>
      </c>
      <c r="M143" s="278"/>
      <c r="N143" s="566" t="s">
        <v>10457</v>
      </c>
      <c r="O143" s="567">
        <f>IF(O141=0,0,O142/O141)</f>
        <v>0</v>
      </c>
    </row>
    <row r="144" spans="1:16" s="184" customFormat="1">
      <c r="A144" s="317"/>
      <c r="C144" s="229"/>
      <c r="D144" s="229"/>
      <c r="J144" s="233"/>
      <c r="N144" s="234"/>
      <c r="O144" s="4"/>
      <c r="P144" s="4"/>
    </row>
    <row r="145" spans="2:16382">
      <c r="B145" s="291" t="s">
        <v>10377</v>
      </c>
    </row>
    <row r="146" spans="2:16382">
      <c r="B146" s="887"/>
      <c r="C146" s="889" t="s">
        <v>496</v>
      </c>
      <c r="D146" s="890"/>
      <c r="E146" s="895" t="s">
        <v>10897</v>
      </c>
      <c r="F146" s="893" t="s">
        <v>497</v>
      </c>
      <c r="G146" s="11" t="s">
        <v>197</v>
      </c>
      <c r="H146" s="11"/>
      <c r="I146" s="2"/>
      <c r="J146" s="128"/>
      <c r="K146" s="11" t="s">
        <v>109</v>
      </c>
      <c r="L146" s="11"/>
      <c r="M146" s="11" t="s">
        <v>111</v>
      </c>
      <c r="N146" s="11"/>
    </row>
    <row r="147" spans="2:16382" ht="15" thickBot="1">
      <c r="B147" s="888"/>
      <c r="C147" s="891"/>
      <c r="D147" s="892"/>
      <c r="E147" s="886"/>
      <c r="F147" s="894"/>
      <c r="G147" s="123" t="s">
        <v>182</v>
      </c>
      <c r="H147" s="123" t="s">
        <v>23</v>
      </c>
      <c r="I147" s="137"/>
      <c r="J147" s="138"/>
      <c r="K147" s="123" t="s">
        <v>181</v>
      </c>
      <c r="L147" s="123" t="s">
        <v>23</v>
      </c>
      <c r="M147" s="123" t="s">
        <v>181</v>
      </c>
      <c r="N147" s="124" t="s">
        <v>179</v>
      </c>
    </row>
    <row r="148" spans="2:16382" ht="15" thickTop="1">
      <c r="B148" s="5"/>
      <c r="C148" s="877" t="s">
        <v>10467</v>
      </c>
      <c r="D148" s="878"/>
      <c r="E148" s="160">
        <f>借上報酬額_通貨1</f>
        <v>0</v>
      </c>
      <c r="F148" s="244" t="str">
        <f>通貨1</f>
        <v>YEN</v>
      </c>
      <c r="G148" s="17">
        <f>G34</f>
        <v>0</v>
      </c>
      <c r="H148" s="22">
        <f>H34</f>
        <v>0</v>
      </c>
      <c r="I148" s="127"/>
      <c r="J148" s="22"/>
      <c r="K148" s="17">
        <f>K34</f>
        <v>0</v>
      </c>
      <c r="L148" s="22">
        <f>L34</f>
        <v>0</v>
      </c>
      <c r="M148" s="17">
        <f>M34</f>
        <v>0</v>
      </c>
      <c r="N148" s="22">
        <f>N34</f>
        <v>0</v>
      </c>
    </row>
    <row r="149" spans="2:16382">
      <c r="B149" s="5"/>
      <c r="C149" s="877" t="s">
        <v>10468</v>
      </c>
      <c r="D149" s="878"/>
      <c r="E149" s="160">
        <f>借上報酬額_通貨2_円</f>
        <v>0</v>
      </c>
      <c r="F149" s="244">
        <f>通貨2</f>
        <v>0</v>
      </c>
      <c r="G149" s="17">
        <f>G72</f>
        <v>0</v>
      </c>
      <c r="H149" s="22">
        <f>H72</f>
        <v>0</v>
      </c>
      <c r="I149" s="127"/>
      <c r="J149" s="22"/>
      <c r="K149" s="17">
        <f>K72</f>
        <v>0</v>
      </c>
      <c r="L149" s="22">
        <f>L72</f>
        <v>0</v>
      </c>
      <c r="M149" s="17">
        <f>M72</f>
        <v>0</v>
      </c>
      <c r="N149" s="22">
        <f>N72</f>
        <v>0</v>
      </c>
    </row>
    <row r="150" spans="2:16382">
      <c r="B150" s="5"/>
      <c r="C150" s="877" t="s">
        <v>10469</v>
      </c>
      <c r="D150" s="878"/>
      <c r="E150" s="160">
        <f>借上報酬額_通貨3_円</f>
        <v>0</v>
      </c>
      <c r="F150" s="244">
        <f>通貨3</f>
        <v>0</v>
      </c>
      <c r="G150" s="17">
        <f>G105</f>
        <v>0</v>
      </c>
      <c r="H150" s="22">
        <f>H105</f>
        <v>0</v>
      </c>
      <c r="I150" s="127"/>
      <c r="J150" s="22"/>
      <c r="K150" s="17">
        <f>K105</f>
        <v>0</v>
      </c>
      <c r="L150" s="22">
        <f>L105</f>
        <v>0</v>
      </c>
      <c r="M150" s="17">
        <f>M105</f>
        <v>0</v>
      </c>
      <c r="N150" s="22">
        <f>N105</f>
        <v>0</v>
      </c>
      <c r="O150" s="8"/>
      <c r="P150" s="8"/>
    </row>
    <row r="151" spans="2:16382" ht="15" thickBot="1">
      <c r="B151" s="129"/>
      <c r="C151" s="877" t="s">
        <v>10470</v>
      </c>
      <c r="D151" s="878"/>
      <c r="E151" s="162">
        <f>借上報酬額_通貨4_円</f>
        <v>0</v>
      </c>
      <c r="F151" s="245">
        <f>通貨4</f>
        <v>0</v>
      </c>
      <c r="G151" s="139">
        <f>G138</f>
        <v>0</v>
      </c>
      <c r="H151" s="140">
        <f>H138</f>
        <v>0</v>
      </c>
      <c r="I151" s="2"/>
      <c r="J151" s="140"/>
      <c r="K151" s="139">
        <f>K138</f>
        <v>0</v>
      </c>
      <c r="L151" s="140">
        <f>L138</f>
        <v>0</v>
      </c>
      <c r="M151" s="139">
        <f>M138</f>
        <v>0</v>
      </c>
      <c r="N151" s="140">
        <f>N138</f>
        <v>0</v>
      </c>
      <c r="O151" s="8"/>
      <c r="P151" s="8"/>
    </row>
    <row r="152" spans="2:16382" ht="15" thickTop="1">
      <c r="B152" s="141"/>
      <c r="C152" s="879" t="s">
        <v>199</v>
      </c>
      <c r="D152" s="880"/>
      <c r="E152" s="161">
        <f>SUM(E148:E151)</f>
        <v>0</v>
      </c>
      <c r="F152" s="142"/>
      <c r="G152" s="18">
        <f>SUM(G148:G151)</f>
        <v>0</v>
      </c>
      <c r="H152" s="21">
        <f>SUM(H148:H151)</f>
        <v>0</v>
      </c>
      <c r="I152" s="142"/>
      <c r="J152" s="21"/>
      <c r="K152" s="18">
        <f>SUM(K148:K151)</f>
        <v>0</v>
      </c>
      <c r="L152" s="21">
        <f>SUM(L148:L151)</f>
        <v>0</v>
      </c>
      <c r="M152" s="18">
        <f>SUM(M148:M151)</f>
        <v>0</v>
      </c>
      <c r="N152" s="21">
        <f>SUM(N148:N151)</f>
        <v>0</v>
      </c>
      <c r="O152" s="8"/>
      <c r="P152" s="8"/>
    </row>
    <row r="153" spans="2:16382" s="184" customFormat="1" ht="6"/>
    <row r="154" spans="2:16382">
      <c r="C154" s="8"/>
      <c r="D154" s="489" t="s">
        <v>10898</v>
      </c>
      <c r="E154" s="274" t="s">
        <v>10899</v>
      </c>
      <c r="F154" s="275" t="s">
        <v>10451</v>
      </c>
      <c r="H154" s="573" t="s">
        <v>10898</v>
      </c>
      <c r="I154" s="574"/>
      <c r="J154" s="274" t="s">
        <v>10899</v>
      </c>
      <c r="K154" s="275" t="s">
        <v>10451</v>
      </c>
      <c r="M154" s="276"/>
      <c r="N154" s="277"/>
      <c r="O154" s="274" t="s">
        <v>10456</v>
      </c>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8"/>
      <c r="GE154" s="8"/>
      <c r="GF154" s="8"/>
      <c r="GG154" s="8"/>
      <c r="GH154" s="8"/>
      <c r="GI154" s="8"/>
      <c r="GJ154" s="8"/>
      <c r="GK154" s="8"/>
      <c r="GL154" s="8"/>
      <c r="GM154" s="8"/>
      <c r="GN154" s="8"/>
      <c r="GO154" s="8"/>
      <c r="GP154" s="8"/>
      <c r="GQ154" s="8"/>
      <c r="GR154" s="8"/>
      <c r="GS154" s="8"/>
      <c r="GT154" s="8"/>
      <c r="GU154" s="8"/>
      <c r="GV154" s="8"/>
      <c r="GW154" s="8"/>
      <c r="GX154" s="8"/>
      <c r="GY154" s="8"/>
      <c r="GZ154" s="8"/>
      <c r="HA154" s="8"/>
      <c r="HB154" s="8"/>
      <c r="HC154" s="8"/>
      <c r="HD154" s="8"/>
      <c r="HE154" s="8"/>
      <c r="HF154" s="8"/>
      <c r="HG154" s="8"/>
      <c r="HH154" s="8"/>
      <c r="HI154" s="8"/>
      <c r="HJ154" s="8"/>
      <c r="HK154" s="8"/>
      <c r="HL154" s="8"/>
      <c r="HM154" s="8"/>
      <c r="HN154" s="8"/>
      <c r="HO154" s="8"/>
      <c r="HP154" s="8"/>
      <c r="HQ154" s="8"/>
      <c r="HR154" s="8"/>
      <c r="HS154" s="8"/>
      <c r="HT154" s="8"/>
      <c r="HU154" s="8"/>
      <c r="HV154" s="8"/>
      <c r="HW154" s="8"/>
      <c r="HX154" s="8"/>
      <c r="HY154" s="8"/>
      <c r="HZ154" s="8"/>
      <c r="IA154" s="8"/>
      <c r="IB154" s="8"/>
      <c r="IC154" s="8"/>
      <c r="ID154" s="8"/>
      <c r="IE154" s="8"/>
      <c r="IF154" s="8"/>
      <c r="IG154" s="8"/>
      <c r="IH154" s="8"/>
      <c r="II154" s="8"/>
      <c r="IJ154" s="8"/>
      <c r="IK154" s="8"/>
      <c r="IL154" s="8"/>
      <c r="IM154" s="8"/>
      <c r="IN154" s="8"/>
      <c r="IO154" s="8"/>
      <c r="IP154" s="8"/>
      <c r="IQ154" s="8"/>
      <c r="IR154" s="8"/>
      <c r="IS154" s="8"/>
      <c r="IT154" s="8"/>
      <c r="IU154" s="8"/>
      <c r="IV154" s="8"/>
      <c r="IW154" s="8"/>
      <c r="IX154" s="8"/>
      <c r="IY154" s="8"/>
      <c r="IZ154" s="8"/>
      <c r="JA154" s="8"/>
      <c r="JB154" s="8"/>
      <c r="JC154" s="8"/>
      <c r="JD154" s="8"/>
      <c r="JE154" s="8"/>
      <c r="JF154" s="8"/>
      <c r="JG154" s="8"/>
      <c r="JH154" s="8"/>
      <c r="JI154" s="8"/>
      <c r="JJ154" s="8"/>
      <c r="JK154" s="8"/>
      <c r="JL154" s="8"/>
      <c r="JM154" s="8"/>
      <c r="JN154" s="8"/>
      <c r="JO154" s="8"/>
      <c r="JP154" s="8"/>
      <c r="JQ154" s="8"/>
      <c r="JR154" s="8"/>
      <c r="JS154" s="8"/>
      <c r="JT154" s="8"/>
      <c r="JU154" s="8"/>
      <c r="JV154" s="8"/>
      <c r="JW154" s="8"/>
      <c r="JX154" s="8"/>
      <c r="JY154" s="8"/>
      <c r="JZ154" s="8"/>
      <c r="KA154" s="8"/>
      <c r="KB154" s="8"/>
      <c r="KC154" s="8"/>
      <c r="KD154" s="8"/>
      <c r="KE154" s="8"/>
      <c r="KF154" s="8"/>
      <c r="KG154" s="8"/>
      <c r="KH154" s="8"/>
      <c r="KI154" s="8"/>
      <c r="KJ154" s="8"/>
      <c r="KK154" s="8"/>
      <c r="KL154" s="8"/>
      <c r="KM154" s="8"/>
      <c r="KN154" s="8"/>
      <c r="KO154" s="8"/>
      <c r="KP154" s="8"/>
      <c r="KQ154" s="8"/>
      <c r="KR154" s="8"/>
      <c r="KS154" s="8"/>
      <c r="KT154" s="8"/>
      <c r="KU154" s="8"/>
      <c r="KV154" s="8"/>
      <c r="KW154" s="8"/>
      <c r="KX154" s="8"/>
      <c r="KY154" s="8"/>
      <c r="KZ154" s="8"/>
      <c r="LA154" s="8"/>
      <c r="LB154" s="8"/>
      <c r="LC154" s="8"/>
      <c r="LD154" s="8"/>
      <c r="LE154" s="8"/>
      <c r="LF154" s="8"/>
      <c r="LG154" s="8"/>
      <c r="LH154" s="8"/>
      <c r="LI154" s="8"/>
      <c r="LJ154" s="8"/>
      <c r="LK154" s="8"/>
      <c r="LL154" s="8"/>
      <c r="LM154" s="8"/>
      <c r="LN154" s="8"/>
      <c r="LO154" s="8"/>
      <c r="LP154" s="8"/>
      <c r="LQ154" s="8"/>
      <c r="LR154" s="8"/>
      <c r="LS154" s="8"/>
      <c r="LT154" s="8"/>
      <c r="LU154" s="8"/>
      <c r="LV154" s="8"/>
      <c r="LW154" s="8"/>
      <c r="LX154" s="8"/>
      <c r="LY154" s="8"/>
      <c r="LZ154" s="8"/>
      <c r="MA154" s="8"/>
      <c r="MB154" s="8"/>
      <c r="MC154" s="8"/>
      <c r="MD154" s="8"/>
      <c r="ME154" s="8"/>
      <c r="MF154" s="8"/>
      <c r="MG154" s="8"/>
      <c r="MH154" s="8"/>
      <c r="MI154" s="8"/>
      <c r="MJ154" s="8"/>
      <c r="MK154" s="8"/>
      <c r="ML154" s="8"/>
      <c r="MM154" s="8"/>
      <c r="MN154" s="8"/>
      <c r="MO154" s="8"/>
      <c r="MP154" s="8"/>
      <c r="MQ154" s="8"/>
      <c r="MR154" s="8"/>
      <c r="MS154" s="8"/>
      <c r="MT154" s="8"/>
      <c r="MU154" s="8"/>
      <c r="MV154" s="8"/>
      <c r="MW154" s="8"/>
      <c r="MX154" s="8"/>
      <c r="MY154" s="8"/>
      <c r="MZ154" s="8"/>
      <c r="NA154" s="8"/>
      <c r="NB154" s="8"/>
      <c r="NC154" s="8"/>
      <c r="ND154" s="8"/>
      <c r="NE154" s="8"/>
      <c r="NF154" s="8"/>
      <c r="NG154" s="8"/>
      <c r="NH154" s="8"/>
      <c r="NI154" s="8"/>
      <c r="NJ154" s="8"/>
      <c r="NK154" s="8"/>
      <c r="NL154" s="8"/>
      <c r="NM154" s="8"/>
      <c r="NN154" s="8"/>
      <c r="NO154" s="8"/>
      <c r="NP154" s="8"/>
      <c r="NQ154" s="8"/>
      <c r="NR154" s="8"/>
      <c r="NS154" s="8"/>
      <c r="NT154" s="8"/>
      <c r="NU154" s="8"/>
      <c r="NV154" s="8"/>
      <c r="NW154" s="8"/>
      <c r="NX154" s="8"/>
      <c r="NY154" s="8"/>
      <c r="NZ154" s="8"/>
      <c r="OA154" s="8"/>
      <c r="OB154" s="8"/>
      <c r="OC154" s="8"/>
      <c r="OD154" s="8"/>
      <c r="OE154" s="8"/>
      <c r="OF154" s="8"/>
      <c r="OG154" s="8"/>
      <c r="OH154" s="8"/>
      <c r="OI154" s="8"/>
      <c r="OJ154" s="8"/>
      <c r="OK154" s="8"/>
      <c r="OL154" s="8"/>
      <c r="OM154" s="8"/>
      <c r="ON154" s="8"/>
      <c r="OO154" s="8"/>
      <c r="OP154" s="8"/>
      <c r="OQ154" s="8"/>
      <c r="OR154" s="8"/>
      <c r="OS154" s="8"/>
      <c r="OT154" s="8"/>
      <c r="OU154" s="8"/>
      <c r="OV154" s="8"/>
      <c r="OW154" s="8"/>
      <c r="OX154" s="8"/>
      <c r="OY154" s="8"/>
      <c r="OZ154" s="8"/>
      <c r="PA154" s="8"/>
      <c r="PB154" s="8"/>
      <c r="PC154" s="8"/>
      <c r="PD154" s="8"/>
      <c r="PE154" s="8"/>
      <c r="PF154" s="8"/>
      <c r="PG154" s="8"/>
      <c r="PH154" s="8"/>
      <c r="PI154" s="8"/>
      <c r="PJ154" s="8"/>
      <c r="PK154" s="8"/>
      <c r="PL154" s="8"/>
      <c r="PM154" s="8"/>
      <c r="PN154" s="8"/>
      <c r="PO154" s="8"/>
      <c r="PP154" s="8"/>
      <c r="PQ154" s="8"/>
      <c r="PR154" s="8"/>
      <c r="PS154" s="8"/>
      <c r="PT154" s="8"/>
      <c r="PU154" s="8"/>
      <c r="PV154" s="8"/>
      <c r="PW154" s="8"/>
      <c r="PX154" s="8"/>
      <c r="PY154" s="8"/>
      <c r="PZ154" s="8"/>
      <c r="QA154" s="8"/>
      <c r="QB154" s="8"/>
      <c r="QC154" s="8"/>
      <c r="QD154" s="8"/>
      <c r="QE154" s="8"/>
      <c r="QF154" s="8"/>
      <c r="QG154" s="8"/>
      <c r="QH154" s="8"/>
      <c r="QI154" s="8"/>
      <c r="QJ154" s="8"/>
      <c r="QK154" s="8"/>
      <c r="QL154" s="8"/>
      <c r="QM154" s="8"/>
      <c r="QN154" s="8"/>
      <c r="QO154" s="8"/>
      <c r="QP154" s="8"/>
      <c r="QQ154" s="8"/>
      <c r="QR154" s="8"/>
      <c r="QS154" s="8"/>
      <c r="QT154" s="8"/>
      <c r="QU154" s="8"/>
      <c r="QV154" s="8"/>
      <c r="QW154" s="8"/>
      <c r="QX154" s="8"/>
      <c r="QY154" s="8"/>
      <c r="QZ154" s="8"/>
      <c r="RA154" s="8"/>
      <c r="RB154" s="8"/>
      <c r="RC154" s="8"/>
      <c r="RD154" s="8"/>
      <c r="RE154" s="8"/>
      <c r="RF154" s="8"/>
      <c r="RG154" s="8"/>
      <c r="RH154" s="8"/>
      <c r="RI154" s="8"/>
      <c r="RJ154" s="8"/>
      <c r="RK154" s="8"/>
      <c r="RL154" s="8"/>
      <c r="RM154" s="8"/>
      <c r="RN154" s="8"/>
      <c r="RO154" s="8"/>
      <c r="RP154" s="8"/>
      <c r="RQ154" s="8"/>
      <c r="RR154" s="8"/>
      <c r="RS154" s="8"/>
      <c r="RT154" s="8"/>
      <c r="RU154" s="8"/>
      <c r="RV154" s="8"/>
      <c r="RW154" s="8"/>
      <c r="RX154" s="8"/>
      <c r="RY154" s="8"/>
      <c r="RZ154" s="8"/>
      <c r="SA154" s="8"/>
      <c r="SB154" s="8"/>
      <c r="SC154" s="8"/>
      <c r="SD154" s="8"/>
      <c r="SE154" s="8"/>
      <c r="SF154" s="8"/>
      <c r="SG154" s="8"/>
      <c r="SH154" s="8"/>
      <c r="SI154" s="8"/>
      <c r="SJ154" s="8"/>
      <c r="SK154" s="8"/>
      <c r="SL154" s="8"/>
      <c r="SM154" s="8"/>
      <c r="SN154" s="8"/>
      <c r="SO154" s="8"/>
      <c r="SP154" s="8"/>
      <c r="SQ154" s="8"/>
      <c r="SR154" s="8"/>
      <c r="SS154" s="8"/>
      <c r="ST154" s="8"/>
      <c r="SU154" s="8"/>
      <c r="SV154" s="8"/>
      <c r="SW154" s="8"/>
      <c r="SX154" s="8"/>
      <c r="SY154" s="8"/>
      <c r="SZ154" s="8"/>
      <c r="TA154" s="8"/>
      <c r="TB154" s="8"/>
      <c r="TC154" s="8"/>
      <c r="TD154" s="8"/>
      <c r="TE154" s="8"/>
      <c r="TF154" s="8"/>
      <c r="TG154" s="8"/>
      <c r="TH154" s="8"/>
      <c r="TI154" s="8"/>
      <c r="TJ154" s="8"/>
      <c r="TK154" s="8"/>
      <c r="TL154" s="8"/>
      <c r="TM154" s="8"/>
      <c r="TN154" s="8"/>
      <c r="TO154" s="8"/>
      <c r="TP154" s="8"/>
      <c r="TQ154" s="8"/>
      <c r="TR154" s="8"/>
      <c r="TS154" s="8"/>
      <c r="TT154" s="8"/>
      <c r="TU154" s="8"/>
      <c r="TV154" s="8"/>
      <c r="TW154" s="8"/>
      <c r="TX154" s="8"/>
      <c r="TY154" s="8"/>
      <c r="TZ154" s="8"/>
      <c r="UA154" s="8"/>
      <c r="UB154" s="8"/>
      <c r="UC154" s="8"/>
      <c r="UD154" s="8"/>
      <c r="UE154" s="8"/>
      <c r="UF154" s="8"/>
      <c r="UG154" s="8"/>
      <c r="UH154" s="8"/>
      <c r="UI154" s="8"/>
      <c r="UJ154" s="8"/>
      <c r="UK154" s="8"/>
      <c r="UL154" s="8"/>
      <c r="UM154" s="8"/>
      <c r="UN154" s="8"/>
      <c r="UO154" s="8"/>
      <c r="UP154" s="8"/>
      <c r="UQ154" s="8"/>
      <c r="UR154" s="8"/>
      <c r="US154" s="8"/>
      <c r="UT154" s="8"/>
      <c r="UU154" s="8"/>
      <c r="UV154" s="8"/>
      <c r="UW154" s="8"/>
      <c r="UX154" s="8"/>
      <c r="UY154" s="8"/>
      <c r="UZ154" s="8"/>
      <c r="VA154" s="8"/>
      <c r="VB154" s="8"/>
      <c r="VC154" s="8"/>
      <c r="VD154" s="8"/>
      <c r="VE154" s="8"/>
      <c r="VF154" s="8"/>
      <c r="VG154" s="8"/>
      <c r="VH154" s="8"/>
      <c r="VI154" s="8"/>
      <c r="VJ154" s="8"/>
      <c r="VK154" s="8"/>
      <c r="VL154" s="8"/>
      <c r="VM154" s="8"/>
      <c r="VN154" s="8"/>
      <c r="VO154" s="8"/>
      <c r="VP154" s="8"/>
      <c r="VQ154" s="8"/>
      <c r="VR154" s="8"/>
      <c r="VS154" s="8"/>
      <c r="VT154" s="8"/>
      <c r="VU154" s="8"/>
      <c r="VV154" s="8"/>
      <c r="VW154" s="8"/>
      <c r="VX154" s="8"/>
      <c r="VY154" s="8"/>
      <c r="VZ154" s="8"/>
      <c r="WA154" s="8"/>
      <c r="WB154" s="8"/>
      <c r="WC154" s="8"/>
      <c r="WD154" s="8"/>
      <c r="WE154" s="8"/>
      <c r="WF154" s="8"/>
      <c r="WG154" s="8"/>
      <c r="WH154" s="8"/>
      <c r="WI154" s="8"/>
      <c r="WJ154" s="8"/>
      <c r="WK154" s="8"/>
      <c r="WL154" s="8"/>
      <c r="WM154" s="8"/>
      <c r="WN154" s="8"/>
      <c r="WO154" s="8"/>
      <c r="WP154" s="8"/>
      <c r="WQ154" s="8"/>
      <c r="WR154" s="8"/>
      <c r="WS154" s="8"/>
      <c r="WT154" s="8"/>
      <c r="WU154" s="8"/>
      <c r="WV154" s="8"/>
      <c r="WW154" s="8"/>
      <c r="WX154" s="8"/>
      <c r="WY154" s="8"/>
      <c r="WZ154" s="8"/>
      <c r="XA154" s="8"/>
      <c r="XB154" s="8"/>
      <c r="XC154" s="8"/>
      <c r="XD154" s="8"/>
      <c r="XE154" s="8"/>
      <c r="XF154" s="8"/>
      <c r="XG154" s="8"/>
      <c r="XH154" s="8"/>
      <c r="XI154" s="8"/>
      <c r="XJ154" s="8"/>
      <c r="XK154" s="8"/>
      <c r="XL154" s="8"/>
      <c r="XM154" s="8"/>
      <c r="XN154" s="8"/>
      <c r="XO154" s="8"/>
      <c r="XP154" s="8"/>
      <c r="XQ154" s="8"/>
      <c r="XR154" s="8"/>
      <c r="XS154" s="8"/>
      <c r="XT154" s="8"/>
      <c r="XU154" s="8"/>
      <c r="XV154" s="8"/>
      <c r="XW154" s="8"/>
      <c r="XX154" s="8"/>
      <c r="XY154" s="8"/>
      <c r="XZ154" s="8"/>
      <c r="YA154" s="8"/>
      <c r="YB154" s="8"/>
      <c r="YC154" s="8"/>
      <c r="YD154" s="8"/>
      <c r="YE154" s="8"/>
      <c r="YF154" s="8"/>
      <c r="YG154" s="8"/>
      <c r="YH154" s="8"/>
      <c r="YI154" s="8"/>
      <c r="YJ154" s="8"/>
      <c r="YK154" s="8"/>
      <c r="YL154" s="8"/>
      <c r="YM154" s="8"/>
      <c r="YN154" s="8"/>
      <c r="YO154" s="8"/>
      <c r="YP154" s="8"/>
      <c r="YQ154" s="8"/>
      <c r="YR154" s="8"/>
      <c r="YS154" s="8"/>
      <c r="YT154" s="8"/>
      <c r="YU154" s="8"/>
      <c r="YV154" s="8"/>
      <c r="YW154" s="8"/>
      <c r="YX154" s="8"/>
      <c r="YY154" s="8"/>
      <c r="YZ154" s="8"/>
      <c r="ZA154" s="8"/>
      <c r="ZB154" s="8"/>
      <c r="ZC154" s="8"/>
      <c r="ZD154" s="8"/>
      <c r="ZE154" s="8"/>
      <c r="ZF154" s="8"/>
      <c r="ZG154" s="8"/>
      <c r="ZH154" s="8"/>
      <c r="ZI154" s="8"/>
      <c r="ZJ154" s="8"/>
      <c r="ZK154" s="8"/>
      <c r="ZL154" s="8"/>
      <c r="ZM154" s="8"/>
      <c r="ZN154" s="8"/>
      <c r="ZO154" s="8"/>
      <c r="ZP154" s="8"/>
      <c r="ZQ154" s="8"/>
      <c r="ZR154" s="8"/>
      <c r="ZS154" s="8"/>
      <c r="ZT154" s="8"/>
      <c r="ZU154" s="8"/>
      <c r="ZV154" s="8"/>
      <c r="ZW154" s="8"/>
      <c r="ZX154" s="8"/>
      <c r="ZY154" s="8"/>
      <c r="ZZ154" s="8"/>
      <c r="AAA154" s="8"/>
      <c r="AAB154" s="8"/>
      <c r="AAC154" s="8"/>
      <c r="AAD154" s="8"/>
      <c r="AAE154" s="8"/>
      <c r="AAF154" s="8"/>
      <c r="AAG154" s="8"/>
      <c r="AAH154" s="8"/>
      <c r="AAI154" s="8"/>
      <c r="AAJ154" s="8"/>
      <c r="AAK154" s="8"/>
      <c r="AAL154" s="8"/>
      <c r="AAM154" s="8"/>
      <c r="AAN154" s="8"/>
      <c r="AAO154" s="8"/>
      <c r="AAP154" s="8"/>
      <c r="AAQ154" s="8"/>
      <c r="AAR154" s="8"/>
      <c r="AAS154" s="8"/>
      <c r="AAT154" s="8"/>
      <c r="AAU154" s="8"/>
      <c r="AAV154" s="8"/>
      <c r="AAW154" s="8"/>
      <c r="AAX154" s="8"/>
      <c r="AAY154" s="8"/>
      <c r="AAZ154" s="8"/>
      <c r="ABA154" s="8"/>
      <c r="ABB154" s="8"/>
      <c r="ABC154" s="8"/>
      <c r="ABD154" s="8"/>
      <c r="ABE154" s="8"/>
      <c r="ABF154" s="8"/>
      <c r="ABG154" s="8"/>
      <c r="ABH154" s="8"/>
      <c r="ABI154" s="8"/>
      <c r="ABJ154" s="8"/>
      <c r="ABK154" s="8"/>
      <c r="ABL154" s="8"/>
      <c r="ABM154" s="8"/>
      <c r="ABN154" s="8"/>
      <c r="ABO154" s="8"/>
      <c r="ABP154" s="8"/>
      <c r="ABQ154" s="8"/>
      <c r="ABR154" s="8"/>
      <c r="ABS154" s="8"/>
      <c r="ABT154" s="8"/>
      <c r="ABU154" s="8"/>
      <c r="ABV154" s="8"/>
      <c r="ABW154" s="8"/>
      <c r="ABX154" s="8"/>
      <c r="ABY154" s="8"/>
      <c r="ABZ154" s="8"/>
      <c r="ACA154" s="8"/>
      <c r="ACB154" s="8"/>
      <c r="ACC154" s="8"/>
      <c r="ACD154" s="8"/>
      <c r="ACE154" s="8"/>
      <c r="ACF154" s="8"/>
      <c r="ACG154" s="8"/>
      <c r="ACH154" s="8"/>
      <c r="ACI154" s="8"/>
      <c r="ACJ154" s="8"/>
      <c r="ACK154" s="8"/>
      <c r="ACL154" s="8"/>
      <c r="ACM154" s="8"/>
      <c r="ACN154" s="8"/>
      <c r="ACO154" s="8"/>
      <c r="ACP154" s="8"/>
      <c r="ACQ154" s="8"/>
      <c r="ACR154" s="8"/>
      <c r="ACS154" s="8"/>
      <c r="ACT154" s="8"/>
      <c r="ACU154" s="8"/>
      <c r="ACV154" s="8"/>
      <c r="ACW154" s="8"/>
      <c r="ACX154" s="8"/>
      <c r="ACY154" s="8"/>
      <c r="ACZ154" s="8"/>
      <c r="ADA154" s="8"/>
      <c r="ADB154" s="8"/>
      <c r="ADC154" s="8"/>
      <c r="ADD154" s="8"/>
      <c r="ADE154" s="8"/>
      <c r="ADF154" s="8"/>
      <c r="ADG154" s="8"/>
      <c r="ADH154" s="8"/>
      <c r="ADI154" s="8"/>
      <c r="ADJ154" s="8"/>
      <c r="ADK154" s="8"/>
      <c r="ADL154" s="8"/>
      <c r="ADM154" s="8"/>
      <c r="ADN154" s="8"/>
      <c r="ADO154" s="8"/>
      <c r="ADP154" s="8"/>
      <c r="ADQ154" s="8"/>
      <c r="ADR154" s="8"/>
      <c r="ADS154" s="8"/>
      <c r="ADT154" s="8"/>
      <c r="ADU154" s="8"/>
      <c r="ADV154" s="8"/>
      <c r="ADW154" s="8"/>
      <c r="ADX154" s="8"/>
      <c r="ADY154" s="8"/>
      <c r="ADZ154" s="8"/>
      <c r="AEA154" s="8"/>
      <c r="AEB154" s="8"/>
      <c r="AEC154" s="8"/>
      <c r="AED154" s="8"/>
      <c r="AEE154" s="8"/>
      <c r="AEF154" s="8"/>
      <c r="AEG154" s="8"/>
      <c r="AEH154" s="8"/>
      <c r="AEI154" s="8"/>
      <c r="AEJ154" s="8"/>
      <c r="AEK154" s="8"/>
      <c r="AEL154" s="8"/>
      <c r="AEM154" s="8"/>
      <c r="AEN154" s="8"/>
      <c r="AEO154" s="8"/>
      <c r="AEP154" s="8"/>
      <c r="AEQ154" s="8"/>
      <c r="AER154" s="8"/>
      <c r="AES154" s="8"/>
      <c r="AET154" s="8"/>
      <c r="AEU154" s="8"/>
      <c r="AEV154" s="8"/>
      <c r="AEW154" s="8"/>
      <c r="AEX154" s="8"/>
      <c r="AEY154" s="8"/>
      <c r="AEZ154" s="8"/>
      <c r="AFA154" s="8"/>
      <c r="AFB154" s="8"/>
      <c r="AFC154" s="8"/>
      <c r="AFD154" s="8"/>
      <c r="AFE154" s="8"/>
      <c r="AFF154" s="8"/>
      <c r="AFG154" s="8"/>
      <c r="AFH154" s="8"/>
      <c r="AFI154" s="8"/>
      <c r="AFJ154" s="8"/>
      <c r="AFK154" s="8"/>
      <c r="AFL154" s="8"/>
      <c r="AFM154" s="8"/>
      <c r="AFN154" s="8"/>
      <c r="AFO154" s="8"/>
      <c r="AFP154" s="8"/>
      <c r="AFQ154" s="8"/>
      <c r="AFR154" s="8"/>
      <c r="AFS154" s="8"/>
      <c r="AFT154" s="8"/>
      <c r="AFU154" s="8"/>
      <c r="AFV154" s="8"/>
      <c r="AFW154" s="8"/>
      <c r="AFX154" s="8"/>
      <c r="AFY154" s="8"/>
      <c r="AFZ154" s="8"/>
      <c r="AGA154" s="8"/>
      <c r="AGB154" s="8"/>
      <c r="AGC154" s="8"/>
      <c r="AGD154" s="8"/>
      <c r="AGE154" s="8"/>
      <c r="AGF154" s="8"/>
      <c r="AGG154" s="8"/>
      <c r="AGH154" s="8"/>
      <c r="AGI154" s="8"/>
      <c r="AGJ154" s="8"/>
      <c r="AGK154" s="8"/>
      <c r="AGL154" s="8"/>
      <c r="AGM154" s="8"/>
      <c r="AGN154" s="8"/>
      <c r="AGO154" s="8"/>
      <c r="AGP154" s="8"/>
      <c r="AGQ154" s="8"/>
      <c r="AGR154" s="8"/>
      <c r="AGS154" s="8"/>
      <c r="AGT154" s="8"/>
      <c r="AGU154" s="8"/>
      <c r="AGV154" s="8"/>
      <c r="AGW154" s="8"/>
      <c r="AGX154" s="8"/>
      <c r="AGY154" s="8"/>
      <c r="AGZ154" s="8"/>
      <c r="AHA154" s="8"/>
      <c r="AHB154" s="8"/>
      <c r="AHC154" s="8"/>
      <c r="AHD154" s="8"/>
      <c r="AHE154" s="8"/>
      <c r="AHF154" s="8"/>
      <c r="AHG154" s="8"/>
      <c r="AHH154" s="8"/>
      <c r="AHI154" s="8"/>
      <c r="AHJ154" s="8"/>
      <c r="AHK154" s="8"/>
      <c r="AHL154" s="8"/>
      <c r="AHM154" s="8"/>
      <c r="AHN154" s="8"/>
      <c r="AHO154" s="8"/>
      <c r="AHP154" s="8"/>
      <c r="AHQ154" s="8"/>
      <c r="AHR154" s="8"/>
      <c r="AHS154" s="8"/>
      <c r="AHT154" s="8"/>
      <c r="AHU154" s="8"/>
      <c r="AHV154" s="8"/>
      <c r="AHW154" s="8"/>
      <c r="AHX154" s="8"/>
      <c r="AHY154" s="8"/>
      <c r="AHZ154" s="8"/>
      <c r="AIA154" s="8"/>
      <c r="AIB154" s="8"/>
      <c r="AIC154" s="8"/>
      <c r="AID154" s="8"/>
      <c r="AIE154" s="8"/>
      <c r="AIF154" s="8"/>
      <c r="AIG154" s="8"/>
      <c r="AIH154" s="8"/>
      <c r="AII154" s="8"/>
      <c r="AIJ154" s="8"/>
      <c r="AIK154" s="8"/>
      <c r="AIL154" s="8"/>
      <c r="AIM154" s="8"/>
      <c r="AIN154" s="8"/>
      <c r="AIO154" s="8"/>
      <c r="AIP154" s="8"/>
      <c r="AIQ154" s="8"/>
      <c r="AIR154" s="8"/>
      <c r="AIS154" s="8"/>
      <c r="AIT154" s="8"/>
      <c r="AIU154" s="8"/>
      <c r="AIV154" s="8"/>
      <c r="AIW154" s="8"/>
      <c r="AIX154" s="8"/>
      <c r="AIY154" s="8"/>
      <c r="AIZ154" s="8"/>
      <c r="AJA154" s="8"/>
      <c r="AJB154" s="8"/>
      <c r="AJC154" s="8"/>
      <c r="AJD154" s="8"/>
      <c r="AJE154" s="8"/>
      <c r="AJF154" s="8"/>
      <c r="AJG154" s="8"/>
      <c r="AJH154" s="8"/>
      <c r="AJI154" s="8"/>
      <c r="AJJ154" s="8"/>
      <c r="AJK154" s="8"/>
      <c r="AJL154" s="8"/>
      <c r="AJM154" s="8"/>
      <c r="AJN154" s="8"/>
      <c r="AJO154" s="8"/>
      <c r="AJP154" s="8"/>
      <c r="AJQ154" s="8"/>
      <c r="AJR154" s="8"/>
      <c r="AJS154" s="8"/>
      <c r="AJT154" s="8"/>
      <c r="AJU154" s="8"/>
      <c r="AJV154" s="8"/>
      <c r="AJW154" s="8"/>
      <c r="AJX154" s="8"/>
      <c r="AJY154" s="8"/>
      <c r="AJZ154" s="8"/>
      <c r="AKA154" s="8"/>
      <c r="AKB154" s="8"/>
      <c r="AKC154" s="8"/>
      <c r="AKD154" s="8"/>
      <c r="AKE154" s="8"/>
      <c r="AKF154" s="8"/>
      <c r="AKG154" s="8"/>
      <c r="AKH154" s="8"/>
      <c r="AKI154" s="8"/>
      <c r="AKJ154" s="8"/>
      <c r="AKK154" s="8"/>
      <c r="AKL154" s="8"/>
      <c r="AKM154" s="8"/>
      <c r="AKN154" s="8"/>
      <c r="AKO154" s="8"/>
      <c r="AKP154" s="8"/>
      <c r="AKQ154" s="8"/>
      <c r="AKR154" s="8"/>
      <c r="AKS154" s="8"/>
      <c r="AKT154" s="8"/>
      <c r="AKU154" s="8"/>
      <c r="AKV154" s="8"/>
      <c r="AKW154" s="8"/>
      <c r="AKX154" s="8"/>
      <c r="AKY154" s="8"/>
      <c r="AKZ154" s="8"/>
      <c r="ALA154" s="8"/>
      <c r="ALB154" s="8"/>
      <c r="ALC154" s="8"/>
      <c r="ALD154" s="8"/>
      <c r="ALE154" s="8"/>
      <c r="ALF154" s="8"/>
      <c r="ALG154" s="8"/>
      <c r="ALH154" s="8"/>
      <c r="ALI154" s="8"/>
      <c r="ALJ154" s="8"/>
      <c r="ALK154" s="8"/>
      <c r="ALL154" s="8"/>
      <c r="ALM154" s="8"/>
      <c r="ALN154" s="8"/>
      <c r="ALO154" s="8"/>
      <c r="ALP154" s="8"/>
      <c r="ALQ154" s="8"/>
      <c r="ALR154" s="8"/>
      <c r="ALS154" s="8"/>
      <c r="ALT154" s="8"/>
      <c r="ALU154" s="8"/>
      <c r="ALV154" s="8"/>
      <c r="ALW154" s="8"/>
      <c r="ALX154" s="8"/>
      <c r="ALY154" s="8"/>
      <c r="ALZ154" s="8"/>
      <c r="AMA154" s="8"/>
      <c r="AMB154" s="8"/>
      <c r="AMC154" s="8"/>
      <c r="AMD154" s="8"/>
      <c r="AME154" s="8"/>
      <c r="AMF154" s="8"/>
      <c r="AMG154" s="8"/>
      <c r="AMH154" s="8"/>
      <c r="AMI154" s="8"/>
      <c r="AMJ154" s="8"/>
      <c r="AMK154" s="8"/>
      <c r="AML154" s="8"/>
      <c r="AMM154" s="8"/>
      <c r="AMN154" s="8"/>
      <c r="AMO154" s="8"/>
      <c r="AMP154" s="8"/>
      <c r="AMQ154" s="8"/>
      <c r="AMR154" s="8"/>
      <c r="AMS154" s="8"/>
      <c r="AMT154" s="8"/>
      <c r="AMU154" s="8"/>
      <c r="AMV154" s="8"/>
      <c r="AMW154" s="8"/>
      <c r="AMX154" s="8"/>
      <c r="AMY154" s="8"/>
      <c r="AMZ154" s="8"/>
      <c r="ANA154" s="8"/>
      <c r="ANB154" s="8"/>
      <c r="ANC154" s="8"/>
      <c r="AND154" s="8"/>
      <c r="ANE154" s="8"/>
      <c r="ANF154" s="8"/>
      <c r="ANG154" s="8"/>
      <c r="ANH154" s="8"/>
      <c r="ANI154" s="8"/>
      <c r="ANJ154" s="8"/>
      <c r="ANK154" s="8"/>
      <c r="ANL154" s="8"/>
      <c r="ANM154" s="8"/>
      <c r="ANN154" s="8"/>
      <c r="ANO154" s="8"/>
      <c r="ANP154" s="8"/>
      <c r="ANQ154" s="8"/>
      <c r="ANR154" s="8"/>
      <c r="ANS154" s="8"/>
      <c r="ANT154" s="8"/>
      <c r="ANU154" s="8"/>
      <c r="ANV154" s="8"/>
      <c r="ANW154" s="8"/>
      <c r="ANX154" s="8"/>
      <c r="ANY154" s="8"/>
      <c r="ANZ154" s="8"/>
      <c r="AOA154" s="8"/>
      <c r="AOB154" s="8"/>
      <c r="AOC154" s="8"/>
      <c r="AOD154" s="8"/>
      <c r="AOE154" s="8"/>
      <c r="AOF154" s="8"/>
      <c r="AOG154" s="8"/>
      <c r="AOH154" s="8"/>
      <c r="AOI154" s="8"/>
      <c r="AOJ154" s="8"/>
      <c r="AOK154" s="8"/>
      <c r="AOL154" s="8"/>
      <c r="AOM154" s="8"/>
      <c r="AON154" s="8"/>
      <c r="AOO154" s="8"/>
      <c r="AOP154" s="8"/>
      <c r="AOQ154" s="8"/>
      <c r="AOR154" s="8"/>
      <c r="AOS154" s="8"/>
      <c r="AOT154" s="8"/>
      <c r="AOU154" s="8"/>
      <c r="AOV154" s="8"/>
      <c r="AOW154" s="8"/>
      <c r="AOX154" s="8"/>
      <c r="AOY154" s="8"/>
      <c r="AOZ154" s="8"/>
      <c r="APA154" s="8"/>
      <c r="APB154" s="8"/>
      <c r="APC154" s="8"/>
      <c r="APD154" s="8"/>
      <c r="APE154" s="8"/>
      <c r="APF154" s="8"/>
      <c r="APG154" s="8"/>
      <c r="APH154" s="8"/>
      <c r="API154" s="8"/>
      <c r="APJ154" s="8"/>
      <c r="APK154" s="8"/>
      <c r="APL154" s="8"/>
      <c r="APM154" s="8"/>
      <c r="APN154" s="8"/>
      <c r="APO154" s="8"/>
      <c r="APP154" s="8"/>
      <c r="APQ154" s="8"/>
      <c r="APR154" s="8"/>
      <c r="APS154" s="8"/>
      <c r="APT154" s="8"/>
      <c r="APU154" s="8"/>
      <c r="APV154" s="8"/>
      <c r="APW154" s="8"/>
      <c r="APX154" s="8"/>
      <c r="APY154" s="8"/>
      <c r="APZ154" s="8"/>
      <c r="AQA154" s="8"/>
      <c r="AQB154" s="8"/>
      <c r="AQC154" s="8"/>
      <c r="AQD154" s="8"/>
      <c r="AQE154" s="8"/>
      <c r="AQF154" s="8"/>
      <c r="AQG154" s="8"/>
      <c r="AQH154" s="8"/>
      <c r="AQI154" s="8"/>
      <c r="AQJ154" s="8"/>
      <c r="AQK154" s="8"/>
      <c r="AQL154" s="8"/>
      <c r="AQM154" s="8"/>
      <c r="AQN154" s="8"/>
      <c r="AQO154" s="8"/>
      <c r="AQP154" s="8"/>
      <c r="AQQ154" s="8"/>
      <c r="AQR154" s="8"/>
      <c r="AQS154" s="8"/>
      <c r="AQT154" s="8"/>
      <c r="AQU154" s="8"/>
      <c r="AQV154" s="8"/>
      <c r="AQW154" s="8"/>
      <c r="AQX154" s="8"/>
      <c r="AQY154" s="8"/>
      <c r="AQZ154" s="8"/>
      <c r="ARA154" s="8"/>
      <c r="ARB154" s="8"/>
      <c r="ARC154" s="8"/>
      <c r="ARD154" s="8"/>
      <c r="ARE154" s="8"/>
      <c r="ARF154" s="8"/>
      <c r="ARG154" s="8"/>
      <c r="ARH154" s="8"/>
      <c r="ARI154" s="8"/>
      <c r="ARJ154" s="8"/>
      <c r="ARK154" s="8"/>
      <c r="ARL154" s="8"/>
      <c r="ARM154" s="8"/>
      <c r="ARN154" s="8"/>
      <c r="ARO154" s="8"/>
      <c r="ARP154" s="8"/>
      <c r="ARQ154" s="8"/>
      <c r="ARR154" s="8"/>
      <c r="ARS154" s="8"/>
      <c r="ART154" s="8"/>
      <c r="ARU154" s="8"/>
      <c r="ARV154" s="8"/>
      <c r="ARW154" s="8"/>
      <c r="ARX154" s="8"/>
      <c r="ARY154" s="8"/>
      <c r="ARZ154" s="8"/>
      <c r="ASA154" s="8"/>
      <c r="ASB154" s="8"/>
      <c r="ASC154" s="8"/>
      <c r="ASD154" s="8"/>
      <c r="ASE154" s="8"/>
      <c r="ASF154" s="8"/>
      <c r="ASG154" s="8"/>
      <c r="ASH154" s="8"/>
      <c r="ASI154" s="8"/>
      <c r="ASJ154" s="8"/>
      <c r="ASK154" s="8"/>
      <c r="ASL154" s="8"/>
      <c r="ASM154" s="8"/>
      <c r="ASN154" s="8"/>
      <c r="ASO154" s="8"/>
      <c r="ASP154" s="8"/>
      <c r="ASQ154" s="8"/>
      <c r="ASR154" s="8"/>
      <c r="ASS154" s="8"/>
      <c r="AST154" s="8"/>
      <c r="ASU154" s="8"/>
      <c r="ASV154" s="8"/>
      <c r="ASW154" s="8"/>
      <c r="ASX154" s="8"/>
      <c r="ASY154" s="8"/>
      <c r="ASZ154" s="8"/>
      <c r="ATA154" s="8"/>
      <c r="ATB154" s="8"/>
      <c r="ATC154" s="8"/>
      <c r="ATD154" s="8"/>
      <c r="ATE154" s="8"/>
      <c r="ATF154" s="8"/>
      <c r="ATG154" s="8"/>
      <c r="ATH154" s="8"/>
      <c r="ATI154" s="8"/>
      <c r="ATJ154" s="8"/>
      <c r="ATK154" s="8"/>
      <c r="ATL154" s="8"/>
      <c r="ATM154" s="8"/>
      <c r="ATN154" s="8"/>
      <c r="ATO154" s="8"/>
      <c r="ATP154" s="8"/>
      <c r="ATQ154" s="8"/>
      <c r="ATR154" s="8"/>
      <c r="ATS154" s="8"/>
      <c r="ATT154" s="8"/>
      <c r="ATU154" s="8"/>
      <c r="ATV154" s="8"/>
      <c r="ATW154" s="8"/>
      <c r="ATX154" s="8"/>
      <c r="ATY154" s="8"/>
      <c r="ATZ154" s="8"/>
      <c r="AUA154" s="8"/>
      <c r="AUB154" s="8"/>
      <c r="AUC154" s="8"/>
      <c r="AUD154" s="8"/>
      <c r="AUE154" s="8"/>
      <c r="AUF154" s="8"/>
      <c r="AUG154" s="8"/>
      <c r="AUH154" s="8"/>
      <c r="AUI154" s="8"/>
      <c r="AUJ154" s="8"/>
      <c r="AUK154" s="8"/>
      <c r="AUL154" s="8"/>
      <c r="AUM154" s="8"/>
      <c r="AUN154" s="8"/>
      <c r="AUO154" s="8"/>
      <c r="AUP154" s="8"/>
      <c r="AUQ154" s="8"/>
      <c r="AUR154" s="8"/>
      <c r="AUS154" s="8"/>
      <c r="AUT154" s="8"/>
      <c r="AUU154" s="8"/>
      <c r="AUV154" s="8"/>
      <c r="AUW154" s="8"/>
      <c r="AUX154" s="8"/>
      <c r="AUY154" s="8"/>
      <c r="AUZ154" s="8"/>
      <c r="AVA154" s="8"/>
      <c r="AVB154" s="8"/>
      <c r="AVC154" s="8"/>
      <c r="AVD154" s="8"/>
      <c r="AVE154" s="8"/>
      <c r="AVF154" s="8"/>
      <c r="AVG154" s="8"/>
      <c r="AVH154" s="8"/>
      <c r="AVI154" s="8"/>
      <c r="AVJ154" s="8"/>
      <c r="AVK154" s="8"/>
      <c r="AVL154" s="8"/>
      <c r="AVM154" s="8"/>
      <c r="AVN154" s="8"/>
      <c r="AVO154" s="8"/>
      <c r="AVP154" s="8"/>
      <c r="AVQ154" s="8"/>
      <c r="AVR154" s="8"/>
      <c r="AVS154" s="8"/>
      <c r="AVT154" s="8"/>
      <c r="AVU154" s="8"/>
      <c r="AVV154" s="8"/>
      <c r="AVW154" s="8"/>
      <c r="AVX154" s="8"/>
      <c r="AVY154" s="8"/>
      <c r="AVZ154" s="8"/>
      <c r="AWA154" s="8"/>
      <c r="AWB154" s="8"/>
      <c r="AWC154" s="8"/>
      <c r="AWD154" s="8"/>
      <c r="AWE154" s="8"/>
      <c r="AWF154" s="8"/>
      <c r="AWG154" s="8"/>
      <c r="AWH154" s="8"/>
      <c r="AWI154" s="8"/>
      <c r="AWJ154" s="8"/>
      <c r="AWK154" s="8"/>
      <c r="AWL154" s="8"/>
      <c r="AWM154" s="8"/>
      <c r="AWN154" s="8"/>
      <c r="AWO154" s="8"/>
      <c r="AWP154" s="8"/>
      <c r="AWQ154" s="8"/>
      <c r="AWR154" s="8"/>
      <c r="AWS154" s="8"/>
      <c r="AWT154" s="8"/>
      <c r="AWU154" s="8"/>
      <c r="AWV154" s="8"/>
      <c r="AWW154" s="8"/>
      <c r="AWX154" s="8"/>
      <c r="AWY154" s="8"/>
      <c r="AWZ154" s="8"/>
      <c r="AXA154" s="8"/>
      <c r="AXB154" s="8"/>
      <c r="AXC154" s="8"/>
      <c r="AXD154" s="8"/>
      <c r="AXE154" s="8"/>
      <c r="AXF154" s="8"/>
      <c r="AXG154" s="8"/>
      <c r="AXH154" s="8"/>
      <c r="AXI154" s="8"/>
      <c r="AXJ154" s="8"/>
      <c r="AXK154" s="8"/>
      <c r="AXL154" s="8"/>
      <c r="AXM154" s="8"/>
      <c r="AXN154" s="8"/>
      <c r="AXO154" s="8"/>
      <c r="AXP154" s="8"/>
      <c r="AXQ154" s="8"/>
      <c r="AXR154" s="8"/>
      <c r="AXS154" s="8"/>
      <c r="AXT154" s="8"/>
      <c r="AXU154" s="8"/>
      <c r="AXV154" s="8"/>
      <c r="AXW154" s="8"/>
      <c r="AXX154" s="8"/>
      <c r="AXY154" s="8"/>
      <c r="AXZ154" s="8"/>
      <c r="AYA154" s="8"/>
      <c r="AYB154" s="8"/>
      <c r="AYC154" s="8"/>
      <c r="AYD154" s="8"/>
      <c r="AYE154" s="8"/>
      <c r="AYF154" s="8"/>
      <c r="AYG154" s="8"/>
      <c r="AYH154" s="8"/>
      <c r="AYI154" s="8"/>
      <c r="AYJ154" s="8"/>
      <c r="AYK154" s="8"/>
      <c r="AYL154" s="8"/>
      <c r="AYM154" s="8"/>
      <c r="AYN154" s="8"/>
      <c r="AYO154" s="8"/>
      <c r="AYP154" s="8"/>
      <c r="AYQ154" s="8"/>
      <c r="AYR154" s="8"/>
      <c r="AYS154" s="8"/>
      <c r="AYT154" s="8"/>
      <c r="AYU154" s="8"/>
      <c r="AYV154" s="8"/>
      <c r="AYW154" s="8"/>
      <c r="AYX154" s="8"/>
      <c r="AYY154" s="8"/>
      <c r="AYZ154" s="8"/>
      <c r="AZA154" s="8"/>
      <c r="AZB154" s="8"/>
      <c r="AZC154" s="8"/>
      <c r="AZD154" s="8"/>
      <c r="AZE154" s="8"/>
      <c r="AZF154" s="8"/>
      <c r="AZG154" s="8"/>
      <c r="AZH154" s="8"/>
      <c r="AZI154" s="8"/>
      <c r="AZJ154" s="8"/>
      <c r="AZK154" s="8"/>
      <c r="AZL154" s="8"/>
      <c r="AZM154" s="8"/>
      <c r="AZN154" s="8"/>
      <c r="AZO154" s="8"/>
      <c r="AZP154" s="8"/>
      <c r="AZQ154" s="8"/>
      <c r="AZR154" s="8"/>
      <c r="AZS154" s="8"/>
      <c r="AZT154" s="8"/>
      <c r="AZU154" s="8"/>
      <c r="AZV154" s="8"/>
      <c r="AZW154" s="8"/>
      <c r="AZX154" s="8"/>
      <c r="AZY154" s="8"/>
      <c r="AZZ154" s="8"/>
      <c r="BAA154" s="8"/>
      <c r="BAB154" s="8"/>
      <c r="BAC154" s="8"/>
      <c r="BAD154" s="8"/>
      <c r="BAE154" s="8"/>
      <c r="BAF154" s="8"/>
      <c r="BAG154" s="8"/>
      <c r="BAH154" s="8"/>
      <c r="BAI154" s="8"/>
      <c r="BAJ154" s="8"/>
      <c r="BAK154" s="8"/>
      <c r="BAL154" s="8"/>
      <c r="BAM154" s="8"/>
      <c r="BAN154" s="8"/>
      <c r="BAO154" s="8"/>
      <c r="BAP154" s="8"/>
      <c r="BAQ154" s="8"/>
      <c r="BAR154" s="8"/>
      <c r="BAS154" s="8"/>
      <c r="BAT154" s="8"/>
      <c r="BAU154" s="8"/>
      <c r="BAV154" s="8"/>
      <c r="BAW154" s="8"/>
      <c r="BAX154" s="8"/>
      <c r="BAY154" s="8"/>
      <c r="BAZ154" s="8"/>
      <c r="BBA154" s="8"/>
      <c r="BBB154" s="8"/>
      <c r="BBC154" s="8"/>
      <c r="BBD154" s="8"/>
      <c r="BBE154" s="8"/>
      <c r="BBF154" s="8"/>
      <c r="BBG154" s="8"/>
      <c r="BBH154" s="8"/>
      <c r="BBI154" s="8"/>
      <c r="BBJ154" s="8"/>
      <c r="BBK154" s="8"/>
      <c r="BBL154" s="8"/>
      <c r="BBM154" s="8"/>
      <c r="BBN154" s="8"/>
      <c r="BBO154" s="8"/>
      <c r="BBP154" s="8"/>
      <c r="BBQ154" s="8"/>
      <c r="BBR154" s="8"/>
      <c r="BBS154" s="8"/>
      <c r="BBT154" s="8"/>
      <c r="BBU154" s="8"/>
      <c r="BBV154" s="8"/>
      <c r="BBW154" s="8"/>
      <c r="BBX154" s="8"/>
      <c r="BBY154" s="8"/>
      <c r="BBZ154" s="8"/>
      <c r="BCA154" s="8"/>
      <c r="BCB154" s="8"/>
      <c r="BCC154" s="8"/>
      <c r="BCD154" s="8"/>
      <c r="BCE154" s="8"/>
      <c r="BCF154" s="8"/>
      <c r="BCG154" s="8"/>
      <c r="BCH154" s="8"/>
      <c r="BCI154" s="8"/>
      <c r="BCJ154" s="8"/>
      <c r="BCK154" s="8"/>
      <c r="BCL154" s="8"/>
      <c r="BCM154" s="8"/>
      <c r="BCN154" s="8"/>
      <c r="BCO154" s="8"/>
      <c r="BCP154" s="8"/>
      <c r="BCQ154" s="8"/>
      <c r="BCR154" s="8"/>
      <c r="BCS154" s="8"/>
      <c r="BCT154" s="8"/>
      <c r="BCU154" s="8"/>
      <c r="BCV154" s="8"/>
      <c r="BCW154" s="8"/>
      <c r="BCX154" s="8"/>
      <c r="BCY154" s="8"/>
      <c r="BCZ154" s="8"/>
      <c r="BDA154" s="8"/>
      <c r="BDB154" s="8"/>
      <c r="BDC154" s="8"/>
      <c r="BDD154" s="8"/>
      <c r="BDE154" s="8"/>
      <c r="BDF154" s="8"/>
      <c r="BDG154" s="8"/>
      <c r="BDH154" s="8"/>
      <c r="BDI154" s="8"/>
      <c r="BDJ154" s="8"/>
      <c r="BDK154" s="8"/>
      <c r="BDL154" s="8"/>
      <c r="BDM154" s="8"/>
      <c r="BDN154" s="8"/>
      <c r="BDO154" s="8"/>
      <c r="BDP154" s="8"/>
      <c r="BDQ154" s="8"/>
      <c r="BDR154" s="8"/>
      <c r="BDS154" s="8"/>
      <c r="BDT154" s="8"/>
      <c r="BDU154" s="8"/>
      <c r="BDV154" s="8"/>
      <c r="BDW154" s="8"/>
      <c r="BDX154" s="8"/>
      <c r="BDY154" s="8"/>
      <c r="BDZ154" s="8"/>
      <c r="BEA154" s="8"/>
      <c r="BEB154" s="8"/>
      <c r="BEC154" s="8"/>
      <c r="BED154" s="8"/>
      <c r="BEE154" s="8"/>
      <c r="BEF154" s="8"/>
      <c r="BEG154" s="8"/>
      <c r="BEH154" s="8"/>
      <c r="BEI154" s="8"/>
      <c r="BEJ154" s="8"/>
      <c r="BEK154" s="8"/>
      <c r="BEL154" s="8"/>
      <c r="BEM154" s="8"/>
      <c r="BEN154" s="8"/>
      <c r="BEO154" s="8"/>
      <c r="BEP154" s="8"/>
      <c r="BEQ154" s="8"/>
      <c r="BER154" s="8"/>
      <c r="BES154" s="8"/>
      <c r="BET154" s="8"/>
      <c r="BEU154" s="8"/>
      <c r="BEV154" s="8"/>
      <c r="BEW154" s="8"/>
      <c r="BEX154" s="8"/>
      <c r="BEY154" s="8"/>
      <c r="BEZ154" s="8"/>
      <c r="BFA154" s="8"/>
      <c r="BFB154" s="8"/>
      <c r="BFC154" s="8"/>
      <c r="BFD154" s="8"/>
      <c r="BFE154" s="8"/>
      <c r="BFF154" s="8"/>
      <c r="BFG154" s="8"/>
      <c r="BFH154" s="8"/>
      <c r="BFI154" s="8"/>
      <c r="BFJ154" s="8"/>
      <c r="BFK154" s="8"/>
      <c r="BFL154" s="8"/>
      <c r="BFM154" s="8"/>
      <c r="BFN154" s="8"/>
      <c r="BFO154" s="8"/>
      <c r="BFP154" s="8"/>
      <c r="BFQ154" s="8"/>
      <c r="BFR154" s="8"/>
      <c r="BFS154" s="8"/>
      <c r="BFT154" s="8"/>
      <c r="BFU154" s="8"/>
      <c r="BFV154" s="8"/>
      <c r="BFW154" s="8"/>
      <c r="BFX154" s="8"/>
      <c r="BFY154" s="8"/>
      <c r="BFZ154" s="8"/>
      <c r="BGA154" s="8"/>
      <c r="BGB154" s="8"/>
      <c r="BGC154" s="8"/>
      <c r="BGD154" s="8"/>
      <c r="BGE154" s="8"/>
      <c r="BGF154" s="8"/>
      <c r="BGG154" s="8"/>
      <c r="BGH154" s="8"/>
      <c r="BGI154" s="8"/>
      <c r="BGJ154" s="8"/>
      <c r="BGK154" s="8"/>
      <c r="BGL154" s="8"/>
      <c r="BGM154" s="8"/>
      <c r="BGN154" s="8"/>
      <c r="BGO154" s="8"/>
      <c r="BGP154" s="8"/>
      <c r="BGQ154" s="8"/>
      <c r="BGR154" s="8"/>
      <c r="BGS154" s="8"/>
      <c r="BGT154" s="8"/>
      <c r="BGU154" s="8"/>
      <c r="BGV154" s="8"/>
      <c r="BGW154" s="8"/>
      <c r="BGX154" s="8"/>
      <c r="BGY154" s="8"/>
      <c r="BGZ154" s="8"/>
      <c r="BHA154" s="8"/>
      <c r="BHB154" s="8"/>
      <c r="BHC154" s="8"/>
      <c r="BHD154" s="8"/>
      <c r="BHE154" s="8"/>
      <c r="BHF154" s="8"/>
      <c r="BHG154" s="8"/>
      <c r="BHH154" s="8"/>
      <c r="BHI154" s="8"/>
      <c r="BHJ154" s="8"/>
      <c r="BHK154" s="8"/>
      <c r="BHL154" s="8"/>
      <c r="BHM154" s="8"/>
      <c r="BHN154" s="8"/>
      <c r="BHO154" s="8"/>
      <c r="BHP154" s="8"/>
      <c r="BHQ154" s="8"/>
      <c r="BHR154" s="8"/>
      <c r="BHS154" s="8"/>
      <c r="BHT154" s="8"/>
      <c r="BHU154" s="8"/>
      <c r="BHV154" s="8"/>
      <c r="BHW154" s="8"/>
      <c r="BHX154" s="8"/>
      <c r="BHY154" s="8"/>
      <c r="BHZ154" s="8"/>
      <c r="BIA154" s="8"/>
      <c r="BIB154" s="8"/>
      <c r="BIC154" s="8"/>
      <c r="BID154" s="8"/>
      <c r="BIE154" s="8"/>
      <c r="BIF154" s="8"/>
      <c r="BIG154" s="8"/>
      <c r="BIH154" s="8"/>
      <c r="BII154" s="8"/>
      <c r="BIJ154" s="8"/>
      <c r="BIK154" s="8"/>
      <c r="BIL154" s="8"/>
      <c r="BIM154" s="8"/>
      <c r="BIN154" s="8"/>
      <c r="BIO154" s="8"/>
      <c r="BIP154" s="8"/>
      <c r="BIQ154" s="8"/>
      <c r="BIR154" s="8"/>
      <c r="BIS154" s="8"/>
      <c r="BIT154" s="8"/>
      <c r="BIU154" s="8"/>
      <c r="BIV154" s="8"/>
      <c r="BIW154" s="8"/>
      <c r="BIX154" s="8"/>
      <c r="BIY154" s="8"/>
      <c r="BIZ154" s="8"/>
      <c r="BJA154" s="8"/>
      <c r="BJB154" s="8"/>
      <c r="BJC154" s="8"/>
      <c r="BJD154" s="8"/>
      <c r="BJE154" s="8"/>
      <c r="BJF154" s="8"/>
      <c r="BJG154" s="8"/>
      <c r="BJH154" s="8"/>
      <c r="BJI154" s="8"/>
      <c r="BJJ154" s="8"/>
      <c r="BJK154" s="8"/>
      <c r="BJL154" s="8"/>
      <c r="BJM154" s="8"/>
      <c r="BJN154" s="8"/>
      <c r="BJO154" s="8"/>
      <c r="BJP154" s="8"/>
      <c r="BJQ154" s="8"/>
      <c r="BJR154" s="8"/>
      <c r="BJS154" s="8"/>
      <c r="BJT154" s="8"/>
      <c r="BJU154" s="8"/>
      <c r="BJV154" s="8"/>
      <c r="BJW154" s="8"/>
      <c r="BJX154" s="8"/>
      <c r="BJY154" s="8"/>
      <c r="BJZ154" s="8"/>
      <c r="BKA154" s="8"/>
      <c r="BKB154" s="8"/>
      <c r="BKC154" s="8"/>
      <c r="BKD154" s="8"/>
      <c r="BKE154" s="8"/>
      <c r="BKF154" s="8"/>
      <c r="BKG154" s="8"/>
      <c r="BKH154" s="8"/>
      <c r="BKI154" s="8"/>
      <c r="BKJ154" s="8"/>
      <c r="BKK154" s="8"/>
      <c r="BKL154" s="8"/>
      <c r="BKM154" s="8"/>
      <c r="BKN154" s="8"/>
      <c r="BKO154" s="8"/>
      <c r="BKP154" s="8"/>
      <c r="BKQ154" s="8"/>
      <c r="BKR154" s="8"/>
      <c r="BKS154" s="8"/>
      <c r="BKT154" s="8"/>
      <c r="BKU154" s="8"/>
      <c r="BKV154" s="8"/>
      <c r="BKW154" s="8"/>
      <c r="BKX154" s="8"/>
      <c r="BKY154" s="8"/>
      <c r="BKZ154" s="8"/>
      <c r="BLA154" s="8"/>
      <c r="BLB154" s="8"/>
      <c r="BLC154" s="8"/>
      <c r="BLD154" s="8"/>
      <c r="BLE154" s="8"/>
      <c r="BLF154" s="8"/>
      <c r="BLG154" s="8"/>
      <c r="BLH154" s="8"/>
      <c r="BLI154" s="8"/>
      <c r="BLJ154" s="8"/>
      <c r="BLK154" s="8"/>
      <c r="BLL154" s="8"/>
      <c r="BLM154" s="8"/>
      <c r="BLN154" s="8"/>
      <c r="BLO154" s="8"/>
      <c r="BLP154" s="8"/>
      <c r="BLQ154" s="8"/>
      <c r="BLR154" s="8"/>
      <c r="BLS154" s="8"/>
      <c r="BLT154" s="8"/>
      <c r="BLU154" s="8"/>
      <c r="BLV154" s="8"/>
      <c r="BLW154" s="8"/>
      <c r="BLX154" s="8"/>
      <c r="BLY154" s="8"/>
      <c r="BLZ154" s="8"/>
      <c r="BMA154" s="8"/>
      <c r="BMB154" s="8"/>
      <c r="BMC154" s="8"/>
      <c r="BMD154" s="8"/>
      <c r="BME154" s="8"/>
      <c r="BMF154" s="8"/>
      <c r="BMG154" s="8"/>
      <c r="BMH154" s="8"/>
      <c r="BMI154" s="8"/>
      <c r="BMJ154" s="8"/>
      <c r="BMK154" s="8"/>
      <c r="BML154" s="8"/>
      <c r="BMM154" s="8"/>
      <c r="BMN154" s="8"/>
      <c r="BMO154" s="8"/>
      <c r="BMP154" s="8"/>
      <c r="BMQ154" s="8"/>
      <c r="BMR154" s="8"/>
      <c r="BMS154" s="8"/>
      <c r="BMT154" s="8"/>
      <c r="BMU154" s="8"/>
      <c r="BMV154" s="8"/>
      <c r="BMW154" s="8"/>
      <c r="BMX154" s="8"/>
      <c r="BMY154" s="8"/>
      <c r="BMZ154" s="8"/>
      <c r="BNA154" s="8"/>
      <c r="BNB154" s="8"/>
      <c r="BNC154" s="8"/>
      <c r="BND154" s="8"/>
      <c r="BNE154" s="8"/>
      <c r="BNF154" s="8"/>
      <c r="BNG154" s="8"/>
      <c r="BNH154" s="8"/>
      <c r="BNI154" s="8"/>
      <c r="BNJ154" s="8"/>
      <c r="BNK154" s="8"/>
      <c r="BNL154" s="8"/>
      <c r="BNM154" s="8"/>
      <c r="BNN154" s="8"/>
      <c r="BNO154" s="8"/>
      <c r="BNP154" s="8"/>
      <c r="BNQ154" s="8"/>
      <c r="BNR154" s="8"/>
      <c r="BNS154" s="8"/>
      <c r="BNT154" s="8"/>
      <c r="BNU154" s="8"/>
      <c r="BNV154" s="8"/>
      <c r="BNW154" s="8"/>
      <c r="BNX154" s="8"/>
      <c r="BNY154" s="8"/>
      <c r="BNZ154" s="8"/>
      <c r="BOA154" s="8"/>
      <c r="BOB154" s="8"/>
      <c r="BOC154" s="8"/>
      <c r="BOD154" s="8"/>
      <c r="BOE154" s="8"/>
      <c r="BOF154" s="8"/>
      <c r="BOG154" s="8"/>
      <c r="BOH154" s="8"/>
      <c r="BOI154" s="8"/>
      <c r="BOJ154" s="8"/>
      <c r="BOK154" s="8"/>
      <c r="BOL154" s="8"/>
      <c r="BOM154" s="8"/>
      <c r="BON154" s="8"/>
      <c r="BOO154" s="8"/>
      <c r="BOP154" s="8"/>
      <c r="BOQ154" s="8"/>
      <c r="BOR154" s="8"/>
      <c r="BOS154" s="8"/>
      <c r="BOT154" s="8"/>
      <c r="BOU154" s="8"/>
      <c r="BOV154" s="8"/>
      <c r="BOW154" s="8"/>
      <c r="BOX154" s="8"/>
      <c r="BOY154" s="8"/>
      <c r="BOZ154" s="8"/>
      <c r="BPA154" s="8"/>
      <c r="BPB154" s="8"/>
      <c r="BPC154" s="8"/>
      <c r="BPD154" s="8"/>
      <c r="BPE154" s="8"/>
      <c r="BPF154" s="8"/>
      <c r="BPG154" s="8"/>
      <c r="BPH154" s="8"/>
      <c r="BPI154" s="8"/>
      <c r="BPJ154" s="8"/>
      <c r="BPK154" s="8"/>
      <c r="BPL154" s="8"/>
      <c r="BPM154" s="8"/>
      <c r="BPN154" s="8"/>
      <c r="BPO154" s="8"/>
      <c r="BPP154" s="8"/>
      <c r="BPQ154" s="8"/>
      <c r="BPR154" s="8"/>
      <c r="BPS154" s="8"/>
      <c r="BPT154" s="8"/>
      <c r="BPU154" s="8"/>
      <c r="BPV154" s="8"/>
      <c r="BPW154" s="8"/>
      <c r="BPX154" s="8"/>
      <c r="BPY154" s="8"/>
      <c r="BPZ154" s="8"/>
      <c r="BQA154" s="8"/>
      <c r="BQB154" s="8"/>
      <c r="BQC154" s="8"/>
      <c r="BQD154" s="8"/>
      <c r="BQE154" s="8"/>
      <c r="BQF154" s="8"/>
      <c r="BQG154" s="8"/>
      <c r="BQH154" s="8"/>
      <c r="BQI154" s="8"/>
      <c r="BQJ154" s="8"/>
      <c r="BQK154" s="8"/>
      <c r="BQL154" s="8"/>
      <c r="BQM154" s="8"/>
      <c r="BQN154" s="8"/>
      <c r="BQO154" s="8"/>
      <c r="BQP154" s="8"/>
      <c r="BQQ154" s="8"/>
      <c r="BQR154" s="8"/>
      <c r="BQS154" s="8"/>
      <c r="BQT154" s="8"/>
      <c r="BQU154" s="8"/>
      <c r="BQV154" s="8"/>
      <c r="BQW154" s="8"/>
      <c r="BQX154" s="8"/>
      <c r="BQY154" s="8"/>
      <c r="BQZ154" s="8"/>
      <c r="BRA154" s="8"/>
      <c r="BRB154" s="8"/>
      <c r="BRC154" s="8"/>
      <c r="BRD154" s="8"/>
      <c r="BRE154" s="8"/>
      <c r="BRF154" s="8"/>
      <c r="BRG154" s="8"/>
      <c r="BRH154" s="8"/>
      <c r="BRI154" s="8"/>
      <c r="BRJ154" s="8"/>
      <c r="BRK154" s="8"/>
      <c r="BRL154" s="8"/>
      <c r="BRM154" s="8"/>
      <c r="BRN154" s="8"/>
      <c r="BRO154" s="8"/>
      <c r="BRP154" s="8"/>
      <c r="BRQ154" s="8"/>
      <c r="BRR154" s="8"/>
      <c r="BRS154" s="8"/>
      <c r="BRT154" s="8"/>
      <c r="BRU154" s="8"/>
      <c r="BRV154" s="8"/>
      <c r="BRW154" s="8"/>
      <c r="BRX154" s="8"/>
      <c r="BRY154" s="8"/>
      <c r="BRZ154" s="8"/>
      <c r="BSA154" s="8"/>
      <c r="BSB154" s="8"/>
      <c r="BSC154" s="8"/>
      <c r="BSD154" s="8"/>
      <c r="BSE154" s="8"/>
      <c r="BSF154" s="8"/>
      <c r="BSG154" s="8"/>
      <c r="BSH154" s="8"/>
      <c r="BSI154" s="8"/>
      <c r="BSJ154" s="8"/>
      <c r="BSK154" s="8"/>
      <c r="BSL154" s="8"/>
      <c r="BSM154" s="8"/>
      <c r="BSN154" s="8"/>
      <c r="BSO154" s="8"/>
      <c r="BSP154" s="8"/>
      <c r="BSQ154" s="8"/>
      <c r="BSR154" s="8"/>
      <c r="BSS154" s="8"/>
      <c r="BST154" s="8"/>
      <c r="BSU154" s="8"/>
      <c r="BSV154" s="8"/>
      <c r="BSW154" s="8"/>
      <c r="BSX154" s="8"/>
      <c r="BSY154" s="8"/>
      <c r="BSZ154" s="8"/>
      <c r="BTA154" s="8"/>
      <c r="BTB154" s="8"/>
      <c r="BTC154" s="8"/>
      <c r="BTD154" s="8"/>
      <c r="BTE154" s="8"/>
      <c r="BTF154" s="8"/>
      <c r="BTG154" s="8"/>
      <c r="BTH154" s="8"/>
      <c r="BTI154" s="8"/>
      <c r="BTJ154" s="8"/>
      <c r="BTK154" s="8"/>
      <c r="BTL154" s="8"/>
      <c r="BTM154" s="8"/>
      <c r="BTN154" s="8"/>
      <c r="BTO154" s="8"/>
      <c r="BTP154" s="8"/>
      <c r="BTQ154" s="8"/>
      <c r="BTR154" s="8"/>
      <c r="BTS154" s="8"/>
      <c r="BTT154" s="8"/>
      <c r="BTU154" s="8"/>
      <c r="BTV154" s="8"/>
      <c r="BTW154" s="8"/>
      <c r="BTX154" s="8"/>
      <c r="BTY154" s="8"/>
      <c r="BTZ154" s="8"/>
      <c r="BUA154" s="8"/>
      <c r="BUB154" s="8"/>
      <c r="BUC154" s="8"/>
      <c r="BUD154" s="8"/>
      <c r="BUE154" s="8"/>
      <c r="BUF154" s="8"/>
      <c r="BUG154" s="8"/>
      <c r="BUH154" s="8"/>
      <c r="BUI154" s="8"/>
      <c r="BUJ154" s="8"/>
      <c r="BUK154" s="8"/>
      <c r="BUL154" s="8"/>
      <c r="BUM154" s="8"/>
      <c r="BUN154" s="8"/>
      <c r="BUO154" s="8"/>
      <c r="BUP154" s="8"/>
      <c r="BUQ154" s="8"/>
      <c r="BUR154" s="8"/>
      <c r="BUS154" s="8"/>
      <c r="BUT154" s="8"/>
      <c r="BUU154" s="8"/>
      <c r="BUV154" s="8"/>
      <c r="BUW154" s="8"/>
      <c r="BUX154" s="8"/>
      <c r="BUY154" s="8"/>
      <c r="BUZ154" s="8"/>
      <c r="BVA154" s="8"/>
      <c r="BVB154" s="8"/>
      <c r="BVC154" s="8"/>
      <c r="BVD154" s="8"/>
      <c r="BVE154" s="8"/>
      <c r="BVF154" s="8"/>
      <c r="BVG154" s="8"/>
      <c r="BVH154" s="8"/>
      <c r="BVI154" s="8"/>
      <c r="BVJ154" s="8"/>
      <c r="BVK154" s="8"/>
      <c r="BVL154" s="8"/>
      <c r="BVM154" s="8"/>
      <c r="BVN154" s="8"/>
      <c r="BVO154" s="8"/>
      <c r="BVP154" s="8"/>
      <c r="BVQ154" s="8"/>
      <c r="BVR154" s="8"/>
      <c r="BVS154" s="8"/>
      <c r="BVT154" s="8"/>
      <c r="BVU154" s="8"/>
      <c r="BVV154" s="8"/>
      <c r="BVW154" s="8"/>
      <c r="BVX154" s="8"/>
      <c r="BVY154" s="8"/>
      <c r="BVZ154" s="8"/>
      <c r="BWA154" s="8"/>
      <c r="BWB154" s="8"/>
      <c r="BWC154" s="8"/>
      <c r="BWD154" s="8"/>
      <c r="BWE154" s="8"/>
      <c r="BWF154" s="8"/>
      <c r="BWG154" s="8"/>
      <c r="BWH154" s="8"/>
      <c r="BWI154" s="8"/>
      <c r="BWJ154" s="8"/>
      <c r="BWK154" s="8"/>
      <c r="BWL154" s="8"/>
      <c r="BWM154" s="8"/>
      <c r="BWN154" s="8"/>
      <c r="BWO154" s="8"/>
      <c r="BWP154" s="8"/>
      <c r="BWQ154" s="8"/>
      <c r="BWR154" s="8"/>
      <c r="BWS154" s="8"/>
      <c r="BWT154" s="8"/>
      <c r="BWU154" s="8"/>
      <c r="BWV154" s="8"/>
      <c r="BWW154" s="8"/>
      <c r="BWX154" s="8"/>
      <c r="BWY154" s="8"/>
      <c r="BWZ154" s="8"/>
      <c r="BXA154" s="8"/>
      <c r="BXB154" s="8"/>
      <c r="BXC154" s="8"/>
      <c r="BXD154" s="8"/>
      <c r="BXE154" s="8"/>
      <c r="BXF154" s="8"/>
      <c r="BXG154" s="8"/>
      <c r="BXH154" s="8"/>
      <c r="BXI154" s="8"/>
      <c r="BXJ154" s="8"/>
      <c r="BXK154" s="8"/>
      <c r="BXL154" s="8"/>
      <c r="BXM154" s="8"/>
      <c r="BXN154" s="8"/>
      <c r="BXO154" s="8"/>
      <c r="BXP154" s="8"/>
      <c r="BXQ154" s="8"/>
      <c r="BXR154" s="8"/>
      <c r="BXS154" s="8"/>
      <c r="BXT154" s="8"/>
      <c r="BXU154" s="8"/>
      <c r="BXV154" s="8"/>
      <c r="BXW154" s="8"/>
      <c r="BXX154" s="8"/>
      <c r="BXY154" s="8"/>
      <c r="BXZ154" s="8"/>
      <c r="BYA154" s="8"/>
      <c r="BYB154" s="8"/>
      <c r="BYC154" s="8"/>
      <c r="BYD154" s="8"/>
      <c r="BYE154" s="8"/>
      <c r="BYF154" s="8"/>
      <c r="BYG154" s="8"/>
      <c r="BYH154" s="8"/>
      <c r="BYI154" s="8"/>
      <c r="BYJ154" s="8"/>
      <c r="BYK154" s="8"/>
      <c r="BYL154" s="8"/>
      <c r="BYM154" s="8"/>
      <c r="BYN154" s="8"/>
      <c r="BYO154" s="8"/>
      <c r="BYP154" s="8"/>
      <c r="BYQ154" s="8"/>
      <c r="BYR154" s="8"/>
      <c r="BYS154" s="8"/>
      <c r="BYT154" s="8"/>
      <c r="BYU154" s="8"/>
      <c r="BYV154" s="8"/>
      <c r="BYW154" s="8"/>
      <c r="BYX154" s="8"/>
      <c r="BYY154" s="8"/>
      <c r="BYZ154" s="8"/>
      <c r="BZA154" s="8"/>
      <c r="BZB154" s="8"/>
      <c r="BZC154" s="8"/>
      <c r="BZD154" s="8"/>
      <c r="BZE154" s="8"/>
      <c r="BZF154" s="8"/>
      <c r="BZG154" s="8"/>
      <c r="BZH154" s="8"/>
      <c r="BZI154" s="8"/>
      <c r="BZJ154" s="8"/>
      <c r="BZK154" s="8"/>
      <c r="BZL154" s="8"/>
      <c r="BZM154" s="8"/>
      <c r="BZN154" s="8"/>
      <c r="BZO154" s="8"/>
      <c r="BZP154" s="8"/>
      <c r="BZQ154" s="8"/>
      <c r="BZR154" s="8"/>
      <c r="BZS154" s="8"/>
      <c r="BZT154" s="8"/>
      <c r="BZU154" s="8"/>
      <c r="BZV154" s="8"/>
      <c r="BZW154" s="8"/>
      <c r="BZX154" s="8"/>
      <c r="BZY154" s="8"/>
      <c r="BZZ154" s="8"/>
      <c r="CAA154" s="8"/>
      <c r="CAB154" s="8"/>
      <c r="CAC154" s="8"/>
      <c r="CAD154" s="8"/>
      <c r="CAE154" s="8"/>
      <c r="CAF154" s="8"/>
      <c r="CAG154" s="8"/>
      <c r="CAH154" s="8"/>
      <c r="CAI154" s="8"/>
      <c r="CAJ154" s="8"/>
      <c r="CAK154" s="8"/>
      <c r="CAL154" s="8"/>
      <c r="CAM154" s="8"/>
      <c r="CAN154" s="8"/>
      <c r="CAO154" s="8"/>
      <c r="CAP154" s="8"/>
      <c r="CAQ154" s="8"/>
      <c r="CAR154" s="8"/>
      <c r="CAS154" s="8"/>
      <c r="CAT154" s="8"/>
      <c r="CAU154" s="8"/>
      <c r="CAV154" s="8"/>
      <c r="CAW154" s="8"/>
      <c r="CAX154" s="8"/>
      <c r="CAY154" s="8"/>
      <c r="CAZ154" s="8"/>
      <c r="CBA154" s="8"/>
      <c r="CBB154" s="8"/>
      <c r="CBC154" s="8"/>
      <c r="CBD154" s="8"/>
      <c r="CBE154" s="8"/>
      <c r="CBF154" s="8"/>
      <c r="CBG154" s="8"/>
      <c r="CBH154" s="8"/>
      <c r="CBI154" s="8"/>
      <c r="CBJ154" s="8"/>
      <c r="CBK154" s="8"/>
      <c r="CBL154" s="8"/>
      <c r="CBM154" s="8"/>
      <c r="CBN154" s="8"/>
      <c r="CBO154" s="8"/>
      <c r="CBP154" s="8"/>
      <c r="CBQ154" s="8"/>
      <c r="CBR154" s="8"/>
      <c r="CBS154" s="8"/>
      <c r="CBT154" s="8"/>
      <c r="CBU154" s="8"/>
      <c r="CBV154" s="8"/>
      <c r="CBW154" s="8"/>
      <c r="CBX154" s="8"/>
      <c r="CBY154" s="8"/>
      <c r="CBZ154" s="8"/>
      <c r="CCA154" s="8"/>
      <c r="CCB154" s="8"/>
      <c r="CCC154" s="8"/>
      <c r="CCD154" s="8"/>
      <c r="CCE154" s="8"/>
      <c r="CCF154" s="8"/>
      <c r="CCG154" s="8"/>
      <c r="CCH154" s="8"/>
      <c r="CCI154" s="8"/>
      <c r="CCJ154" s="8"/>
      <c r="CCK154" s="8"/>
      <c r="CCL154" s="8"/>
      <c r="CCM154" s="8"/>
      <c r="CCN154" s="8"/>
      <c r="CCO154" s="8"/>
      <c r="CCP154" s="8"/>
      <c r="CCQ154" s="8"/>
      <c r="CCR154" s="8"/>
      <c r="CCS154" s="8"/>
      <c r="CCT154" s="8"/>
      <c r="CCU154" s="8"/>
      <c r="CCV154" s="8"/>
      <c r="CCW154" s="8"/>
      <c r="CCX154" s="8"/>
      <c r="CCY154" s="8"/>
      <c r="CCZ154" s="8"/>
      <c r="CDA154" s="8"/>
      <c r="CDB154" s="8"/>
      <c r="CDC154" s="8"/>
      <c r="CDD154" s="8"/>
      <c r="CDE154" s="8"/>
      <c r="CDF154" s="8"/>
      <c r="CDG154" s="8"/>
      <c r="CDH154" s="8"/>
      <c r="CDI154" s="8"/>
      <c r="CDJ154" s="8"/>
      <c r="CDK154" s="8"/>
      <c r="CDL154" s="8"/>
      <c r="CDM154" s="8"/>
      <c r="CDN154" s="8"/>
      <c r="CDO154" s="8"/>
      <c r="CDP154" s="8"/>
      <c r="CDQ154" s="8"/>
      <c r="CDR154" s="8"/>
      <c r="CDS154" s="8"/>
      <c r="CDT154" s="8"/>
      <c r="CDU154" s="8"/>
      <c r="CDV154" s="8"/>
      <c r="CDW154" s="8"/>
      <c r="CDX154" s="8"/>
      <c r="CDY154" s="8"/>
      <c r="CDZ154" s="8"/>
      <c r="CEA154" s="8"/>
      <c r="CEB154" s="8"/>
      <c r="CEC154" s="8"/>
      <c r="CED154" s="8"/>
      <c r="CEE154" s="8"/>
      <c r="CEF154" s="8"/>
      <c r="CEG154" s="8"/>
      <c r="CEH154" s="8"/>
      <c r="CEI154" s="8"/>
      <c r="CEJ154" s="8"/>
      <c r="CEK154" s="8"/>
      <c r="CEL154" s="8"/>
      <c r="CEM154" s="8"/>
      <c r="CEN154" s="8"/>
      <c r="CEO154" s="8"/>
      <c r="CEP154" s="8"/>
      <c r="CEQ154" s="8"/>
      <c r="CER154" s="8"/>
      <c r="CES154" s="8"/>
      <c r="CET154" s="8"/>
      <c r="CEU154" s="8"/>
      <c r="CEV154" s="8"/>
      <c r="CEW154" s="8"/>
      <c r="CEX154" s="8"/>
      <c r="CEY154" s="8"/>
      <c r="CEZ154" s="8"/>
      <c r="CFA154" s="8"/>
      <c r="CFB154" s="8"/>
      <c r="CFC154" s="8"/>
      <c r="CFD154" s="8"/>
      <c r="CFE154" s="8"/>
      <c r="CFF154" s="8"/>
      <c r="CFG154" s="8"/>
      <c r="CFH154" s="8"/>
      <c r="CFI154" s="8"/>
      <c r="CFJ154" s="8"/>
      <c r="CFK154" s="8"/>
      <c r="CFL154" s="8"/>
      <c r="CFM154" s="8"/>
      <c r="CFN154" s="8"/>
      <c r="CFO154" s="8"/>
      <c r="CFP154" s="8"/>
      <c r="CFQ154" s="8"/>
      <c r="CFR154" s="8"/>
      <c r="CFS154" s="8"/>
      <c r="CFT154" s="8"/>
      <c r="CFU154" s="8"/>
      <c r="CFV154" s="8"/>
      <c r="CFW154" s="8"/>
      <c r="CFX154" s="8"/>
      <c r="CFY154" s="8"/>
      <c r="CFZ154" s="8"/>
      <c r="CGA154" s="8"/>
      <c r="CGB154" s="8"/>
      <c r="CGC154" s="8"/>
      <c r="CGD154" s="8"/>
      <c r="CGE154" s="8"/>
      <c r="CGF154" s="8"/>
      <c r="CGG154" s="8"/>
      <c r="CGH154" s="8"/>
      <c r="CGI154" s="8"/>
      <c r="CGJ154" s="8"/>
      <c r="CGK154" s="8"/>
      <c r="CGL154" s="8"/>
      <c r="CGM154" s="8"/>
      <c r="CGN154" s="8"/>
      <c r="CGO154" s="8"/>
      <c r="CGP154" s="8"/>
      <c r="CGQ154" s="8"/>
      <c r="CGR154" s="8"/>
      <c r="CGS154" s="8"/>
      <c r="CGT154" s="8"/>
      <c r="CGU154" s="8"/>
      <c r="CGV154" s="8"/>
      <c r="CGW154" s="8"/>
      <c r="CGX154" s="8"/>
      <c r="CGY154" s="8"/>
      <c r="CGZ154" s="8"/>
      <c r="CHA154" s="8"/>
      <c r="CHB154" s="8"/>
      <c r="CHC154" s="8"/>
      <c r="CHD154" s="8"/>
      <c r="CHE154" s="8"/>
      <c r="CHF154" s="8"/>
      <c r="CHG154" s="8"/>
      <c r="CHH154" s="8"/>
      <c r="CHI154" s="8"/>
      <c r="CHJ154" s="8"/>
      <c r="CHK154" s="8"/>
      <c r="CHL154" s="8"/>
      <c r="CHM154" s="8"/>
      <c r="CHN154" s="8"/>
      <c r="CHO154" s="8"/>
      <c r="CHP154" s="8"/>
      <c r="CHQ154" s="8"/>
      <c r="CHR154" s="8"/>
      <c r="CHS154" s="8"/>
      <c r="CHT154" s="8"/>
      <c r="CHU154" s="8"/>
      <c r="CHV154" s="8"/>
      <c r="CHW154" s="8"/>
      <c r="CHX154" s="8"/>
      <c r="CHY154" s="8"/>
      <c r="CHZ154" s="8"/>
      <c r="CIA154" s="8"/>
      <c r="CIB154" s="8"/>
      <c r="CIC154" s="8"/>
      <c r="CID154" s="8"/>
      <c r="CIE154" s="8"/>
      <c r="CIF154" s="8"/>
      <c r="CIG154" s="8"/>
      <c r="CIH154" s="8"/>
      <c r="CII154" s="8"/>
      <c r="CIJ154" s="8"/>
      <c r="CIK154" s="8"/>
      <c r="CIL154" s="8"/>
      <c r="CIM154" s="8"/>
      <c r="CIN154" s="8"/>
      <c r="CIO154" s="8"/>
      <c r="CIP154" s="8"/>
      <c r="CIQ154" s="8"/>
      <c r="CIR154" s="8"/>
      <c r="CIS154" s="8"/>
      <c r="CIT154" s="8"/>
      <c r="CIU154" s="8"/>
      <c r="CIV154" s="8"/>
      <c r="CIW154" s="8"/>
      <c r="CIX154" s="8"/>
      <c r="CIY154" s="8"/>
      <c r="CIZ154" s="8"/>
      <c r="CJA154" s="8"/>
      <c r="CJB154" s="8"/>
      <c r="CJC154" s="8"/>
      <c r="CJD154" s="8"/>
      <c r="CJE154" s="8"/>
      <c r="CJF154" s="8"/>
      <c r="CJG154" s="8"/>
      <c r="CJH154" s="8"/>
      <c r="CJI154" s="8"/>
      <c r="CJJ154" s="8"/>
      <c r="CJK154" s="8"/>
      <c r="CJL154" s="8"/>
      <c r="CJM154" s="8"/>
      <c r="CJN154" s="8"/>
      <c r="CJO154" s="8"/>
      <c r="CJP154" s="8"/>
      <c r="CJQ154" s="8"/>
      <c r="CJR154" s="8"/>
      <c r="CJS154" s="8"/>
      <c r="CJT154" s="8"/>
      <c r="CJU154" s="8"/>
      <c r="CJV154" s="8"/>
      <c r="CJW154" s="8"/>
      <c r="CJX154" s="8"/>
      <c r="CJY154" s="8"/>
      <c r="CJZ154" s="8"/>
      <c r="CKA154" s="8"/>
      <c r="CKB154" s="8"/>
      <c r="CKC154" s="8"/>
      <c r="CKD154" s="8"/>
      <c r="CKE154" s="8"/>
      <c r="CKF154" s="8"/>
      <c r="CKG154" s="8"/>
      <c r="CKH154" s="8"/>
      <c r="CKI154" s="8"/>
      <c r="CKJ154" s="8"/>
      <c r="CKK154" s="8"/>
      <c r="CKL154" s="8"/>
      <c r="CKM154" s="8"/>
      <c r="CKN154" s="8"/>
      <c r="CKO154" s="8"/>
      <c r="CKP154" s="8"/>
      <c r="CKQ154" s="8"/>
      <c r="CKR154" s="8"/>
      <c r="CKS154" s="8"/>
      <c r="CKT154" s="8"/>
      <c r="CKU154" s="8"/>
      <c r="CKV154" s="8"/>
      <c r="CKW154" s="8"/>
      <c r="CKX154" s="8"/>
      <c r="CKY154" s="8"/>
      <c r="CKZ154" s="8"/>
      <c r="CLA154" s="8"/>
      <c r="CLB154" s="8"/>
      <c r="CLC154" s="8"/>
      <c r="CLD154" s="8"/>
      <c r="CLE154" s="8"/>
      <c r="CLF154" s="8"/>
      <c r="CLG154" s="8"/>
      <c r="CLH154" s="8"/>
      <c r="CLI154" s="8"/>
      <c r="CLJ154" s="8"/>
      <c r="CLK154" s="8"/>
      <c r="CLL154" s="8"/>
      <c r="CLM154" s="8"/>
      <c r="CLN154" s="8"/>
      <c r="CLO154" s="8"/>
      <c r="CLP154" s="8"/>
      <c r="CLQ154" s="8"/>
      <c r="CLR154" s="8"/>
      <c r="CLS154" s="8"/>
      <c r="CLT154" s="8"/>
      <c r="CLU154" s="8"/>
      <c r="CLV154" s="8"/>
      <c r="CLW154" s="8"/>
      <c r="CLX154" s="8"/>
      <c r="CLY154" s="8"/>
      <c r="CLZ154" s="8"/>
      <c r="CMA154" s="8"/>
      <c r="CMB154" s="8"/>
      <c r="CMC154" s="8"/>
      <c r="CMD154" s="8"/>
      <c r="CME154" s="8"/>
      <c r="CMF154" s="8"/>
      <c r="CMG154" s="8"/>
      <c r="CMH154" s="8"/>
      <c r="CMI154" s="8"/>
      <c r="CMJ154" s="8"/>
      <c r="CMK154" s="8"/>
      <c r="CML154" s="8"/>
      <c r="CMM154" s="8"/>
      <c r="CMN154" s="8"/>
      <c r="CMO154" s="8"/>
      <c r="CMP154" s="8"/>
      <c r="CMQ154" s="8"/>
      <c r="CMR154" s="8"/>
      <c r="CMS154" s="8"/>
      <c r="CMT154" s="8"/>
      <c r="CMU154" s="8"/>
      <c r="CMV154" s="8"/>
      <c r="CMW154" s="8"/>
      <c r="CMX154" s="8"/>
      <c r="CMY154" s="8"/>
      <c r="CMZ154" s="8"/>
      <c r="CNA154" s="8"/>
      <c r="CNB154" s="8"/>
      <c r="CNC154" s="8"/>
      <c r="CND154" s="8"/>
      <c r="CNE154" s="8"/>
      <c r="CNF154" s="8"/>
      <c r="CNG154" s="8"/>
      <c r="CNH154" s="8"/>
      <c r="CNI154" s="8"/>
      <c r="CNJ154" s="8"/>
      <c r="CNK154" s="8"/>
      <c r="CNL154" s="8"/>
      <c r="CNM154" s="8"/>
      <c r="CNN154" s="8"/>
      <c r="CNO154" s="8"/>
      <c r="CNP154" s="8"/>
      <c r="CNQ154" s="8"/>
      <c r="CNR154" s="8"/>
      <c r="CNS154" s="8"/>
      <c r="CNT154" s="8"/>
      <c r="CNU154" s="8"/>
      <c r="CNV154" s="8"/>
      <c r="CNW154" s="8"/>
      <c r="CNX154" s="8"/>
      <c r="CNY154" s="8"/>
      <c r="CNZ154" s="8"/>
      <c r="COA154" s="8"/>
      <c r="COB154" s="8"/>
      <c r="COC154" s="8"/>
      <c r="COD154" s="8"/>
      <c r="COE154" s="8"/>
      <c r="COF154" s="8"/>
      <c r="COG154" s="8"/>
      <c r="COH154" s="8"/>
      <c r="COI154" s="8"/>
      <c r="COJ154" s="8"/>
      <c r="COK154" s="8"/>
      <c r="COL154" s="8"/>
      <c r="COM154" s="8"/>
      <c r="CON154" s="8"/>
      <c r="COO154" s="8"/>
      <c r="COP154" s="8"/>
      <c r="COQ154" s="8"/>
      <c r="COR154" s="8"/>
      <c r="COS154" s="8"/>
      <c r="COT154" s="8"/>
      <c r="COU154" s="8"/>
      <c r="COV154" s="8"/>
      <c r="COW154" s="8"/>
      <c r="COX154" s="8"/>
      <c r="COY154" s="8"/>
      <c r="COZ154" s="8"/>
      <c r="CPA154" s="8"/>
      <c r="CPB154" s="8"/>
      <c r="CPC154" s="8"/>
      <c r="CPD154" s="8"/>
      <c r="CPE154" s="8"/>
      <c r="CPF154" s="8"/>
      <c r="CPG154" s="8"/>
      <c r="CPH154" s="8"/>
      <c r="CPI154" s="8"/>
      <c r="CPJ154" s="8"/>
      <c r="CPK154" s="8"/>
      <c r="CPL154" s="8"/>
      <c r="CPM154" s="8"/>
      <c r="CPN154" s="8"/>
      <c r="CPO154" s="8"/>
      <c r="CPP154" s="8"/>
      <c r="CPQ154" s="8"/>
      <c r="CPR154" s="8"/>
      <c r="CPS154" s="8"/>
      <c r="CPT154" s="8"/>
      <c r="CPU154" s="8"/>
      <c r="CPV154" s="8"/>
      <c r="CPW154" s="8"/>
      <c r="CPX154" s="8"/>
      <c r="CPY154" s="8"/>
      <c r="CPZ154" s="8"/>
      <c r="CQA154" s="8"/>
      <c r="CQB154" s="8"/>
      <c r="CQC154" s="8"/>
      <c r="CQD154" s="8"/>
      <c r="CQE154" s="8"/>
      <c r="CQF154" s="8"/>
      <c r="CQG154" s="8"/>
      <c r="CQH154" s="8"/>
      <c r="CQI154" s="8"/>
      <c r="CQJ154" s="8"/>
      <c r="CQK154" s="8"/>
      <c r="CQL154" s="8"/>
      <c r="CQM154" s="8"/>
      <c r="CQN154" s="8"/>
      <c r="CQO154" s="8"/>
      <c r="CQP154" s="8"/>
      <c r="CQQ154" s="8"/>
      <c r="CQR154" s="8"/>
      <c r="CQS154" s="8"/>
      <c r="CQT154" s="8"/>
      <c r="CQU154" s="8"/>
      <c r="CQV154" s="8"/>
      <c r="CQW154" s="8"/>
      <c r="CQX154" s="8"/>
      <c r="CQY154" s="8"/>
      <c r="CQZ154" s="8"/>
      <c r="CRA154" s="8"/>
      <c r="CRB154" s="8"/>
      <c r="CRC154" s="8"/>
      <c r="CRD154" s="8"/>
      <c r="CRE154" s="8"/>
      <c r="CRF154" s="8"/>
      <c r="CRG154" s="8"/>
      <c r="CRH154" s="8"/>
      <c r="CRI154" s="8"/>
      <c r="CRJ154" s="8"/>
      <c r="CRK154" s="8"/>
      <c r="CRL154" s="8"/>
      <c r="CRM154" s="8"/>
      <c r="CRN154" s="8"/>
      <c r="CRO154" s="8"/>
      <c r="CRP154" s="8"/>
      <c r="CRQ154" s="8"/>
      <c r="CRR154" s="8"/>
      <c r="CRS154" s="8"/>
      <c r="CRT154" s="8"/>
      <c r="CRU154" s="8"/>
      <c r="CRV154" s="8"/>
      <c r="CRW154" s="8"/>
      <c r="CRX154" s="8"/>
      <c r="CRY154" s="8"/>
      <c r="CRZ154" s="8"/>
      <c r="CSA154" s="8"/>
      <c r="CSB154" s="8"/>
      <c r="CSC154" s="8"/>
      <c r="CSD154" s="8"/>
      <c r="CSE154" s="8"/>
      <c r="CSF154" s="8"/>
      <c r="CSG154" s="8"/>
      <c r="CSH154" s="8"/>
      <c r="CSI154" s="8"/>
      <c r="CSJ154" s="8"/>
      <c r="CSK154" s="8"/>
      <c r="CSL154" s="8"/>
      <c r="CSM154" s="8"/>
      <c r="CSN154" s="8"/>
      <c r="CSO154" s="8"/>
      <c r="CSP154" s="8"/>
      <c r="CSQ154" s="8"/>
      <c r="CSR154" s="8"/>
      <c r="CSS154" s="8"/>
      <c r="CST154" s="8"/>
      <c r="CSU154" s="8"/>
      <c r="CSV154" s="8"/>
      <c r="CSW154" s="8"/>
      <c r="CSX154" s="8"/>
      <c r="CSY154" s="8"/>
      <c r="CSZ154" s="8"/>
      <c r="CTA154" s="8"/>
      <c r="CTB154" s="8"/>
      <c r="CTC154" s="8"/>
      <c r="CTD154" s="8"/>
      <c r="CTE154" s="8"/>
      <c r="CTF154" s="8"/>
      <c r="CTG154" s="8"/>
      <c r="CTH154" s="8"/>
      <c r="CTI154" s="8"/>
      <c r="CTJ154" s="8"/>
      <c r="CTK154" s="8"/>
      <c r="CTL154" s="8"/>
      <c r="CTM154" s="8"/>
      <c r="CTN154" s="8"/>
      <c r="CTO154" s="8"/>
      <c r="CTP154" s="8"/>
      <c r="CTQ154" s="8"/>
      <c r="CTR154" s="8"/>
      <c r="CTS154" s="8"/>
      <c r="CTT154" s="8"/>
      <c r="CTU154" s="8"/>
      <c r="CTV154" s="8"/>
      <c r="CTW154" s="8"/>
      <c r="CTX154" s="8"/>
      <c r="CTY154" s="8"/>
      <c r="CTZ154" s="8"/>
      <c r="CUA154" s="8"/>
      <c r="CUB154" s="8"/>
      <c r="CUC154" s="8"/>
      <c r="CUD154" s="8"/>
      <c r="CUE154" s="8"/>
      <c r="CUF154" s="8"/>
      <c r="CUG154" s="8"/>
      <c r="CUH154" s="8"/>
      <c r="CUI154" s="8"/>
      <c r="CUJ154" s="8"/>
      <c r="CUK154" s="8"/>
      <c r="CUL154" s="8"/>
      <c r="CUM154" s="8"/>
      <c r="CUN154" s="8"/>
      <c r="CUO154" s="8"/>
      <c r="CUP154" s="8"/>
      <c r="CUQ154" s="8"/>
      <c r="CUR154" s="8"/>
      <c r="CUS154" s="8"/>
      <c r="CUT154" s="8"/>
      <c r="CUU154" s="8"/>
      <c r="CUV154" s="8"/>
      <c r="CUW154" s="8"/>
      <c r="CUX154" s="8"/>
      <c r="CUY154" s="8"/>
      <c r="CUZ154" s="8"/>
      <c r="CVA154" s="8"/>
      <c r="CVB154" s="8"/>
      <c r="CVC154" s="8"/>
      <c r="CVD154" s="8"/>
      <c r="CVE154" s="8"/>
      <c r="CVF154" s="8"/>
      <c r="CVG154" s="8"/>
      <c r="CVH154" s="8"/>
      <c r="CVI154" s="8"/>
      <c r="CVJ154" s="8"/>
      <c r="CVK154" s="8"/>
      <c r="CVL154" s="8"/>
      <c r="CVM154" s="8"/>
      <c r="CVN154" s="8"/>
      <c r="CVO154" s="8"/>
      <c r="CVP154" s="8"/>
      <c r="CVQ154" s="8"/>
      <c r="CVR154" s="8"/>
      <c r="CVS154" s="8"/>
      <c r="CVT154" s="8"/>
      <c r="CVU154" s="8"/>
      <c r="CVV154" s="8"/>
      <c r="CVW154" s="8"/>
      <c r="CVX154" s="8"/>
      <c r="CVY154" s="8"/>
      <c r="CVZ154" s="8"/>
      <c r="CWA154" s="8"/>
      <c r="CWB154" s="8"/>
      <c r="CWC154" s="8"/>
      <c r="CWD154" s="8"/>
      <c r="CWE154" s="8"/>
      <c r="CWF154" s="8"/>
      <c r="CWG154" s="8"/>
      <c r="CWH154" s="8"/>
      <c r="CWI154" s="8"/>
      <c r="CWJ154" s="8"/>
      <c r="CWK154" s="8"/>
      <c r="CWL154" s="8"/>
      <c r="CWM154" s="8"/>
      <c r="CWN154" s="8"/>
      <c r="CWO154" s="8"/>
      <c r="CWP154" s="8"/>
      <c r="CWQ154" s="8"/>
      <c r="CWR154" s="8"/>
      <c r="CWS154" s="8"/>
      <c r="CWT154" s="8"/>
      <c r="CWU154" s="8"/>
      <c r="CWV154" s="8"/>
      <c r="CWW154" s="8"/>
      <c r="CWX154" s="8"/>
      <c r="CWY154" s="8"/>
      <c r="CWZ154" s="8"/>
      <c r="CXA154" s="8"/>
      <c r="CXB154" s="8"/>
      <c r="CXC154" s="8"/>
      <c r="CXD154" s="8"/>
      <c r="CXE154" s="8"/>
      <c r="CXF154" s="8"/>
      <c r="CXG154" s="8"/>
      <c r="CXH154" s="8"/>
      <c r="CXI154" s="8"/>
      <c r="CXJ154" s="8"/>
      <c r="CXK154" s="8"/>
      <c r="CXL154" s="8"/>
      <c r="CXM154" s="8"/>
      <c r="CXN154" s="8"/>
      <c r="CXO154" s="8"/>
      <c r="CXP154" s="8"/>
      <c r="CXQ154" s="8"/>
      <c r="CXR154" s="8"/>
      <c r="CXS154" s="8"/>
      <c r="CXT154" s="8"/>
      <c r="CXU154" s="8"/>
      <c r="CXV154" s="8"/>
      <c r="CXW154" s="8"/>
      <c r="CXX154" s="8"/>
      <c r="CXY154" s="8"/>
      <c r="CXZ154" s="8"/>
      <c r="CYA154" s="8"/>
      <c r="CYB154" s="8"/>
      <c r="CYC154" s="8"/>
      <c r="CYD154" s="8"/>
      <c r="CYE154" s="8"/>
      <c r="CYF154" s="8"/>
      <c r="CYG154" s="8"/>
      <c r="CYH154" s="8"/>
      <c r="CYI154" s="8"/>
      <c r="CYJ154" s="8"/>
      <c r="CYK154" s="8"/>
      <c r="CYL154" s="8"/>
      <c r="CYM154" s="8"/>
      <c r="CYN154" s="8"/>
      <c r="CYO154" s="8"/>
      <c r="CYP154" s="8"/>
      <c r="CYQ154" s="8"/>
      <c r="CYR154" s="8"/>
      <c r="CYS154" s="8"/>
      <c r="CYT154" s="8"/>
      <c r="CYU154" s="8"/>
      <c r="CYV154" s="8"/>
      <c r="CYW154" s="8"/>
      <c r="CYX154" s="8"/>
      <c r="CYY154" s="8"/>
      <c r="CYZ154" s="8"/>
      <c r="CZA154" s="8"/>
      <c r="CZB154" s="8"/>
      <c r="CZC154" s="8"/>
      <c r="CZD154" s="8"/>
      <c r="CZE154" s="8"/>
      <c r="CZF154" s="8"/>
      <c r="CZG154" s="8"/>
      <c r="CZH154" s="8"/>
      <c r="CZI154" s="8"/>
      <c r="CZJ154" s="8"/>
      <c r="CZK154" s="8"/>
      <c r="CZL154" s="8"/>
      <c r="CZM154" s="8"/>
      <c r="CZN154" s="8"/>
      <c r="CZO154" s="8"/>
      <c r="CZP154" s="8"/>
      <c r="CZQ154" s="8"/>
      <c r="CZR154" s="8"/>
      <c r="CZS154" s="8"/>
      <c r="CZT154" s="8"/>
      <c r="CZU154" s="8"/>
      <c r="CZV154" s="8"/>
      <c r="CZW154" s="8"/>
      <c r="CZX154" s="8"/>
      <c r="CZY154" s="8"/>
      <c r="CZZ154" s="8"/>
      <c r="DAA154" s="8"/>
      <c r="DAB154" s="8"/>
      <c r="DAC154" s="8"/>
      <c r="DAD154" s="8"/>
      <c r="DAE154" s="8"/>
      <c r="DAF154" s="8"/>
      <c r="DAG154" s="8"/>
      <c r="DAH154" s="8"/>
      <c r="DAI154" s="8"/>
      <c r="DAJ154" s="8"/>
      <c r="DAK154" s="8"/>
      <c r="DAL154" s="8"/>
      <c r="DAM154" s="8"/>
      <c r="DAN154" s="8"/>
      <c r="DAO154" s="8"/>
      <c r="DAP154" s="8"/>
      <c r="DAQ154" s="8"/>
      <c r="DAR154" s="8"/>
      <c r="DAS154" s="8"/>
      <c r="DAT154" s="8"/>
      <c r="DAU154" s="8"/>
      <c r="DAV154" s="8"/>
      <c r="DAW154" s="8"/>
      <c r="DAX154" s="8"/>
      <c r="DAY154" s="8"/>
      <c r="DAZ154" s="8"/>
      <c r="DBA154" s="8"/>
      <c r="DBB154" s="8"/>
      <c r="DBC154" s="8"/>
      <c r="DBD154" s="8"/>
      <c r="DBE154" s="8"/>
      <c r="DBF154" s="8"/>
      <c r="DBG154" s="8"/>
      <c r="DBH154" s="8"/>
      <c r="DBI154" s="8"/>
      <c r="DBJ154" s="8"/>
      <c r="DBK154" s="8"/>
      <c r="DBL154" s="8"/>
      <c r="DBM154" s="8"/>
      <c r="DBN154" s="8"/>
      <c r="DBO154" s="8"/>
      <c r="DBP154" s="8"/>
      <c r="DBQ154" s="8"/>
      <c r="DBR154" s="8"/>
      <c r="DBS154" s="8"/>
      <c r="DBT154" s="8"/>
      <c r="DBU154" s="8"/>
      <c r="DBV154" s="8"/>
      <c r="DBW154" s="8"/>
      <c r="DBX154" s="8"/>
      <c r="DBY154" s="8"/>
      <c r="DBZ154" s="8"/>
      <c r="DCA154" s="8"/>
      <c r="DCB154" s="8"/>
      <c r="DCC154" s="8"/>
      <c r="DCD154" s="8"/>
      <c r="DCE154" s="8"/>
      <c r="DCF154" s="8"/>
      <c r="DCG154" s="8"/>
      <c r="DCH154" s="8"/>
      <c r="DCI154" s="8"/>
      <c r="DCJ154" s="8"/>
      <c r="DCK154" s="8"/>
      <c r="DCL154" s="8"/>
      <c r="DCM154" s="8"/>
      <c r="DCN154" s="8"/>
      <c r="DCO154" s="8"/>
      <c r="DCP154" s="8"/>
      <c r="DCQ154" s="8"/>
      <c r="DCR154" s="8"/>
      <c r="DCS154" s="8"/>
      <c r="DCT154" s="8"/>
      <c r="DCU154" s="8"/>
      <c r="DCV154" s="8"/>
      <c r="DCW154" s="8"/>
      <c r="DCX154" s="8"/>
      <c r="DCY154" s="8"/>
      <c r="DCZ154" s="8"/>
      <c r="DDA154" s="8"/>
      <c r="DDB154" s="8"/>
      <c r="DDC154" s="8"/>
      <c r="DDD154" s="8"/>
      <c r="DDE154" s="8"/>
      <c r="DDF154" s="8"/>
      <c r="DDG154" s="8"/>
      <c r="DDH154" s="8"/>
      <c r="DDI154" s="8"/>
      <c r="DDJ154" s="8"/>
      <c r="DDK154" s="8"/>
      <c r="DDL154" s="8"/>
      <c r="DDM154" s="8"/>
      <c r="DDN154" s="8"/>
      <c r="DDO154" s="8"/>
      <c r="DDP154" s="8"/>
      <c r="DDQ154" s="8"/>
      <c r="DDR154" s="8"/>
      <c r="DDS154" s="8"/>
      <c r="DDT154" s="8"/>
      <c r="DDU154" s="8"/>
      <c r="DDV154" s="8"/>
      <c r="DDW154" s="8"/>
      <c r="DDX154" s="8"/>
      <c r="DDY154" s="8"/>
      <c r="DDZ154" s="8"/>
      <c r="DEA154" s="8"/>
      <c r="DEB154" s="8"/>
      <c r="DEC154" s="8"/>
      <c r="DED154" s="8"/>
      <c r="DEE154" s="8"/>
      <c r="DEF154" s="8"/>
      <c r="DEG154" s="8"/>
      <c r="DEH154" s="8"/>
      <c r="DEI154" s="8"/>
      <c r="DEJ154" s="8"/>
      <c r="DEK154" s="8"/>
      <c r="DEL154" s="8"/>
      <c r="DEM154" s="8"/>
      <c r="DEN154" s="8"/>
      <c r="DEO154" s="8"/>
      <c r="DEP154" s="8"/>
      <c r="DEQ154" s="8"/>
      <c r="DER154" s="8"/>
      <c r="DES154" s="8"/>
      <c r="DET154" s="8"/>
      <c r="DEU154" s="8"/>
      <c r="DEV154" s="8"/>
      <c r="DEW154" s="8"/>
      <c r="DEX154" s="8"/>
      <c r="DEY154" s="8"/>
      <c r="DEZ154" s="8"/>
      <c r="DFA154" s="8"/>
      <c r="DFB154" s="8"/>
      <c r="DFC154" s="8"/>
      <c r="DFD154" s="8"/>
      <c r="DFE154" s="8"/>
      <c r="DFF154" s="8"/>
      <c r="DFG154" s="8"/>
      <c r="DFH154" s="8"/>
      <c r="DFI154" s="8"/>
      <c r="DFJ154" s="8"/>
      <c r="DFK154" s="8"/>
      <c r="DFL154" s="8"/>
      <c r="DFM154" s="8"/>
      <c r="DFN154" s="8"/>
      <c r="DFO154" s="8"/>
      <c r="DFP154" s="8"/>
      <c r="DFQ154" s="8"/>
      <c r="DFR154" s="8"/>
      <c r="DFS154" s="8"/>
      <c r="DFT154" s="8"/>
      <c r="DFU154" s="8"/>
      <c r="DFV154" s="8"/>
      <c r="DFW154" s="8"/>
      <c r="DFX154" s="8"/>
      <c r="DFY154" s="8"/>
      <c r="DFZ154" s="8"/>
      <c r="DGA154" s="8"/>
      <c r="DGB154" s="8"/>
      <c r="DGC154" s="8"/>
      <c r="DGD154" s="8"/>
      <c r="DGE154" s="8"/>
      <c r="DGF154" s="8"/>
      <c r="DGG154" s="8"/>
      <c r="DGH154" s="8"/>
      <c r="DGI154" s="8"/>
      <c r="DGJ154" s="8"/>
      <c r="DGK154" s="8"/>
      <c r="DGL154" s="8"/>
      <c r="DGM154" s="8"/>
      <c r="DGN154" s="8"/>
      <c r="DGO154" s="8"/>
      <c r="DGP154" s="8"/>
      <c r="DGQ154" s="8"/>
      <c r="DGR154" s="8"/>
      <c r="DGS154" s="8"/>
      <c r="DGT154" s="8"/>
      <c r="DGU154" s="8"/>
      <c r="DGV154" s="8"/>
      <c r="DGW154" s="8"/>
      <c r="DGX154" s="8"/>
      <c r="DGY154" s="8"/>
      <c r="DGZ154" s="8"/>
      <c r="DHA154" s="8"/>
      <c r="DHB154" s="8"/>
      <c r="DHC154" s="8"/>
      <c r="DHD154" s="8"/>
      <c r="DHE154" s="8"/>
      <c r="DHF154" s="8"/>
      <c r="DHG154" s="8"/>
      <c r="DHH154" s="8"/>
      <c r="DHI154" s="8"/>
      <c r="DHJ154" s="8"/>
      <c r="DHK154" s="8"/>
      <c r="DHL154" s="8"/>
      <c r="DHM154" s="8"/>
      <c r="DHN154" s="8"/>
      <c r="DHO154" s="8"/>
      <c r="DHP154" s="8"/>
      <c r="DHQ154" s="8"/>
      <c r="DHR154" s="8"/>
      <c r="DHS154" s="8"/>
      <c r="DHT154" s="8"/>
      <c r="DHU154" s="8"/>
      <c r="DHV154" s="8"/>
      <c r="DHW154" s="8"/>
      <c r="DHX154" s="8"/>
      <c r="DHY154" s="8"/>
      <c r="DHZ154" s="8"/>
      <c r="DIA154" s="8"/>
      <c r="DIB154" s="8"/>
      <c r="DIC154" s="8"/>
      <c r="DID154" s="8"/>
      <c r="DIE154" s="8"/>
      <c r="DIF154" s="8"/>
      <c r="DIG154" s="8"/>
      <c r="DIH154" s="8"/>
      <c r="DII154" s="8"/>
      <c r="DIJ154" s="8"/>
      <c r="DIK154" s="8"/>
      <c r="DIL154" s="8"/>
      <c r="DIM154" s="8"/>
      <c r="DIN154" s="8"/>
      <c r="DIO154" s="8"/>
      <c r="DIP154" s="8"/>
      <c r="DIQ154" s="8"/>
      <c r="DIR154" s="8"/>
      <c r="DIS154" s="8"/>
      <c r="DIT154" s="8"/>
      <c r="DIU154" s="8"/>
      <c r="DIV154" s="8"/>
      <c r="DIW154" s="8"/>
      <c r="DIX154" s="8"/>
      <c r="DIY154" s="8"/>
      <c r="DIZ154" s="8"/>
      <c r="DJA154" s="8"/>
      <c r="DJB154" s="8"/>
      <c r="DJC154" s="8"/>
      <c r="DJD154" s="8"/>
      <c r="DJE154" s="8"/>
      <c r="DJF154" s="8"/>
      <c r="DJG154" s="8"/>
      <c r="DJH154" s="8"/>
      <c r="DJI154" s="8"/>
      <c r="DJJ154" s="8"/>
      <c r="DJK154" s="8"/>
      <c r="DJL154" s="8"/>
      <c r="DJM154" s="8"/>
      <c r="DJN154" s="8"/>
      <c r="DJO154" s="8"/>
      <c r="DJP154" s="8"/>
      <c r="DJQ154" s="8"/>
      <c r="DJR154" s="8"/>
      <c r="DJS154" s="8"/>
      <c r="DJT154" s="8"/>
      <c r="DJU154" s="8"/>
      <c r="DJV154" s="8"/>
      <c r="DJW154" s="8"/>
      <c r="DJX154" s="8"/>
      <c r="DJY154" s="8"/>
      <c r="DJZ154" s="8"/>
      <c r="DKA154" s="8"/>
      <c r="DKB154" s="8"/>
      <c r="DKC154" s="8"/>
      <c r="DKD154" s="8"/>
      <c r="DKE154" s="8"/>
      <c r="DKF154" s="8"/>
      <c r="DKG154" s="8"/>
      <c r="DKH154" s="8"/>
      <c r="DKI154" s="8"/>
      <c r="DKJ154" s="8"/>
      <c r="DKK154" s="8"/>
      <c r="DKL154" s="8"/>
      <c r="DKM154" s="8"/>
      <c r="DKN154" s="8"/>
      <c r="DKO154" s="8"/>
      <c r="DKP154" s="8"/>
      <c r="DKQ154" s="8"/>
      <c r="DKR154" s="8"/>
      <c r="DKS154" s="8"/>
      <c r="DKT154" s="8"/>
      <c r="DKU154" s="8"/>
      <c r="DKV154" s="8"/>
      <c r="DKW154" s="8"/>
      <c r="DKX154" s="8"/>
      <c r="DKY154" s="8"/>
      <c r="DKZ154" s="8"/>
      <c r="DLA154" s="8"/>
      <c r="DLB154" s="8"/>
      <c r="DLC154" s="8"/>
      <c r="DLD154" s="8"/>
      <c r="DLE154" s="8"/>
      <c r="DLF154" s="8"/>
      <c r="DLG154" s="8"/>
      <c r="DLH154" s="8"/>
      <c r="DLI154" s="8"/>
      <c r="DLJ154" s="8"/>
      <c r="DLK154" s="8"/>
      <c r="DLL154" s="8"/>
      <c r="DLM154" s="8"/>
      <c r="DLN154" s="8"/>
      <c r="DLO154" s="8"/>
      <c r="DLP154" s="8"/>
      <c r="DLQ154" s="8"/>
      <c r="DLR154" s="8"/>
      <c r="DLS154" s="8"/>
      <c r="DLT154" s="8"/>
      <c r="DLU154" s="8"/>
      <c r="DLV154" s="8"/>
      <c r="DLW154" s="8"/>
      <c r="DLX154" s="8"/>
      <c r="DLY154" s="8"/>
      <c r="DLZ154" s="8"/>
      <c r="DMA154" s="8"/>
      <c r="DMB154" s="8"/>
      <c r="DMC154" s="8"/>
      <c r="DMD154" s="8"/>
      <c r="DME154" s="8"/>
      <c r="DMF154" s="8"/>
      <c r="DMG154" s="8"/>
      <c r="DMH154" s="8"/>
      <c r="DMI154" s="8"/>
      <c r="DMJ154" s="8"/>
      <c r="DMK154" s="8"/>
      <c r="DML154" s="8"/>
      <c r="DMM154" s="8"/>
      <c r="DMN154" s="8"/>
      <c r="DMO154" s="8"/>
      <c r="DMP154" s="8"/>
      <c r="DMQ154" s="8"/>
      <c r="DMR154" s="8"/>
      <c r="DMS154" s="8"/>
      <c r="DMT154" s="8"/>
      <c r="DMU154" s="8"/>
      <c r="DMV154" s="8"/>
      <c r="DMW154" s="8"/>
      <c r="DMX154" s="8"/>
      <c r="DMY154" s="8"/>
      <c r="DMZ154" s="8"/>
      <c r="DNA154" s="8"/>
      <c r="DNB154" s="8"/>
      <c r="DNC154" s="8"/>
      <c r="DND154" s="8"/>
      <c r="DNE154" s="8"/>
      <c r="DNF154" s="8"/>
      <c r="DNG154" s="8"/>
      <c r="DNH154" s="8"/>
      <c r="DNI154" s="8"/>
      <c r="DNJ154" s="8"/>
      <c r="DNK154" s="8"/>
      <c r="DNL154" s="8"/>
      <c r="DNM154" s="8"/>
      <c r="DNN154" s="8"/>
      <c r="DNO154" s="8"/>
      <c r="DNP154" s="8"/>
      <c r="DNQ154" s="8"/>
      <c r="DNR154" s="8"/>
      <c r="DNS154" s="8"/>
      <c r="DNT154" s="8"/>
      <c r="DNU154" s="8"/>
      <c r="DNV154" s="8"/>
      <c r="DNW154" s="8"/>
      <c r="DNX154" s="8"/>
      <c r="DNY154" s="8"/>
      <c r="DNZ154" s="8"/>
      <c r="DOA154" s="8"/>
      <c r="DOB154" s="8"/>
      <c r="DOC154" s="8"/>
      <c r="DOD154" s="8"/>
      <c r="DOE154" s="8"/>
      <c r="DOF154" s="8"/>
      <c r="DOG154" s="8"/>
      <c r="DOH154" s="8"/>
      <c r="DOI154" s="8"/>
      <c r="DOJ154" s="8"/>
      <c r="DOK154" s="8"/>
      <c r="DOL154" s="8"/>
      <c r="DOM154" s="8"/>
      <c r="DON154" s="8"/>
      <c r="DOO154" s="8"/>
      <c r="DOP154" s="8"/>
      <c r="DOQ154" s="8"/>
      <c r="DOR154" s="8"/>
      <c r="DOS154" s="8"/>
      <c r="DOT154" s="8"/>
      <c r="DOU154" s="8"/>
      <c r="DOV154" s="8"/>
      <c r="DOW154" s="8"/>
      <c r="DOX154" s="8"/>
      <c r="DOY154" s="8"/>
      <c r="DOZ154" s="8"/>
      <c r="DPA154" s="8"/>
      <c r="DPB154" s="8"/>
      <c r="DPC154" s="8"/>
      <c r="DPD154" s="8"/>
      <c r="DPE154" s="8"/>
      <c r="DPF154" s="8"/>
      <c r="DPG154" s="8"/>
      <c r="DPH154" s="8"/>
      <c r="DPI154" s="8"/>
      <c r="DPJ154" s="8"/>
      <c r="DPK154" s="8"/>
      <c r="DPL154" s="8"/>
      <c r="DPM154" s="8"/>
      <c r="DPN154" s="8"/>
      <c r="DPO154" s="8"/>
      <c r="DPP154" s="8"/>
      <c r="DPQ154" s="8"/>
      <c r="DPR154" s="8"/>
      <c r="DPS154" s="8"/>
      <c r="DPT154" s="8"/>
      <c r="DPU154" s="8"/>
      <c r="DPV154" s="8"/>
      <c r="DPW154" s="8"/>
      <c r="DPX154" s="8"/>
      <c r="DPY154" s="8"/>
      <c r="DPZ154" s="8"/>
      <c r="DQA154" s="8"/>
      <c r="DQB154" s="8"/>
      <c r="DQC154" s="8"/>
      <c r="DQD154" s="8"/>
      <c r="DQE154" s="8"/>
      <c r="DQF154" s="8"/>
      <c r="DQG154" s="8"/>
      <c r="DQH154" s="8"/>
      <c r="DQI154" s="8"/>
      <c r="DQJ154" s="8"/>
      <c r="DQK154" s="8"/>
      <c r="DQL154" s="8"/>
      <c r="DQM154" s="8"/>
      <c r="DQN154" s="8"/>
      <c r="DQO154" s="8"/>
      <c r="DQP154" s="8"/>
      <c r="DQQ154" s="8"/>
      <c r="DQR154" s="8"/>
      <c r="DQS154" s="8"/>
      <c r="DQT154" s="8"/>
      <c r="DQU154" s="8"/>
      <c r="DQV154" s="8"/>
      <c r="DQW154" s="8"/>
      <c r="DQX154" s="8"/>
      <c r="DQY154" s="8"/>
      <c r="DQZ154" s="8"/>
      <c r="DRA154" s="8"/>
      <c r="DRB154" s="8"/>
      <c r="DRC154" s="8"/>
      <c r="DRD154" s="8"/>
      <c r="DRE154" s="8"/>
      <c r="DRF154" s="8"/>
      <c r="DRG154" s="8"/>
      <c r="DRH154" s="8"/>
      <c r="DRI154" s="8"/>
      <c r="DRJ154" s="8"/>
      <c r="DRK154" s="8"/>
      <c r="DRL154" s="8"/>
      <c r="DRM154" s="8"/>
      <c r="DRN154" s="8"/>
      <c r="DRO154" s="8"/>
      <c r="DRP154" s="8"/>
      <c r="DRQ154" s="8"/>
      <c r="DRR154" s="8"/>
      <c r="DRS154" s="8"/>
      <c r="DRT154" s="8"/>
      <c r="DRU154" s="8"/>
      <c r="DRV154" s="8"/>
      <c r="DRW154" s="8"/>
      <c r="DRX154" s="8"/>
      <c r="DRY154" s="8"/>
      <c r="DRZ154" s="8"/>
      <c r="DSA154" s="8"/>
      <c r="DSB154" s="8"/>
      <c r="DSC154" s="8"/>
      <c r="DSD154" s="8"/>
      <c r="DSE154" s="8"/>
      <c r="DSF154" s="8"/>
      <c r="DSG154" s="8"/>
      <c r="DSH154" s="8"/>
      <c r="DSI154" s="8"/>
      <c r="DSJ154" s="8"/>
      <c r="DSK154" s="8"/>
      <c r="DSL154" s="8"/>
      <c r="DSM154" s="8"/>
      <c r="DSN154" s="8"/>
      <c r="DSO154" s="8"/>
      <c r="DSP154" s="8"/>
      <c r="DSQ154" s="8"/>
      <c r="DSR154" s="8"/>
      <c r="DSS154" s="8"/>
      <c r="DST154" s="8"/>
      <c r="DSU154" s="8"/>
      <c r="DSV154" s="8"/>
      <c r="DSW154" s="8"/>
      <c r="DSX154" s="8"/>
      <c r="DSY154" s="8"/>
      <c r="DSZ154" s="8"/>
      <c r="DTA154" s="8"/>
      <c r="DTB154" s="8"/>
      <c r="DTC154" s="8"/>
      <c r="DTD154" s="8"/>
      <c r="DTE154" s="8"/>
      <c r="DTF154" s="8"/>
      <c r="DTG154" s="8"/>
      <c r="DTH154" s="8"/>
      <c r="DTI154" s="8"/>
      <c r="DTJ154" s="8"/>
      <c r="DTK154" s="8"/>
      <c r="DTL154" s="8"/>
      <c r="DTM154" s="8"/>
      <c r="DTN154" s="8"/>
      <c r="DTO154" s="8"/>
      <c r="DTP154" s="8"/>
      <c r="DTQ154" s="8"/>
      <c r="DTR154" s="8"/>
      <c r="DTS154" s="8"/>
      <c r="DTT154" s="8"/>
      <c r="DTU154" s="8"/>
      <c r="DTV154" s="8"/>
      <c r="DTW154" s="8"/>
      <c r="DTX154" s="8"/>
      <c r="DTY154" s="8"/>
      <c r="DTZ154" s="8"/>
      <c r="DUA154" s="8"/>
      <c r="DUB154" s="8"/>
      <c r="DUC154" s="8"/>
      <c r="DUD154" s="8"/>
      <c r="DUE154" s="8"/>
      <c r="DUF154" s="8"/>
      <c r="DUG154" s="8"/>
      <c r="DUH154" s="8"/>
      <c r="DUI154" s="8"/>
      <c r="DUJ154" s="8"/>
      <c r="DUK154" s="8"/>
      <c r="DUL154" s="8"/>
      <c r="DUM154" s="8"/>
      <c r="DUN154" s="8"/>
      <c r="DUO154" s="8"/>
      <c r="DUP154" s="8"/>
      <c r="DUQ154" s="8"/>
      <c r="DUR154" s="8"/>
      <c r="DUS154" s="8"/>
      <c r="DUT154" s="8"/>
      <c r="DUU154" s="8"/>
      <c r="DUV154" s="8"/>
      <c r="DUW154" s="8"/>
      <c r="DUX154" s="8"/>
      <c r="DUY154" s="8"/>
      <c r="DUZ154" s="8"/>
      <c r="DVA154" s="8"/>
      <c r="DVB154" s="8"/>
      <c r="DVC154" s="8"/>
      <c r="DVD154" s="8"/>
      <c r="DVE154" s="8"/>
      <c r="DVF154" s="8"/>
      <c r="DVG154" s="8"/>
      <c r="DVH154" s="8"/>
      <c r="DVI154" s="8"/>
      <c r="DVJ154" s="8"/>
      <c r="DVK154" s="8"/>
      <c r="DVL154" s="8"/>
      <c r="DVM154" s="8"/>
      <c r="DVN154" s="8"/>
      <c r="DVO154" s="8"/>
      <c r="DVP154" s="8"/>
      <c r="DVQ154" s="8"/>
      <c r="DVR154" s="8"/>
      <c r="DVS154" s="8"/>
      <c r="DVT154" s="8"/>
      <c r="DVU154" s="8"/>
      <c r="DVV154" s="8"/>
      <c r="DVW154" s="8"/>
      <c r="DVX154" s="8"/>
      <c r="DVY154" s="8"/>
      <c r="DVZ154" s="8"/>
      <c r="DWA154" s="8"/>
      <c r="DWB154" s="8"/>
      <c r="DWC154" s="8"/>
      <c r="DWD154" s="8"/>
      <c r="DWE154" s="8"/>
      <c r="DWF154" s="8"/>
      <c r="DWG154" s="8"/>
      <c r="DWH154" s="8"/>
      <c r="DWI154" s="8"/>
      <c r="DWJ154" s="8"/>
      <c r="DWK154" s="8"/>
      <c r="DWL154" s="8"/>
      <c r="DWM154" s="8"/>
      <c r="DWN154" s="8"/>
      <c r="DWO154" s="8"/>
      <c r="DWP154" s="8"/>
      <c r="DWQ154" s="8"/>
      <c r="DWR154" s="8"/>
      <c r="DWS154" s="8"/>
      <c r="DWT154" s="8"/>
      <c r="DWU154" s="8"/>
      <c r="DWV154" s="8"/>
      <c r="DWW154" s="8"/>
      <c r="DWX154" s="8"/>
      <c r="DWY154" s="8"/>
      <c r="DWZ154" s="8"/>
      <c r="DXA154" s="8"/>
      <c r="DXB154" s="8"/>
      <c r="DXC154" s="8"/>
      <c r="DXD154" s="8"/>
      <c r="DXE154" s="8"/>
      <c r="DXF154" s="8"/>
      <c r="DXG154" s="8"/>
      <c r="DXH154" s="8"/>
      <c r="DXI154" s="8"/>
      <c r="DXJ154" s="8"/>
      <c r="DXK154" s="8"/>
      <c r="DXL154" s="8"/>
      <c r="DXM154" s="8"/>
      <c r="DXN154" s="8"/>
      <c r="DXO154" s="8"/>
      <c r="DXP154" s="8"/>
      <c r="DXQ154" s="8"/>
      <c r="DXR154" s="8"/>
      <c r="DXS154" s="8"/>
      <c r="DXT154" s="8"/>
      <c r="DXU154" s="8"/>
      <c r="DXV154" s="8"/>
      <c r="DXW154" s="8"/>
      <c r="DXX154" s="8"/>
      <c r="DXY154" s="8"/>
      <c r="DXZ154" s="8"/>
      <c r="DYA154" s="8"/>
      <c r="DYB154" s="8"/>
      <c r="DYC154" s="8"/>
      <c r="DYD154" s="8"/>
      <c r="DYE154" s="8"/>
      <c r="DYF154" s="8"/>
      <c r="DYG154" s="8"/>
      <c r="DYH154" s="8"/>
      <c r="DYI154" s="8"/>
      <c r="DYJ154" s="8"/>
      <c r="DYK154" s="8"/>
      <c r="DYL154" s="8"/>
      <c r="DYM154" s="8"/>
      <c r="DYN154" s="8"/>
      <c r="DYO154" s="8"/>
      <c r="DYP154" s="8"/>
      <c r="DYQ154" s="8"/>
      <c r="DYR154" s="8"/>
      <c r="DYS154" s="8"/>
      <c r="DYT154" s="8"/>
      <c r="DYU154" s="8"/>
      <c r="DYV154" s="8"/>
      <c r="DYW154" s="8"/>
      <c r="DYX154" s="8"/>
      <c r="DYY154" s="8"/>
      <c r="DYZ154" s="8"/>
      <c r="DZA154" s="8"/>
      <c r="DZB154" s="8"/>
      <c r="DZC154" s="8"/>
      <c r="DZD154" s="8"/>
      <c r="DZE154" s="8"/>
      <c r="DZF154" s="8"/>
      <c r="DZG154" s="8"/>
      <c r="DZH154" s="8"/>
      <c r="DZI154" s="8"/>
      <c r="DZJ154" s="8"/>
      <c r="DZK154" s="8"/>
      <c r="DZL154" s="8"/>
      <c r="DZM154" s="8"/>
      <c r="DZN154" s="8"/>
      <c r="DZO154" s="8"/>
      <c r="DZP154" s="8"/>
      <c r="DZQ154" s="8"/>
      <c r="DZR154" s="8"/>
      <c r="DZS154" s="8"/>
      <c r="DZT154" s="8"/>
      <c r="DZU154" s="8"/>
      <c r="DZV154" s="8"/>
      <c r="DZW154" s="8"/>
      <c r="DZX154" s="8"/>
      <c r="DZY154" s="8"/>
      <c r="DZZ154" s="8"/>
      <c r="EAA154" s="8"/>
      <c r="EAB154" s="8"/>
      <c r="EAC154" s="8"/>
      <c r="EAD154" s="8"/>
      <c r="EAE154" s="8"/>
      <c r="EAF154" s="8"/>
      <c r="EAG154" s="8"/>
      <c r="EAH154" s="8"/>
      <c r="EAI154" s="8"/>
      <c r="EAJ154" s="8"/>
      <c r="EAK154" s="8"/>
      <c r="EAL154" s="8"/>
      <c r="EAM154" s="8"/>
      <c r="EAN154" s="8"/>
      <c r="EAO154" s="8"/>
      <c r="EAP154" s="8"/>
      <c r="EAQ154" s="8"/>
      <c r="EAR154" s="8"/>
      <c r="EAS154" s="8"/>
      <c r="EAT154" s="8"/>
      <c r="EAU154" s="8"/>
      <c r="EAV154" s="8"/>
      <c r="EAW154" s="8"/>
      <c r="EAX154" s="8"/>
      <c r="EAY154" s="8"/>
      <c r="EAZ154" s="8"/>
      <c r="EBA154" s="8"/>
      <c r="EBB154" s="8"/>
      <c r="EBC154" s="8"/>
      <c r="EBD154" s="8"/>
      <c r="EBE154" s="8"/>
      <c r="EBF154" s="8"/>
      <c r="EBG154" s="8"/>
      <c r="EBH154" s="8"/>
      <c r="EBI154" s="8"/>
      <c r="EBJ154" s="8"/>
      <c r="EBK154" s="8"/>
      <c r="EBL154" s="8"/>
      <c r="EBM154" s="8"/>
      <c r="EBN154" s="8"/>
      <c r="EBO154" s="8"/>
      <c r="EBP154" s="8"/>
      <c r="EBQ154" s="8"/>
      <c r="EBR154" s="8"/>
      <c r="EBS154" s="8"/>
      <c r="EBT154" s="8"/>
      <c r="EBU154" s="8"/>
      <c r="EBV154" s="8"/>
      <c r="EBW154" s="8"/>
      <c r="EBX154" s="8"/>
      <c r="EBY154" s="8"/>
      <c r="EBZ154" s="8"/>
      <c r="ECA154" s="8"/>
      <c r="ECB154" s="8"/>
      <c r="ECC154" s="8"/>
      <c r="ECD154" s="8"/>
      <c r="ECE154" s="8"/>
      <c r="ECF154" s="8"/>
      <c r="ECG154" s="8"/>
      <c r="ECH154" s="8"/>
      <c r="ECI154" s="8"/>
      <c r="ECJ154" s="8"/>
      <c r="ECK154" s="8"/>
      <c r="ECL154" s="8"/>
      <c r="ECM154" s="8"/>
      <c r="ECN154" s="8"/>
      <c r="ECO154" s="8"/>
      <c r="ECP154" s="8"/>
      <c r="ECQ154" s="8"/>
      <c r="ECR154" s="8"/>
      <c r="ECS154" s="8"/>
      <c r="ECT154" s="8"/>
      <c r="ECU154" s="8"/>
      <c r="ECV154" s="8"/>
      <c r="ECW154" s="8"/>
      <c r="ECX154" s="8"/>
      <c r="ECY154" s="8"/>
      <c r="ECZ154" s="8"/>
      <c r="EDA154" s="8"/>
      <c r="EDB154" s="8"/>
      <c r="EDC154" s="8"/>
      <c r="EDD154" s="8"/>
      <c r="EDE154" s="8"/>
      <c r="EDF154" s="8"/>
      <c r="EDG154" s="8"/>
      <c r="EDH154" s="8"/>
      <c r="EDI154" s="8"/>
      <c r="EDJ154" s="8"/>
      <c r="EDK154" s="8"/>
      <c r="EDL154" s="8"/>
      <c r="EDM154" s="8"/>
      <c r="EDN154" s="8"/>
      <c r="EDO154" s="8"/>
      <c r="EDP154" s="8"/>
      <c r="EDQ154" s="8"/>
      <c r="EDR154" s="8"/>
      <c r="EDS154" s="8"/>
      <c r="EDT154" s="8"/>
      <c r="EDU154" s="8"/>
      <c r="EDV154" s="8"/>
      <c r="EDW154" s="8"/>
      <c r="EDX154" s="8"/>
      <c r="EDY154" s="8"/>
      <c r="EDZ154" s="8"/>
      <c r="EEA154" s="8"/>
      <c r="EEB154" s="8"/>
      <c r="EEC154" s="8"/>
      <c r="EED154" s="8"/>
      <c r="EEE154" s="8"/>
      <c r="EEF154" s="8"/>
      <c r="EEG154" s="8"/>
      <c r="EEH154" s="8"/>
      <c r="EEI154" s="8"/>
      <c r="EEJ154" s="8"/>
      <c r="EEK154" s="8"/>
      <c r="EEL154" s="8"/>
      <c r="EEM154" s="8"/>
      <c r="EEN154" s="8"/>
      <c r="EEO154" s="8"/>
      <c r="EEP154" s="8"/>
      <c r="EEQ154" s="8"/>
      <c r="EER154" s="8"/>
      <c r="EES154" s="8"/>
      <c r="EET154" s="8"/>
      <c r="EEU154" s="8"/>
      <c r="EEV154" s="8"/>
      <c r="EEW154" s="8"/>
      <c r="EEX154" s="8"/>
      <c r="EEY154" s="8"/>
      <c r="EEZ154" s="8"/>
      <c r="EFA154" s="8"/>
      <c r="EFB154" s="8"/>
      <c r="EFC154" s="8"/>
      <c r="EFD154" s="8"/>
      <c r="EFE154" s="8"/>
      <c r="EFF154" s="8"/>
      <c r="EFG154" s="8"/>
      <c r="EFH154" s="8"/>
      <c r="EFI154" s="8"/>
      <c r="EFJ154" s="8"/>
      <c r="EFK154" s="8"/>
      <c r="EFL154" s="8"/>
      <c r="EFM154" s="8"/>
      <c r="EFN154" s="8"/>
      <c r="EFO154" s="8"/>
      <c r="EFP154" s="8"/>
      <c r="EFQ154" s="8"/>
      <c r="EFR154" s="8"/>
      <c r="EFS154" s="8"/>
      <c r="EFT154" s="8"/>
      <c r="EFU154" s="8"/>
      <c r="EFV154" s="8"/>
      <c r="EFW154" s="8"/>
      <c r="EFX154" s="8"/>
      <c r="EFY154" s="8"/>
      <c r="EFZ154" s="8"/>
      <c r="EGA154" s="8"/>
      <c r="EGB154" s="8"/>
      <c r="EGC154" s="8"/>
      <c r="EGD154" s="8"/>
      <c r="EGE154" s="8"/>
      <c r="EGF154" s="8"/>
      <c r="EGG154" s="8"/>
      <c r="EGH154" s="8"/>
      <c r="EGI154" s="8"/>
      <c r="EGJ154" s="8"/>
      <c r="EGK154" s="8"/>
      <c r="EGL154" s="8"/>
      <c r="EGM154" s="8"/>
      <c r="EGN154" s="8"/>
      <c r="EGO154" s="8"/>
      <c r="EGP154" s="8"/>
      <c r="EGQ154" s="8"/>
      <c r="EGR154" s="8"/>
      <c r="EGS154" s="8"/>
      <c r="EGT154" s="8"/>
      <c r="EGU154" s="8"/>
      <c r="EGV154" s="8"/>
      <c r="EGW154" s="8"/>
      <c r="EGX154" s="8"/>
      <c r="EGY154" s="8"/>
      <c r="EGZ154" s="8"/>
      <c r="EHA154" s="8"/>
      <c r="EHB154" s="8"/>
      <c r="EHC154" s="8"/>
      <c r="EHD154" s="8"/>
      <c r="EHE154" s="8"/>
      <c r="EHF154" s="8"/>
      <c r="EHG154" s="8"/>
      <c r="EHH154" s="8"/>
      <c r="EHI154" s="8"/>
      <c r="EHJ154" s="8"/>
      <c r="EHK154" s="8"/>
      <c r="EHL154" s="8"/>
      <c r="EHM154" s="8"/>
      <c r="EHN154" s="8"/>
      <c r="EHO154" s="8"/>
      <c r="EHP154" s="8"/>
      <c r="EHQ154" s="8"/>
      <c r="EHR154" s="8"/>
      <c r="EHS154" s="8"/>
      <c r="EHT154" s="8"/>
      <c r="EHU154" s="8"/>
      <c r="EHV154" s="8"/>
      <c r="EHW154" s="8"/>
      <c r="EHX154" s="8"/>
      <c r="EHY154" s="8"/>
      <c r="EHZ154" s="8"/>
      <c r="EIA154" s="8"/>
      <c r="EIB154" s="8"/>
      <c r="EIC154" s="8"/>
      <c r="EID154" s="8"/>
      <c r="EIE154" s="8"/>
      <c r="EIF154" s="8"/>
      <c r="EIG154" s="8"/>
      <c r="EIH154" s="8"/>
      <c r="EII154" s="8"/>
      <c r="EIJ154" s="8"/>
      <c r="EIK154" s="8"/>
      <c r="EIL154" s="8"/>
      <c r="EIM154" s="8"/>
      <c r="EIN154" s="8"/>
      <c r="EIO154" s="8"/>
      <c r="EIP154" s="8"/>
      <c r="EIQ154" s="8"/>
      <c r="EIR154" s="8"/>
      <c r="EIS154" s="8"/>
      <c r="EIT154" s="8"/>
      <c r="EIU154" s="8"/>
      <c r="EIV154" s="8"/>
      <c r="EIW154" s="8"/>
      <c r="EIX154" s="8"/>
      <c r="EIY154" s="8"/>
      <c r="EIZ154" s="8"/>
      <c r="EJA154" s="8"/>
      <c r="EJB154" s="8"/>
      <c r="EJC154" s="8"/>
      <c r="EJD154" s="8"/>
      <c r="EJE154" s="8"/>
      <c r="EJF154" s="8"/>
      <c r="EJG154" s="8"/>
      <c r="EJH154" s="8"/>
      <c r="EJI154" s="8"/>
      <c r="EJJ154" s="8"/>
      <c r="EJK154" s="8"/>
      <c r="EJL154" s="8"/>
      <c r="EJM154" s="8"/>
      <c r="EJN154" s="8"/>
      <c r="EJO154" s="8"/>
      <c r="EJP154" s="8"/>
      <c r="EJQ154" s="8"/>
      <c r="EJR154" s="8"/>
      <c r="EJS154" s="8"/>
      <c r="EJT154" s="8"/>
      <c r="EJU154" s="8"/>
      <c r="EJV154" s="8"/>
      <c r="EJW154" s="8"/>
      <c r="EJX154" s="8"/>
      <c r="EJY154" s="8"/>
      <c r="EJZ154" s="8"/>
      <c r="EKA154" s="8"/>
      <c r="EKB154" s="8"/>
      <c r="EKC154" s="8"/>
      <c r="EKD154" s="8"/>
      <c r="EKE154" s="8"/>
      <c r="EKF154" s="8"/>
      <c r="EKG154" s="8"/>
      <c r="EKH154" s="8"/>
      <c r="EKI154" s="8"/>
      <c r="EKJ154" s="8"/>
      <c r="EKK154" s="8"/>
      <c r="EKL154" s="8"/>
      <c r="EKM154" s="8"/>
      <c r="EKN154" s="8"/>
      <c r="EKO154" s="8"/>
      <c r="EKP154" s="8"/>
      <c r="EKQ154" s="8"/>
      <c r="EKR154" s="8"/>
      <c r="EKS154" s="8"/>
      <c r="EKT154" s="8"/>
      <c r="EKU154" s="8"/>
      <c r="EKV154" s="8"/>
      <c r="EKW154" s="8"/>
      <c r="EKX154" s="8"/>
      <c r="EKY154" s="8"/>
      <c r="EKZ154" s="8"/>
      <c r="ELA154" s="8"/>
      <c r="ELB154" s="8"/>
      <c r="ELC154" s="8"/>
      <c r="ELD154" s="8"/>
      <c r="ELE154" s="8"/>
      <c r="ELF154" s="8"/>
      <c r="ELG154" s="8"/>
      <c r="ELH154" s="8"/>
      <c r="ELI154" s="8"/>
      <c r="ELJ154" s="8"/>
      <c r="ELK154" s="8"/>
      <c r="ELL154" s="8"/>
      <c r="ELM154" s="8"/>
      <c r="ELN154" s="8"/>
      <c r="ELO154" s="8"/>
      <c r="ELP154" s="8"/>
      <c r="ELQ154" s="8"/>
      <c r="ELR154" s="8"/>
      <c r="ELS154" s="8"/>
      <c r="ELT154" s="8"/>
      <c r="ELU154" s="8"/>
      <c r="ELV154" s="8"/>
      <c r="ELW154" s="8"/>
      <c r="ELX154" s="8"/>
      <c r="ELY154" s="8"/>
      <c r="ELZ154" s="8"/>
      <c r="EMA154" s="8"/>
      <c r="EMB154" s="8"/>
      <c r="EMC154" s="8"/>
      <c r="EMD154" s="8"/>
      <c r="EME154" s="8"/>
      <c r="EMF154" s="8"/>
      <c r="EMG154" s="8"/>
      <c r="EMH154" s="8"/>
      <c r="EMI154" s="8"/>
      <c r="EMJ154" s="8"/>
      <c r="EMK154" s="8"/>
      <c r="EML154" s="8"/>
      <c r="EMM154" s="8"/>
      <c r="EMN154" s="8"/>
      <c r="EMO154" s="8"/>
      <c r="EMP154" s="8"/>
      <c r="EMQ154" s="8"/>
      <c r="EMR154" s="8"/>
      <c r="EMS154" s="8"/>
      <c r="EMT154" s="8"/>
      <c r="EMU154" s="8"/>
      <c r="EMV154" s="8"/>
      <c r="EMW154" s="8"/>
      <c r="EMX154" s="8"/>
      <c r="EMY154" s="8"/>
      <c r="EMZ154" s="8"/>
      <c r="ENA154" s="8"/>
      <c r="ENB154" s="8"/>
      <c r="ENC154" s="8"/>
      <c r="END154" s="8"/>
      <c r="ENE154" s="8"/>
      <c r="ENF154" s="8"/>
      <c r="ENG154" s="8"/>
      <c r="ENH154" s="8"/>
      <c r="ENI154" s="8"/>
      <c r="ENJ154" s="8"/>
      <c r="ENK154" s="8"/>
      <c r="ENL154" s="8"/>
      <c r="ENM154" s="8"/>
      <c r="ENN154" s="8"/>
      <c r="ENO154" s="8"/>
      <c r="ENP154" s="8"/>
      <c r="ENQ154" s="8"/>
      <c r="ENR154" s="8"/>
      <c r="ENS154" s="8"/>
      <c r="ENT154" s="8"/>
      <c r="ENU154" s="8"/>
      <c r="ENV154" s="8"/>
      <c r="ENW154" s="8"/>
      <c r="ENX154" s="8"/>
      <c r="ENY154" s="8"/>
      <c r="ENZ154" s="8"/>
      <c r="EOA154" s="8"/>
      <c r="EOB154" s="8"/>
      <c r="EOC154" s="8"/>
      <c r="EOD154" s="8"/>
      <c r="EOE154" s="8"/>
      <c r="EOF154" s="8"/>
      <c r="EOG154" s="8"/>
      <c r="EOH154" s="8"/>
      <c r="EOI154" s="8"/>
      <c r="EOJ154" s="8"/>
      <c r="EOK154" s="8"/>
      <c r="EOL154" s="8"/>
      <c r="EOM154" s="8"/>
      <c r="EON154" s="8"/>
      <c r="EOO154" s="8"/>
      <c r="EOP154" s="8"/>
      <c r="EOQ154" s="8"/>
      <c r="EOR154" s="8"/>
      <c r="EOS154" s="8"/>
      <c r="EOT154" s="8"/>
      <c r="EOU154" s="8"/>
      <c r="EOV154" s="8"/>
      <c r="EOW154" s="8"/>
      <c r="EOX154" s="8"/>
      <c r="EOY154" s="8"/>
      <c r="EOZ154" s="8"/>
      <c r="EPA154" s="8"/>
      <c r="EPB154" s="8"/>
      <c r="EPC154" s="8"/>
      <c r="EPD154" s="8"/>
      <c r="EPE154" s="8"/>
      <c r="EPF154" s="8"/>
      <c r="EPG154" s="8"/>
      <c r="EPH154" s="8"/>
      <c r="EPI154" s="8"/>
      <c r="EPJ154" s="8"/>
      <c r="EPK154" s="8"/>
      <c r="EPL154" s="8"/>
      <c r="EPM154" s="8"/>
      <c r="EPN154" s="8"/>
      <c r="EPO154" s="8"/>
      <c r="EPP154" s="8"/>
      <c r="EPQ154" s="8"/>
      <c r="EPR154" s="8"/>
      <c r="EPS154" s="8"/>
      <c r="EPT154" s="8"/>
      <c r="EPU154" s="8"/>
      <c r="EPV154" s="8"/>
      <c r="EPW154" s="8"/>
      <c r="EPX154" s="8"/>
      <c r="EPY154" s="8"/>
      <c r="EPZ154" s="8"/>
      <c r="EQA154" s="8"/>
      <c r="EQB154" s="8"/>
      <c r="EQC154" s="8"/>
      <c r="EQD154" s="8"/>
      <c r="EQE154" s="8"/>
      <c r="EQF154" s="8"/>
      <c r="EQG154" s="8"/>
      <c r="EQH154" s="8"/>
      <c r="EQI154" s="8"/>
      <c r="EQJ154" s="8"/>
      <c r="EQK154" s="8"/>
      <c r="EQL154" s="8"/>
      <c r="EQM154" s="8"/>
      <c r="EQN154" s="8"/>
      <c r="EQO154" s="8"/>
      <c r="EQP154" s="8"/>
      <c r="EQQ154" s="8"/>
      <c r="EQR154" s="8"/>
      <c r="EQS154" s="8"/>
      <c r="EQT154" s="8"/>
      <c r="EQU154" s="8"/>
      <c r="EQV154" s="8"/>
      <c r="EQW154" s="8"/>
      <c r="EQX154" s="8"/>
      <c r="EQY154" s="8"/>
      <c r="EQZ154" s="8"/>
      <c r="ERA154" s="8"/>
      <c r="ERB154" s="8"/>
      <c r="ERC154" s="8"/>
      <c r="ERD154" s="8"/>
      <c r="ERE154" s="8"/>
      <c r="ERF154" s="8"/>
      <c r="ERG154" s="8"/>
      <c r="ERH154" s="8"/>
      <c r="ERI154" s="8"/>
      <c r="ERJ154" s="8"/>
      <c r="ERK154" s="8"/>
      <c r="ERL154" s="8"/>
      <c r="ERM154" s="8"/>
      <c r="ERN154" s="8"/>
      <c r="ERO154" s="8"/>
      <c r="ERP154" s="8"/>
      <c r="ERQ154" s="8"/>
      <c r="ERR154" s="8"/>
      <c r="ERS154" s="8"/>
      <c r="ERT154" s="8"/>
      <c r="ERU154" s="8"/>
      <c r="ERV154" s="8"/>
      <c r="ERW154" s="8"/>
      <c r="ERX154" s="8"/>
      <c r="ERY154" s="8"/>
      <c r="ERZ154" s="8"/>
      <c r="ESA154" s="8"/>
      <c r="ESB154" s="8"/>
      <c r="ESC154" s="8"/>
      <c r="ESD154" s="8"/>
      <c r="ESE154" s="8"/>
      <c r="ESF154" s="8"/>
      <c r="ESG154" s="8"/>
      <c r="ESH154" s="8"/>
      <c r="ESI154" s="8"/>
      <c r="ESJ154" s="8"/>
      <c r="ESK154" s="8"/>
      <c r="ESL154" s="8"/>
      <c r="ESM154" s="8"/>
      <c r="ESN154" s="8"/>
      <c r="ESO154" s="8"/>
      <c r="ESP154" s="8"/>
      <c r="ESQ154" s="8"/>
      <c r="ESR154" s="8"/>
      <c r="ESS154" s="8"/>
      <c r="EST154" s="8"/>
      <c r="ESU154" s="8"/>
      <c r="ESV154" s="8"/>
      <c r="ESW154" s="8"/>
      <c r="ESX154" s="8"/>
      <c r="ESY154" s="8"/>
      <c r="ESZ154" s="8"/>
      <c r="ETA154" s="8"/>
      <c r="ETB154" s="8"/>
      <c r="ETC154" s="8"/>
      <c r="ETD154" s="8"/>
      <c r="ETE154" s="8"/>
      <c r="ETF154" s="8"/>
      <c r="ETG154" s="8"/>
      <c r="ETH154" s="8"/>
      <c r="ETI154" s="8"/>
      <c r="ETJ154" s="8"/>
      <c r="ETK154" s="8"/>
      <c r="ETL154" s="8"/>
      <c r="ETM154" s="8"/>
      <c r="ETN154" s="8"/>
      <c r="ETO154" s="8"/>
      <c r="ETP154" s="8"/>
      <c r="ETQ154" s="8"/>
      <c r="ETR154" s="8"/>
      <c r="ETS154" s="8"/>
      <c r="ETT154" s="8"/>
      <c r="ETU154" s="8"/>
      <c r="ETV154" s="8"/>
      <c r="ETW154" s="8"/>
      <c r="ETX154" s="8"/>
      <c r="ETY154" s="8"/>
      <c r="ETZ154" s="8"/>
      <c r="EUA154" s="8"/>
      <c r="EUB154" s="8"/>
      <c r="EUC154" s="8"/>
      <c r="EUD154" s="8"/>
      <c r="EUE154" s="8"/>
      <c r="EUF154" s="8"/>
      <c r="EUG154" s="8"/>
      <c r="EUH154" s="8"/>
      <c r="EUI154" s="8"/>
      <c r="EUJ154" s="8"/>
      <c r="EUK154" s="8"/>
      <c r="EUL154" s="8"/>
      <c r="EUM154" s="8"/>
      <c r="EUN154" s="8"/>
      <c r="EUO154" s="8"/>
      <c r="EUP154" s="8"/>
      <c r="EUQ154" s="8"/>
      <c r="EUR154" s="8"/>
      <c r="EUS154" s="8"/>
      <c r="EUT154" s="8"/>
      <c r="EUU154" s="8"/>
      <c r="EUV154" s="8"/>
      <c r="EUW154" s="8"/>
      <c r="EUX154" s="8"/>
      <c r="EUY154" s="8"/>
      <c r="EUZ154" s="8"/>
      <c r="EVA154" s="8"/>
      <c r="EVB154" s="8"/>
      <c r="EVC154" s="8"/>
      <c r="EVD154" s="8"/>
      <c r="EVE154" s="8"/>
      <c r="EVF154" s="8"/>
      <c r="EVG154" s="8"/>
      <c r="EVH154" s="8"/>
      <c r="EVI154" s="8"/>
      <c r="EVJ154" s="8"/>
      <c r="EVK154" s="8"/>
      <c r="EVL154" s="8"/>
      <c r="EVM154" s="8"/>
      <c r="EVN154" s="8"/>
      <c r="EVO154" s="8"/>
      <c r="EVP154" s="8"/>
      <c r="EVQ154" s="8"/>
      <c r="EVR154" s="8"/>
      <c r="EVS154" s="8"/>
      <c r="EVT154" s="8"/>
      <c r="EVU154" s="8"/>
      <c r="EVV154" s="8"/>
      <c r="EVW154" s="8"/>
      <c r="EVX154" s="8"/>
      <c r="EVY154" s="8"/>
      <c r="EVZ154" s="8"/>
      <c r="EWA154" s="8"/>
      <c r="EWB154" s="8"/>
      <c r="EWC154" s="8"/>
      <c r="EWD154" s="8"/>
      <c r="EWE154" s="8"/>
      <c r="EWF154" s="8"/>
      <c r="EWG154" s="8"/>
      <c r="EWH154" s="8"/>
      <c r="EWI154" s="8"/>
      <c r="EWJ154" s="8"/>
      <c r="EWK154" s="8"/>
      <c r="EWL154" s="8"/>
      <c r="EWM154" s="8"/>
      <c r="EWN154" s="8"/>
      <c r="EWO154" s="8"/>
      <c r="EWP154" s="8"/>
      <c r="EWQ154" s="8"/>
      <c r="EWR154" s="8"/>
      <c r="EWS154" s="8"/>
      <c r="EWT154" s="8"/>
      <c r="EWU154" s="8"/>
      <c r="EWV154" s="8"/>
      <c r="EWW154" s="8"/>
      <c r="EWX154" s="8"/>
      <c r="EWY154" s="8"/>
      <c r="EWZ154" s="8"/>
      <c r="EXA154" s="8"/>
      <c r="EXB154" s="8"/>
      <c r="EXC154" s="8"/>
      <c r="EXD154" s="8"/>
      <c r="EXE154" s="8"/>
      <c r="EXF154" s="8"/>
      <c r="EXG154" s="8"/>
      <c r="EXH154" s="8"/>
      <c r="EXI154" s="8"/>
      <c r="EXJ154" s="8"/>
      <c r="EXK154" s="8"/>
      <c r="EXL154" s="8"/>
      <c r="EXM154" s="8"/>
      <c r="EXN154" s="8"/>
      <c r="EXO154" s="8"/>
      <c r="EXP154" s="8"/>
      <c r="EXQ154" s="8"/>
      <c r="EXR154" s="8"/>
      <c r="EXS154" s="8"/>
      <c r="EXT154" s="8"/>
      <c r="EXU154" s="8"/>
      <c r="EXV154" s="8"/>
      <c r="EXW154" s="8"/>
      <c r="EXX154" s="8"/>
      <c r="EXY154" s="8"/>
      <c r="EXZ154" s="8"/>
      <c r="EYA154" s="8"/>
      <c r="EYB154" s="8"/>
      <c r="EYC154" s="8"/>
      <c r="EYD154" s="8"/>
      <c r="EYE154" s="8"/>
      <c r="EYF154" s="8"/>
      <c r="EYG154" s="8"/>
      <c r="EYH154" s="8"/>
      <c r="EYI154" s="8"/>
      <c r="EYJ154" s="8"/>
      <c r="EYK154" s="8"/>
      <c r="EYL154" s="8"/>
      <c r="EYM154" s="8"/>
      <c r="EYN154" s="8"/>
      <c r="EYO154" s="8"/>
      <c r="EYP154" s="8"/>
      <c r="EYQ154" s="8"/>
      <c r="EYR154" s="8"/>
      <c r="EYS154" s="8"/>
      <c r="EYT154" s="8"/>
      <c r="EYU154" s="8"/>
      <c r="EYV154" s="8"/>
      <c r="EYW154" s="8"/>
      <c r="EYX154" s="8"/>
      <c r="EYY154" s="8"/>
      <c r="EYZ154" s="8"/>
      <c r="EZA154" s="8"/>
      <c r="EZB154" s="8"/>
      <c r="EZC154" s="8"/>
      <c r="EZD154" s="8"/>
      <c r="EZE154" s="8"/>
      <c r="EZF154" s="8"/>
      <c r="EZG154" s="8"/>
      <c r="EZH154" s="8"/>
      <c r="EZI154" s="8"/>
      <c r="EZJ154" s="8"/>
      <c r="EZK154" s="8"/>
      <c r="EZL154" s="8"/>
      <c r="EZM154" s="8"/>
      <c r="EZN154" s="8"/>
      <c r="EZO154" s="8"/>
      <c r="EZP154" s="8"/>
      <c r="EZQ154" s="8"/>
      <c r="EZR154" s="8"/>
      <c r="EZS154" s="8"/>
      <c r="EZT154" s="8"/>
      <c r="EZU154" s="8"/>
      <c r="EZV154" s="8"/>
      <c r="EZW154" s="8"/>
      <c r="EZX154" s="8"/>
      <c r="EZY154" s="8"/>
      <c r="EZZ154" s="8"/>
      <c r="FAA154" s="8"/>
      <c r="FAB154" s="8"/>
      <c r="FAC154" s="8"/>
      <c r="FAD154" s="8"/>
      <c r="FAE154" s="8"/>
      <c r="FAF154" s="8"/>
      <c r="FAG154" s="8"/>
      <c r="FAH154" s="8"/>
      <c r="FAI154" s="8"/>
      <c r="FAJ154" s="8"/>
      <c r="FAK154" s="8"/>
      <c r="FAL154" s="8"/>
      <c r="FAM154" s="8"/>
      <c r="FAN154" s="8"/>
      <c r="FAO154" s="8"/>
      <c r="FAP154" s="8"/>
      <c r="FAQ154" s="8"/>
      <c r="FAR154" s="8"/>
      <c r="FAS154" s="8"/>
      <c r="FAT154" s="8"/>
      <c r="FAU154" s="8"/>
      <c r="FAV154" s="8"/>
      <c r="FAW154" s="8"/>
      <c r="FAX154" s="8"/>
      <c r="FAY154" s="8"/>
      <c r="FAZ154" s="8"/>
      <c r="FBA154" s="8"/>
      <c r="FBB154" s="8"/>
      <c r="FBC154" s="8"/>
      <c r="FBD154" s="8"/>
      <c r="FBE154" s="8"/>
      <c r="FBF154" s="8"/>
      <c r="FBG154" s="8"/>
      <c r="FBH154" s="8"/>
      <c r="FBI154" s="8"/>
      <c r="FBJ154" s="8"/>
      <c r="FBK154" s="8"/>
      <c r="FBL154" s="8"/>
      <c r="FBM154" s="8"/>
      <c r="FBN154" s="8"/>
      <c r="FBO154" s="8"/>
      <c r="FBP154" s="8"/>
      <c r="FBQ154" s="8"/>
      <c r="FBR154" s="8"/>
      <c r="FBS154" s="8"/>
      <c r="FBT154" s="8"/>
      <c r="FBU154" s="8"/>
      <c r="FBV154" s="8"/>
      <c r="FBW154" s="8"/>
      <c r="FBX154" s="8"/>
      <c r="FBY154" s="8"/>
      <c r="FBZ154" s="8"/>
      <c r="FCA154" s="8"/>
      <c r="FCB154" s="8"/>
      <c r="FCC154" s="8"/>
      <c r="FCD154" s="8"/>
      <c r="FCE154" s="8"/>
      <c r="FCF154" s="8"/>
      <c r="FCG154" s="8"/>
      <c r="FCH154" s="8"/>
      <c r="FCI154" s="8"/>
      <c r="FCJ154" s="8"/>
      <c r="FCK154" s="8"/>
      <c r="FCL154" s="8"/>
      <c r="FCM154" s="8"/>
      <c r="FCN154" s="8"/>
      <c r="FCO154" s="8"/>
      <c r="FCP154" s="8"/>
      <c r="FCQ154" s="8"/>
      <c r="FCR154" s="8"/>
      <c r="FCS154" s="8"/>
      <c r="FCT154" s="8"/>
      <c r="FCU154" s="8"/>
      <c r="FCV154" s="8"/>
      <c r="FCW154" s="8"/>
      <c r="FCX154" s="8"/>
      <c r="FCY154" s="8"/>
      <c r="FCZ154" s="8"/>
      <c r="FDA154" s="8"/>
      <c r="FDB154" s="8"/>
      <c r="FDC154" s="8"/>
      <c r="FDD154" s="8"/>
      <c r="FDE154" s="8"/>
      <c r="FDF154" s="8"/>
      <c r="FDG154" s="8"/>
      <c r="FDH154" s="8"/>
      <c r="FDI154" s="8"/>
      <c r="FDJ154" s="8"/>
      <c r="FDK154" s="8"/>
      <c r="FDL154" s="8"/>
      <c r="FDM154" s="8"/>
      <c r="FDN154" s="8"/>
      <c r="FDO154" s="8"/>
      <c r="FDP154" s="8"/>
      <c r="FDQ154" s="8"/>
      <c r="FDR154" s="8"/>
      <c r="FDS154" s="8"/>
      <c r="FDT154" s="8"/>
      <c r="FDU154" s="8"/>
      <c r="FDV154" s="8"/>
      <c r="FDW154" s="8"/>
      <c r="FDX154" s="8"/>
      <c r="FDY154" s="8"/>
      <c r="FDZ154" s="8"/>
      <c r="FEA154" s="8"/>
      <c r="FEB154" s="8"/>
      <c r="FEC154" s="8"/>
      <c r="FED154" s="8"/>
      <c r="FEE154" s="8"/>
      <c r="FEF154" s="8"/>
      <c r="FEG154" s="8"/>
      <c r="FEH154" s="8"/>
      <c r="FEI154" s="8"/>
      <c r="FEJ154" s="8"/>
      <c r="FEK154" s="8"/>
      <c r="FEL154" s="8"/>
      <c r="FEM154" s="8"/>
      <c r="FEN154" s="8"/>
      <c r="FEO154" s="8"/>
      <c r="FEP154" s="8"/>
      <c r="FEQ154" s="8"/>
      <c r="FER154" s="8"/>
      <c r="FES154" s="8"/>
      <c r="FET154" s="8"/>
      <c r="FEU154" s="8"/>
      <c r="FEV154" s="8"/>
      <c r="FEW154" s="8"/>
      <c r="FEX154" s="8"/>
      <c r="FEY154" s="8"/>
      <c r="FEZ154" s="8"/>
      <c r="FFA154" s="8"/>
      <c r="FFB154" s="8"/>
      <c r="FFC154" s="8"/>
      <c r="FFD154" s="8"/>
      <c r="FFE154" s="8"/>
      <c r="FFF154" s="8"/>
      <c r="FFG154" s="8"/>
      <c r="FFH154" s="8"/>
      <c r="FFI154" s="8"/>
      <c r="FFJ154" s="8"/>
      <c r="FFK154" s="8"/>
      <c r="FFL154" s="8"/>
      <c r="FFM154" s="8"/>
      <c r="FFN154" s="8"/>
      <c r="FFO154" s="8"/>
      <c r="FFP154" s="8"/>
      <c r="FFQ154" s="8"/>
      <c r="FFR154" s="8"/>
      <c r="FFS154" s="8"/>
      <c r="FFT154" s="8"/>
      <c r="FFU154" s="8"/>
      <c r="FFV154" s="8"/>
      <c r="FFW154" s="8"/>
      <c r="FFX154" s="8"/>
      <c r="FFY154" s="8"/>
      <c r="FFZ154" s="8"/>
      <c r="FGA154" s="8"/>
      <c r="FGB154" s="8"/>
      <c r="FGC154" s="8"/>
      <c r="FGD154" s="8"/>
      <c r="FGE154" s="8"/>
      <c r="FGF154" s="8"/>
      <c r="FGG154" s="8"/>
      <c r="FGH154" s="8"/>
      <c r="FGI154" s="8"/>
      <c r="FGJ154" s="8"/>
      <c r="FGK154" s="8"/>
      <c r="FGL154" s="8"/>
      <c r="FGM154" s="8"/>
      <c r="FGN154" s="8"/>
      <c r="FGO154" s="8"/>
      <c r="FGP154" s="8"/>
      <c r="FGQ154" s="8"/>
      <c r="FGR154" s="8"/>
      <c r="FGS154" s="8"/>
      <c r="FGT154" s="8"/>
      <c r="FGU154" s="8"/>
      <c r="FGV154" s="8"/>
      <c r="FGW154" s="8"/>
      <c r="FGX154" s="8"/>
      <c r="FGY154" s="8"/>
      <c r="FGZ154" s="8"/>
      <c r="FHA154" s="8"/>
      <c r="FHB154" s="8"/>
      <c r="FHC154" s="8"/>
      <c r="FHD154" s="8"/>
      <c r="FHE154" s="8"/>
      <c r="FHF154" s="8"/>
      <c r="FHG154" s="8"/>
      <c r="FHH154" s="8"/>
      <c r="FHI154" s="8"/>
      <c r="FHJ154" s="8"/>
      <c r="FHK154" s="8"/>
      <c r="FHL154" s="8"/>
      <c r="FHM154" s="8"/>
      <c r="FHN154" s="8"/>
      <c r="FHO154" s="8"/>
      <c r="FHP154" s="8"/>
      <c r="FHQ154" s="8"/>
      <c r="FHR154" s="8"/>
      <c r="FHS154" s="8"/>
      <c r="FHT154" s="8"/>
      <c r="FHU154" s="8"/>
      <c r="FHV154" s="8"/>
      <c r="FHW154" s="8"/>
      <c r="FHX154" s="8"/>
      <c r="FHY154" s="8"/>
      <c r="FHZ154" s="8"/>
      <c r="FIA154" s="8"/>
      <c r="FIB154" s="8"/>
      <c r="FIC154" s="8"/>
      <c r="FID154" s="8"/>
      <c r="FIE154" s="8"/>
      <c r="FIF154" s="8"/>
      <c r="FIG154" s="8"/>
      <c r="FIH154" s="8"/>
      <c r="FII154" s="8"/>
      <c r="FIJ154" s="8"/>
      <c r="FIK154" s="8"/>
      <c r="FIL154" s="8"/>
      <c r="FIM154" s="8"/>
      <c r="FIN154" s="8"/>
      <c r="FIO154" s="8"/>
      <c r="FIP154" s="8"/>
      <c r="FIQ154" s="8"/>
      <c r="FIR154" s="8"/>
      <c r="FIS154" s="8"/>
      <c r="FIT154" s="8"/>
      <c r="FIU154" s="8"/>
      <c r="FIV154" s="8"/>
      <c r="FIW154" s="8"/>
      <c r="FIX154" s="8"/>
      <c r="FIY154" s="8"/>
      <c r="FIZ154" s="8"/>
      <c r="FJA154" s="8"/>
      <c r="FJB154" s="8"/>
      <c r="FJC154" s="8"/>
      <c r="FJD154" s="8"/>
      <c r="FJE154" s="8"/>
      <c r="FJF154" s="8"/>
      <c r="FJG154" s="8"/>
      <c r="FJH154" s="8"/>
      <c r="FJI154" s="8"/>
      <c r="FJJ154" s="8"/>
      <c r="FJK154" s="8"/>
      <c r="FJL154" s="8"/>
      <c r="FJM154" s="8"/>
      <c r="FJN154" s="8"/>
      <c r="FJO154" s="8"/>
      <c r="FJP154" s="8"/>
      <c r="FJQ154" s="8"/>
      <c r="FJR154" s="8"/>
      <c r="FJS154" s="8"/>
      <c r="FJT154" s="8"/>
      <c r="FJU154" s="8"/>
      <c r="FJV154" s="8"/>
      <c r="FJW154" s="8"/>
      <c r="FJX154" s="8"/>
      <c r="FJY154" s="8"/>
      <c r="FJZ154" s="8"/>
      <c r="FKA154" s="8"/>
      <c r="FKB154" s="8"/>
      <c r="FKC154" s="8"/>
      <c r="FKD154" s="8"/>
      <c r="FKE154" s="8"/>
      <c r="FKF154" s="8"/>
      <c r="FKG154" s="8"/>
      <c r="FKH154" s="8"/>
      <c r="FKI154" s="8"/>
      <c r="FKJ154" s="8"/>
      <c r="FKK154" s="8"/>
      <c r="FKL154" s="8"/>
      <c r="FKM154" s="8"/>
      <c r="FKN154" s="8"/>
      <c r="FKO154" s="8"/>
      <c r="FKP154" s="8"/>
      <c r="FKQ154" s="8"/>
      <c r="FKR154" s="8"/>
      <c r="FKS154" s="8"/>
      <c r="FKT154" s="8"/>
      <c r="FKU154" s="8"/>
      <c r="FKV154" s="8"/>
      <c r="FKW154" s="8"/>
      <c r="FKX154" s="8"/>
      <c r="FKY154" s="8"/>
      <c r="FKZ154" s="8"/>
      <c r="FLA154" s="8"/>
      <c r="FLB154" s="8"/>
      <c r="FLC154" s="8"/>
      <c r="FLD154" s="8"/>
      <c r="FLE154" s="8"/>
      <c r="FLF154" s="8"/>
      <c r="FLG154" s="8"/>
      <c r="FLH154" s="8"/>
      <c r="FLI154" s="8"/>
      <c r="FLJ154" s="8"/>
      <c r="FLK154" s="8"/>
      <c r="FLL154" s="8"/>
      <c r="FLM154" s="8"/>
      <c r="FLN154" s="8"/>
      <c r="FLO154" s="8"/>
      <c r="FLP154" s="8"/>
      <c r="FLQ154" s="8"/>
      <c r="FLR154" s="8"/>
      <c r="FLS154" s="8"/>
      <c r="FLT154" s="8"/>
      <c r="FLU154" s="8"/>
      <c r="FLV154" s="8"/>
      <c r="FLW154" s="8"/>
      <c r="FLX154" s="8"/>
      <c r="FLY154" s="8"/>
      <c r="FLZ154" s="8"/>
      <c r="FMA154" s="8"/>
      <c r="FMB154" s="8"/>
      <c r="FMC154" s="8"/>
      <c r="FMD154" s="8"/>
      <c r="FME154" s="8"/>
      <c r="FMF154" s="8"/>
      <c r="FMG154" s="8"/>
      <c r="FMH154" s="8"/>
      <c r="FMI154" s="8"/>
      <c r="FMJ154" s="8"/>
      <c r="FMK154" s="8"/>
      <c r="FML154" s="8"/>
      <c r="FMM154" s="8"/>
      <c r="FMN154" s="8"/>
      <c r="FMO154" s="8"/>
      <c r="FMP154" s="8"/>
      <c r="FMQ154" s="8"/>
      <c r="FMR154" s="8"/>
      <c r="FMS154" s="8"/>
      <c r="FMT154" s="8"/>
      <c r="FMU154" s="8"/>
      <c r="FMV154" s="8"/>
      <c r="FMW154" s="8"/>
      <c r="FMX154" s="8"/>
      <c r="FMY154" s="8"/>
      <c r="FMZ154" s="8"/>
      <c r="FNA154" s="8"/>
      <c r="FNB154" s="8"/>
      <c r="FNC154" s="8"/>
      <c r="FND154" s="8"/>
      <c r="FNE154" s="8"/>
      <c r="FNF154" s="8"/>
      <c r="FNG154" s="8"/>
      <c r="FNH154" s="8"/>
      <c r="FNI154" s="8"/>
      <c r="FNJ154" s="8"/>
      <c r="FNK154" s="8"/>
      <c r="FNL154" s="8"/>
      <c r="FNM154" s="8"/>
      <c r="FNN154" s="8"/>
      <c r="FNO154" s="8"/>
      <c r="FNP154" s="8"/>
      <c r="FNQ154" s="8"/>
      <c r="FNR154" s="8"/>
      <c r="FNS154" s="8"/>
      <c r="FNT154" s="8"/>
      <c r="FNU154" s="8"/>
      <c r="FNV154" s="8"/>
      <c r="FNW154" s="8"/>
      <c r="FNX154" s="8"/>
      <c r="FNY154" s="8"/>
      <c r="FNZ154" s="8"/>
      <c r="FOA154" s="8"/>
      <c r="FOB154" s="8"/>
      <c r="FOC154" s="8"/>
      <c r="FOD154" s="8"/>
      <c r="FOE154" s="8"/>
      <c r="FOF154" s="8"/>
      <c r="FOG154" s="8"/>
      <c r="FOH154" s="8"/>
      <c r="FOI154" s="8"/>
      <c r="FOJ154" s="8"/>
      <c r="FOK154" s="8"/>
      <c r="FOL154" s="8"/>
      <c r="FOM154" s="8"/>
      <c r="FON154" s="8"/>
      <c r="FOO154" s="8"/>
      <c r="FOP154" s="8"/>
      <c r="FOQ154" s="8"/>
      <c r="FOR154" s="8"/>
      <c r="FOS154" s="8"/>
      <c r="FOT154" s="8"/>
      <c r="FOU154" s="8"/>
      <c r="FOV154" s="8"/>
      <c r="FOW154" s="8"/>
      <c r="FOX154" s="8"/>
      <c r="FOY154" s="8"/>
      <c r="FOZ154" s="8"/>
      <c r="FPA154" s="8"/>
      <c r="FPB154" s="8"/>
      <c r="FPC154" s="8"/>
      <c r="FPD154" s="8"/>
      <c r="FPE154" s="8"/>
      <c r="FPF154" s="8"/>
      <c r="FPG154" s="8"/>
      <c r="FPH154" s="8"/>
      <c r="FPI154" s="8"/>
      <c r="FPJ154" s="8"/>
      <c r="FPK154" s="8"/>
      <c r="FPL154" s="8"/>
      <c r="FPM154" s="8"/>
      <c r="FPN154" s="8"/>
      <c r="FPO154" s="8"/>
      <c r="FPP154" s="8"/>
      <c r="FPQ154" s="8"/>
      <c r="FPR154" s="8"/>
      <c r="FPS154" s="8"/>
      <c r="FPT154" s="8"/>
      <c r="FPU154" s="8"/>
      <c r="FPV154" s="8"/>
      <c r="FPW154" s="8"/>
      <c r="FPX154" s="8"/>
      <c r="FPY154" s="8"/>
      <c r="FPZ154" s="8"/>
      <c r="FQA154" s="8"/>
      <c r="FQB154" s="8"/>
      <c r="FQC154" s="8"/>
      <c r="FQD154" s="8"/>
      <c r="FQE154" s="8"/>
      <c r="FQF154" s="8"/>
      <c r="FQG154" s="8"/>
      <c r="FQH154" s="8"/>
      <c r="FQI154" s="8"/>
      <c r="FQJ154" s="8"/>
      <c r="FQK154" s="8"/>
      <c r="FQL154" s="8"/>
      <c r="FQM154" s="8"/>
      <c r="FQN154" s="8"/>
      <c r="FQO154" s="8"/>
      <c r="FQP154" s="8"/>
      <c r="FQQ154" s="8"/>
      <c r="FQR154" s="8"/>
      <c r="FQS154" s="8"/>
      <c r="FQT154" s="8"/>
      <c r="FQU154" s="8"/>
      <c r="FQV154" s="8"/>
      <c r="FQW154" s="8"/>
      <c r="FQX154" s="8"/>
      <c r="FQY154" s="8"/>
      <c r="FQZ154" s="8"/>
      <c r="FRA154" s="8"/>
      <c r="FRB154" s="8"/>
      <c r="FRC154" s="8"/>
      <c r="FRD154" s="8"/>
      <c r="FRE154" s="8"/>
      <c r="FRF154" s="8"/>
      <c r="FRG154" s="8"/>
      <c r="FRH154" s="8"/>
      <c r="FRI154" s="8"/>
      <c r="FRJ154" s="8"/>
      <c r="FRK154" s="8"/>
      <c r="FRL154" s="8"/>
      <c r="FRM154" s="8"/>
      <c r="FRN154" s="8"/>
      <c r="FRO154" s="8"/>
      <c r="FRP154" s="8"/>
      <c r="FRQ154" s="8"/>
      <c r="FRR154" s="8"/>
      <c r="FRS154" s="8"/>
      <c r="FRT154" s="8"/>
      <c r="FRU154" s="8"/>
      <c r="FRV154" s="8"/>
      <c r="FRW154" s="8"/>
      <c r="FRX154" s="8"/>
      <c r="FRY154" s="8"/>
      <c r="FRZ154" s="8"/>
      <c r="FSA154" s="8"/>
      <c r="FSB154" s="8"/>
      <c r="FSC154" s="8"/>
      <c r="FSD154" s="8"/>
      <c r="FSE154" s="8"/>
      <c r="FSF154" s="8"/>
      <c r="FSG154" s="8"/>
      <c r="FSH154" s="8"/>
      <c r="FSI154" s="8"/>
      <c r="FSJ154" s="8"/>
      <c r="FSK154" s="8"/>
      <c r="FSL154" s="8"/>
      <c r="FSM154" s="8"/>
      <c r="FSN154" s="8"/>
      <c r="FSO154" s="8"/>
      <c r="FSP154" s="8"/>
      <c r="FSQ154" s="8"/>
      <c r="FSR154" s="8"/>
      <c r="FSS154" s="8"/>
      <c r="FST154" s="8"/>
      <c r="FSU154" s="8"/>
      <c r="FSV154" s="8"/>
      <c r="FSW154" s="8"/>
      <c r="FSX154" s="8"/>
      <c r="FSY154" s="8"/>
      <c r="FSZ154" s="8"/>
      <c r="FTA154" s="8"/>
      <c r="FTB154" s="8"/>
      <c r="FTC154" s="8"/>
      <c r="FTD154" s="8"/>
      <c r="FTE154" s="8"/>
      <c r="FTF154" s="8"/>
      <c r="FTG154" s="8"/>
      <c r="FTH154" s="8"/>
      <c r="FTI154" s="8"/>
      <c r="FTJ154" s="8"/>
      <c r="FTK154" s="8"/>
      <c r="FTL154" s="8"/>
      <c r="FTM154" s="8"/>
      <c r="FTN154" s="8"/>
      <c r="FTO154" s="8"/>
      <c r="FTP154" s="8"/>
      <c r="FTQ154" s="8"/>
      <c r="FTR154" s="8"/>
      <c r="FTS154" s="8"/>
      <c r="FTT154" s="8"/>
      <c r="FTU154" s="8"/>
      <c r="FTV154" s="8"/>
      <c r="FTW154" s="8"/>
      <c r="FTX154" s="8"/>
      <c r="FTY154" s="8"/>
      <c r="FTZ154" s="8"/>
      <c r="FUA154" s="8"/>
      <c r="FUB154" s="8"/>
      <c r="FUC154" s="8"/>
      <c r="FUD154" s="8"/>
      <c r="FUE154" s="8"/>
      <c r="FUF154" s="8"/>
      <c r="FUG154" s="8"/>
      <c r="FUH154" s="8"/>
      <c r="FUI154" s="8"/>
      <c r="FUJ154" s="8"/>
      <c r="FUK154" s="8"/>
      <c r="FUL154" s="8"/>
      <c r="FUM154" s="8"/>
      <c r="FUN154" s="8"/>
      <c r="FUO154" s="8"/>
      <c r="FUP154" s="8"/>
      <c r="FUQ154" s="8"/>
      <c r="FUR154" s="8"/>
      <c r="FUS154" s="8"/>
      <c r="FUT154" s="8"/>
      <c r="FUU154" s="8"/>
      <c r="FUV154" s="8"/>
      <c r="FUW154" s="8"/>
      <c r="FUX154" s="8"/>
      <c r="FUY154" s="8"/>
      <c r="FUZ154" s="8"/>
      <c r="FVA154" s="8"/>
      <c r="FVB154" s="8"/>
      <c r="FVC154" s="8"/>
      <c r="FVD154" s="8"/>
      <c r="FVE154" s="8"/>
      <c r="FVF154" s="8"/>
      <c r="FVG154" s="8"/>
      <c r="FVH154" s="8"/>
      <c r="FVI154" s="8"/>
      <c r="FVJ154" s="8"/>
      <c r="FVK154" s="8"/>
      <c r="FVL154" s="8"/>
      <c r="FVM154" s="8"/>
      <c r="FVN154" s="8"/>
      <c r="FVO154" s="8"/>
      <c r="FVP154" s="8"/>
      <c r="FVQ154" s="8"/>
      <c r="FVR154" s="8"/>
      <c r="FVS154" s="8"/>
      <c r="FVT154" s="8"/>
      <c r="FVU154" s="8"/>
      <c r="FVV154" s="8"/>
      <c r="FVW154" s="8"/>
      <c r="FVX154" s="8"/>
      <c r="FVY154" s="8"/>
      <c r="FVZ154" s="8"/>
      <c r="FWA154" s="8"/>
      <c r="FWB154" s="8"/>
      <c r="FWC154" s="8"/>
      <c r="FWD154" s="8"/>
      <c r="FWE154" s="8"/>
      <c r="FWF154" s="8"/>
      <c r="FWG154" s="8"/>
      <c r="FWH154" s="8"/>
      <c r="FWI154" s="8"/>
      <c r="FWJ154" s="8"/>
      <c r="FWK154" s="8"/>
      <c r="FWL154" s="8"/>
      <c r="FWM154" s="8"/>
      <c r="FWN154" s="8"/>
      <c r="FWO154" s="8"/>
      <c r="FWP154" s="8"/>
      <c r="FWQ154" s="8"/>
      <c r="FWR154" s="8"/>
      <c r="FWS154" s="8"/>
      <c r="FWT154" s="8"/>
      <c r="FWU154" s="8"/>
      <c r="FWV154" s="8"/>
      <c r="FWW154" s="8"/>
      <c r="FWX154" s="8"/>
      <c r="FWY154" s="8"/>
      <c r="FWZ154" s="8"/>
      <c r="FXA154" s="8"/>
      <c r="FXB154" s="8"/>
      <c r="FXC154" s="8"/>
      <c r="FXD154" s="8"/>
      <c r="FXE154" s="8"/>
      <c r="FXF154" s="8"/>
      <c r="FXG154" s="8"/>
      <c r="FXH154" s="8"/>
      <c r="FXI154" s="8"/>
      <c r="FXJ154" s="8"/>
      <c r="FXK154" s="8"/>
      <c r="FXL154" s="8"/>
      <c r="FXM154" s="8"/>
      <c r="FXN154" s="8"/>
      <c r="FXO154" s="8"/>
      <c r="FXP154" s="8"/>
      <c r="FXQ154" s="8"/>
      <c r="FXR154" s="8"/>
      <c r="FXS154" s="8"/>
      <c r="FXT154" s="8"/>
      <c r="FXU154" s="8"/>
      <c r="FXV154" s="8"/>
      <c r="FXW154" s="8"/>
      <c r="FXX154" s="8"/>
      <c r="FXY154" s="8"/>
      <c r="FXZ154" s="8"/>
      <c r="FYA154" s="8"/>
      <c r="FYB154" s="8"/>
      <c r="FYC154" s="8"/>
      <c r="FYD154" s="8"/>
      <c r="FYE154" s="8"/>
      <c r="FYF154" s="8"/>
      <c r="FYG154" s="8"/>
      <c r="FYH154" s="8"/>
      <c r="FYI154" s="8"/>
      <c r="FYJ154" s="8"/>
      <c r="FYK154" s="8"/>
      <c r="FYL154" s="8"/>
      <c r="FYM154" s="8"/>
      <c r="FYN154" s="8"/>
      <c r="FYO154" s="8"/>
      <c r="FYP154" s="8"/>
      <c r="FYQ154" s="8"/>
      <c r="FYR154" s="8"/>
      <c r="FYS154" s="8"/>
      <c r="FYT154" s="8"/>
      <c r="FYU154" s="8"/>
      <c r="FYV154" s="8"/>
      <c r="FYW154" s="8"/>
      <c r="FYX154" s="8"/>
      <c r="FYY154" s="8"/>
      <c r="FYZ154" s="8"/>
      <c r="FZA154" s="8"/>
      <c r="FZB154" s="8"/>
      <c r="FZC154" s="8"/>
      <c r="FZD154" s="8"/>
      <c r="FZE154" s="8"/>
      <c r="FZF154" s="8"/>
      <c r="FZG154" s="8"/>
      <c r="FZH154" s="8"/>
      <c r="FZI154" s="8"/>
      <c r="FZJ154" s="8"/>
      <c r="FZK154" s="8"/>
      <c r="FZL154" s="8"/>
      <c r="FZM154" s="8"/>
      <c r="FZN154" s="8"/>
      <c r="FZO154" s="8"/>
      <c r="FZP154" s="8"/>
      <c r="FZQ154" s="8"/>
      <c r="FZR154" s="8"/>
      <c r="FZS154" s="8"/>
      <c r="FZT154" s="8"/>
      <c r="FZU154" s="8"/>
      <c r="FZV154" s="8"/>
      <c r="FZW154" s="8"/>
      <c r="FZX154" s="8"/>
      <c r="FZY154" s="8"/>
      <c r="FZZ154" s="8"/>
      <c r="GAA154" s="8"/>
      <c r="GAB154" s="8"/>
      <c r="GAC154" s="8"/>
      <c r="GAD154" s="8"/>
      <c r="GAE154" s="8"/>
      <c r="GAF154" s="8"/>
      <c r="GAG154" s="8"/>
      <c r="GAH154" s="8"/>
      <c r="GAI154" s="8"/>
      <c r="GAJ154" s="8"/>
      <c r="GAK154" s="8"/>
      <c r="GAL154" s="8"/>
      <c r="GAM154" s="8"/>
      <c r="GAN154" s="8"/>
      <c r="GAO154" s="8"/>
      <c r="GAP154" s="8"/>
      <c r="GAQ154" s="8"/>
      <c r="GAR154" s="8"/>
      <c r="GAS154" s="8"/>
      <c r="GAT154" s="8"/>
      <c r="GAU154" s="8"/>
      <c r="GAV154" s="8"/>
      <c r="GAW154" s="8"/>
      <c r="GAX154" s="8"/>
      <c r="GAY154" s="8"/>
      <c r="GAZ154" s="8"/>
      <c r="GBA154" s="8"/>
      <c r="GBB154" s="8"/>
      <c r="GBC154" s="8"/>
      <c r="GBD154" s="8"/>
      <c r="GBE154" s="8"/>
      <c r="GBF154" s="8"/>
      <c r="GBG154" s="8"/>
      <c r="GBH154" s="8"/>
      <c r="GBI154" s="8"/>
      <c r="GBJ154" s="8"/>
      <c r="GBK154" s="8"/>
      <c r="GBL154" s="8"/>
      <c r="GBM154" s="8"/>
      <c r="GBN154" s="8"/>
      <c r="GBO154" s="8"/>
      <c r="GBP154" s="8"/>
      <c r="GBQ154" s="8"/>
      <c r="GBR154" s="8"/>
      <c r="GBS154" s="8"/>
      <c r="GBT154" s="8"/>
      <c r="GBU154" s="8"/>
      <c r="GBV154" s="8"/>
      <c r="GBW154" s="8"/>
      <c r="GBX154" s="8"/>
      <c r="GBY154" s="8"/>
      <c r="GBZ154" s="8"/>
      <c r="GCA154" s="8"/>
      <c r="GCB154" s="8"/>
      <c r="GCC154" s="8"/>
      <c r="GCD154" s="8"/>
      <c r="GCE154" s="8"/>
      <c r="GCF154" s="8"/>
      <c r="GCG154" s="8"/>
      <c r="GCH154" s="8"/>
      <c r="GCI154" s="8"/>
      <c r="GCJ154" s="8"/>
      <c r="GCK154" s="8"/>
      <c r="GCL154" s="8"/>
      <c r="GCM154" s="8"/>
      <c r="GCN154" s="8"/>
      <c r="GCO154" s="8"/>
      <c r="GCP154" s="8"/>
      <c r="GCQ154" s="8"/>
      <c r="GCR154" s="8"/>
      <c r="GCS154" s="8"/>
      <c r="GCT154" s="8"/>
      <c r="GCU154" s="8"/>
      <c r="GCV154" s="8"/>
      <c r="GCW154" s="8"/>
      <c r="GCX154" s="8"/>
      <c r="GCY154" s="8"/>
      <c r="GCZ154" s="8"/>
      <c r="GDA154" s="8"/>
      <c r="GDB154" s="8"/>
      <c r="GDC154" s="8"/>
      <c r="GDD154" s="8"/>
      <c r="GDE154" s="8"/>
      <c r="GDF154" s="8"/>
      <c r="GDG154" s="8"/>
      <c r="GDH154" s="8"/>
      <c r="GDI154" s="8"/>
      <c r="GDJ154" s="8"/>
      <c r="GDK154" s="8"/>
      <c r="GDL154" s="8"/>
      <c r="GDM154" s="8"/>
      <c r="GDN154" s="8"/>
      <c r="GDO154" s="8"/>
      <c r="GDP154" s="8"/>
      <c r="GDQ154" s="8"/>
      <c r="GDR154" s="8"/>
      <c r="GDS154" s="8"/>
      <c r="GDT154" s="8"/>
      <c r="GDU154" s="8"/>
      <c r="GDV154" s="8"/>
      <c r="GDW154" s="8"/>
      <c r="GDX154" s="8"/>
      <c r="GDY154" s="8"/>
      <c r="GDZ154" s="8"/>
      <c r="GEA154" s="8"/>
      <c r="GEB154" s="8"/>
      <c r="GEC154" s="8"/>
      <c r="GED154" s="8"/>
      <c r="GEE154" s="8"/>
      <c r="GEF154" s="8"/>
      <c r="GEG154" s="8"/>
      <c r="GEH154" s="8"/>
      <c r="GEI154" s="8"/>
      <c r="GEJ154" s="8"/>
      <c r="GEK154" s="8"/>
      <c r="GEL154" s="8"/>
      <c r="GEM154" s="8"/>
      <c r="GEN154" s="8"/>
      <c r="GEO154" s="8"/>
      <c r="GEP154" s="8"/>
      <c r="GEQ154" s="8"/>
      <c r="GER154" s="8"/>
      <c r="GES154" s="8"/>
      <c r="GET154" s="8"/>
      <c r="GEU154" s="8"/>
      <c r="GEV154" s="8"/>
      <c r="GEW154" s="8"/>
      <c r="GEX154" s="8"/>
      <c r="GEY154" s="8"/>
      <c r="GEZ154" s="8"/>
      <c r="GFA154" s="8"/>
      <c r="GFB154" s="8"/>
      <c r="GFC154" s="8"/>
      <c r="GFD154" s="8"/>
      <c r="GFE154" s="8"/>
      <c r="GFF154" s="8"/>
      <c r="GFG154" s="8"/>
      <c r="GFH154" s="8"/>
      <c r="GFI154" s="8"/>
      <c r="GFJ154" s="8"/>
      <c r="GFK154" s="8"/>
      <c r="GFL154" s="8"/>
      <c r="GFM154" s="8"/>
      <c r="GFN154" s="8"/>
      <c r="GFO154" s="8"/>
      <c r="GFP154" s="8"/>
      <c r="GFQ154" s="8"/>
      <c r="GFR154" s="8"/>
      <c r="GFS154" s="8"/>
      <c r="GFT154" s="8"/>
      <c r="GFU154" s="8"/>
      <c r="GFV154" s="8"/>
      <c r="GFW154" s="8"/>
      <c r="GFX154" s="8"/>
      <c r="GFY154" s="8"/>
      <c r="GFZ154" s="8"/>
      <c r="GGA154" s="8"/>
      <c r="GGB154" s="8"/>
      <c r="GGC154" s="8"/>
      <c r="GGD154" s="8"/>
      <c r="GGE154" s="8"/>
      <c r="GGF154" s="8"/>
      <c r="GGG154" s="8"/>
      <c r="GGH154" s="8"/>
      <c r="GGI154" s="8"/>
      <c r="GGJ154" s="8"/>
      <c r="GGK154" s="8"/>
      <c r="GGL154" s="8"/>
      <c r="GGM154" s="8"/>
      <c r="GGN154" s="8"/>
      <c r="GGO154" s="8"/>
      <c r="GGP154" s="8"/>
      <c r="GGQ154" s="8"/>
      <c r="GGR154" s="8"/>
      <c r="GGS154" s="8"/>
      <c r="GGT154" s="8"/>
      <c r="GGU154" s="8"/>
      <c r="GGV154" s="8"/>
      <c r="GGW154" s="8"/>
      <c r="GGX154" s="8"/>
      <c r="GGY154" s="8"/>
      <c r="GGZ154" s="8"/>
      <c r="GHA154" s="8"/>
      <c r="GHB154" s="8"/>
      <c r="GHC154" s="8"/>
      <c r="GHD154" s="8"/>
      <c r="GHE154" s="8"/>
      <c r="GHF154" s="8"/>
      <c r="GHG154" s="8"/>
      <c r="GHH154" s="8"/>
      <c r="GHI154" s="8"/>
      <c r="GHJ154" s="8"/>
      <c r="GHK154" s="8"/>
      <c r="GHL154" s="8"/>
      <c r="GHM154" s="8"/>
      <c r="GHN154" s="8"/>
      <c r="GHO154" s="8"/>
      <c r="GHP154" s="8"/>
      <c r="GHQ154" s="8"/>
      <c r="GHR154" s="8"/>
      <c r="GHS154" s="8"/>
      <c r="GHT154" s="8"/>
      <c r="GHU154" s="8"/>
      <c r="GHV154" s="8"/>
      <c r="GHW154" s="8"/>
      <c r="GHX154" s="8"/>
      <c r="GHY154" s="8"/>
      <c r="GHZ154" s="8"/>
      <c r="GIA154" s="8"/>
      <c r="GIB154" s="8"/>
      <c r="GIC154" s="8"/>
      <c r="GID154" s="8"/>
      <c r="GIE154" s="8"/>
      <c r="GIF154" s="8"/>
      <c r="GIG154" s="8"/>
      <c r="GIH154" s="8"/>
      <c r="GII154" s="8"/>
      <c r="GIJ154" s="8"/>
      <c r="GIK154" s="8"/>
      <c r="GIL154" s="8"/>
      <c r="GIM154" s="8"/>
      <c r="GIN154" s="8"/>
      <c r="GIO154" s="8"/>
      <c r="GIP154" s="8"/>
      <c r="GIQ154" s="8"/>
      <c r="GIR154" s="8"/>
      <c r="GIS154" s="8"/>
      <c r="GIT154" s="8"/>
      <c r="GIU154" s="8"/>
      <c r="GIV154" s="8"/>
      <c r="GIW154" s="8"/>
      <c r="GIX154" s="8"/>
      <c r="GIY154" s="8"/>
      <c r="GIZ154" s="8"/>
      <c r="GJA154" s="8"/>
      <c r="GJB154" s="8"/>
      <c r="GJC154" s="8"/>
      <c r="GJD154" s="8"/>
      <c r="GJE154" s="8"/>
      <c r="GJF154" s="8"/>
      <c r="GJG154" s="8"/>
      <c r="GJH154" s="8"/>
      <c r="GJI154" s="8"/>
      <c r="GJJ154" s="8"/>
      <c r="GJK154" s="8"/>
      <c r="GJL154" s="8"/>
      <c r="GJM154" s="8"/>
      <c r="GJN154" s="8"/>
      <c r="GJO154" s="8"/>
      <c r="GJP154" s="8"/>
      <c r="GJQ154" s="8"/>
      <c r="GJR154" s="8"/>
      <c r="GJS154" s="8"/>
      <c r="GJT154" s="8"/>
      <c r="GJU154" s="8"/>
      <c r="GJV154" s="8"/>
      <c r="GJW154" s="8"/>
      <c r="GJX154" s="8"/>
      <c r="GJY154" s="8"/>
      <c r="GJZ154" s="8"/>
      <c r="GKA154" s="8"/>
      <c r="GKB154" s="8"/>
      <c r="GKC154" s="8"/>
      <c r="GKD154" s="8"/>
      <c r="GKE154" s="8"/>
      <c r="GKF154" s="8"/>
      <c r="GKG154" s="8"/>
      <c r="GKH154" s="8"/>
      <c r="GKI154" s="8"/>
      <c r="GKJ154" s="8"/>
      <c r="GKK154" s="8"/>
      <c r="GKL154" s="8"/>
      <c r="GKM154" s="8"/>
      <c r="GKN154" s="8"/>
      <c r="GKO154" s="8"/>
      <c r="GKP154" s="8"/>
      <c r="GKQ154" s="8"/>
      <c r="GKR154" s="8"/>
      <c r="GKS154" s="8"/>
      <c r="GKT154" s="8"/>
      <c r="GKU154" s="8"/>
      <c r="GKV154" s="8"/>
      <c r="GKW154" s="8"/>
      <c r="GKX154" s="8"/>
      <c r="GKY154" s="8"/>
      <c r="GKZ154" s="8"/>
      <c r="GLA154" s="8"/>
      <c r="GLB154" s="8"/>
      <c r="GLC154" s="8"/>
      <c r="GLD154" s="8"/>
      <c r="GLE154" s="8"/>
      <c r="GLF154" s="8"/>
      <c r="GLG154" s="8"/>
      <c r="GLH154" s="8"/>
      <c r="GLI154" s="8"/>
      <c r="GLJ154" s="8"/>
      <c r="GLK154" s="8"/>
      <c r="GLL154" s="8"/>
      <c r="GLM154" s="8"/>
      <c r="GLN154" s="8"/>
      <c r="GLO154" s="8"/>
      <c r="GLP154" s="8"/>
      <c r="GLQ154" s="8"/>
      <c r="GLR154" s="8"/>
      <c r="GLS154" s="8"/>
      <c r="GLT154" s="8"/>
      <c r="GLU154" s="8"/>
      <c r="GLV154" s="8"/>
      <c r="GLW154" s="8"/>
      <c r="GLX154" s="8"/>
      <c r="GLY154" s="8"/>
      <c r="GLZ154" s="8"/>
      <c r="GMA154" s="8"/>
      <c r="GMB154" s="8"/>
      <c r="GMC154" s="8"/>
      <c r="GMD154" s="8"/>
      <c r="GME154" s="8"/>
      <c r="GMF154" s="8"/>
      <c r="GMG154" s="8"/>
      <c r="GMH154" s="8"/>
      <c r="GMI154" s="8"/>
      <c r="GMJ154" s="8"/>
      <c r="GMK154" s="8"/>
      <c r="GML154" s="8"/>
      <c r="GMM154" s="8"/>
      <c r="GMN154" s="8"/>
      <c r="GMO154" s="8"/>
      <c r="GMP154" s="8"/>
      <c r="GMQ154" s="8"/>
      <c r="GMR154" s="8"/>
      <c r="GMS154" s="8"/>
      <c r="GMT154" s="8"/>
      <c r="GMU154" s="8"/>
      <c r="GMV154" s="8"/>
      <c r="GMW154" s="8"/>
      <c r="GMX154" s="8"/>
      <c r="GMY154" s="8"/>
      <c r="GMZ154" s="8"/>
      <c r="GNA154" s="8"/>
      <c r="GNB154" s="8"/>
      <c r="GNC154" s="8"/>
      <c r="GND154" s="8"/>
      <c r="GNE154" s="8"/>
      <c r="GNF154" s="8"/>
      <c r="GNG154" s="8"/>
      <c r="GNH154" s="8"/>
      <c r="GNI154" s="8"/>
      <c r="GNJ154" s="8"/>
      <c r="GNK154" s="8"/>
      <c r="GNL154" s="8"/>
      <c r="GNM154" s="8"/>
      <c r="GNN154" s="8"/>
      <c r="GNO154" s="8"/>
      <c r="GNP154" s="8"/>
      <c r="GNQ154" s="8"/>
      <c r="GNR154" s="8"/>
      <c r="GNS154" s="8"/>
      <c r="GNT154" s="8"/>
      <c r="GNU154" s="8"/>
      <c r="GNV154" s="8"/>
      <c r="GNW154" s="8"/>
      <c r="GNX154" s="8"/>
      <c r="GNY154" s="8"/>
      <c r="GNZ154" s="8"/>
      <c r="GOA154" s="8"/>
      <c r="GOB154" s="8"/>
      <c r="GOC154" s="8"/>
      <c r="GOD154" s="8"/>
      <c r="GOE154" s="8"/>
      <c r="GOF154" s="8"/>
      <c r="GOG154" s="8"/>
      <c r="GOH154" s="8"/>
      <c r="GOI154" s="8"/>
      <c r="GOJ154" s="8"/>
      <c r="GOK154" s="8"/>
      <c r="GOL154" s="8"/>
      <c r="GOM154" s="8"/>
      <c r="GON154" s="8"/>
      <c r="GOO154" s="8"/>
      <c r="GOP154" s="8"/>
      <c r="GOQ154" s="8"/>
      <c r="GOR154" s="8"/>
      <c r="GOS154" s="8"/>
      <c r="GOT154" s="8"/>
      <c r="GOU154" s="8"/>
      <c r="GOV154" s="8"/>
      <c r="GOW154" s="8"/>
      <c r="GOX154" s="8"/>
      <c r="GOY154" s="8"/>
      <c r="GOZ154" s="8"/>
      <c r="GPA154" s="8"/>
      <c r="GPB154" s="8"/>
      <c r="GPC154" s="8"/>
      <c r="GPD154" s="8"/>
      <c r="GPE154" s="8"/>
      <c r="GPF154" s="8"/>
      <c r="GPG154" s="8"/>
      <c r="GPH154" s="8"/>
      <c r="GPI154" s="8"/>
      <c r="GPJ154" s="8"/>
      <c r="GPK154" s="8"/>
      <c r="GPL154" s="8"/>
      <c r="GPM154" s="8"/>
      <c r="GPN154" s="8"/>
      <c r="GPO154" s="8"/>
      <c r="GPP154" s="8"/>
      <c r="GPQ154" s="8"/>
      <c r="GPR154" s="8"/>
      <c r="GPS154" s="8"/>
      <c r="GPT154" s="8"/>
      <c r="GPU154" s="8"/>
      <c r="GPV154" s="8"/>
      <c r="GPW154" s="8"/>
      <c r="GPX154" s="8"/>
      <c r="GPY154" s="8"/>
      <c r="GPZ154" s="8"/>
      <c r="GQA154" s="8"/>
      <c r="GQB154" s="8"/>
      <c r="GQC154" s="8"/>
      <c r="GQD154" s="8"/>
      <c r="GQE154" s="8"/>
      <c r="GQF154" s="8"/>
      <c r="GQG154" s="8"/>
      <c r="GQH154" s="8"/>
      <c r="GQI154" s="8"/>
      <c r="GQJ154" s="8"/>
      <c r="GQK154" s="8"/>
      <c r="GQL154" s="8"/>
      <c r="GQM154" s="8"/>
      <c r="GQN154" s="8"/>
      <c r="GQO154" s="8"/>
      <c r="GQP154" s="8"/>
      <c r="GQQ154" s="8"/>
      <c r="GQR154" s="8"/>
      <c r="GQS154" s="8"/>
      <c r="GQT154" s="8"/>
      <c r="GQU154" s="8"/>
      <c r="GQV154" s="8"/>
      <c r="GQW154" s="8"/>
      <c r="GQX154" s="8"/>
      <c r="GQY154" s="8"/>
      <c r="GQZ154" s="8"/>
      <c r="GRA154" s="8"/>
      <c r="GRB154" s="8"/>
      <c r="GRC154" s="8"/>
      <c r="GRD154" s="8"/>
      <c r="GRE154" s="8"/>
      <c r="GRF154" s="8"/>
      <c r="GRG154" s="8"/>
      <c r="GRH154" s="8"/>
      <c r="GRI154" s="8"/>
      <c r="GRJ154" s="8"/>
      <c r="GRK154" s="8"/>
      <c r="GRL154" s="8"/>
      <c r="GRM154" s="8"/>
      <c r="GRN154" s="8"/>
      <c r="GRO154" s="8"/>
      <c r="GRP154" s="8"/>
      <c r="GRQ154" s="8"/>
      <c r="GRR154" s="8"/>
      <c r="GRS154" s="8"/>
      <c r="GRT154" s="8"/>
      <c r="GRU154" s="8"/>
      <c r="GRV154" s="8"/>
      <c r="GRW154" s="8"/>
      <c r="GRX154" s="8"/>
      <c r="GRY154" s="8"/>
      <c r="GRZ154" s="8"/>
      <c r="GSA154" s="8"/>
      <c r="GSB154" s="8"/>
      <c r="GSC154" s="8"/>
      <c r="GSD154" s="8"/>
      <c r="GSE154" s="8"/>
      <c r="GSF154" s="8"/>
      <c r="GSG154" s="8"/>
      <c r="GSH154" s="8"/>
      <c r="GSI154" s="8"/>
      <c r="GSJ154" s="8"/>
      <c r="GSK154" s="8"/>
      <c r="GSL154" s="8"/>
      <c r="GSM154" s="8"/>
      <c r="GSN154" s="8"/>
      <c r="GSO154" s="8"/>
      <c r="GSP154" s="8"/>
      <c r="GSQ154" s="8"/>
      <c r="GSR154" s="8"/>
      <c r="GSS154" s="8"/>
      <c r="GST154" s="8"/>
      <c r="GSU154" s="8"/>
      <c r="GSV154" s="8"/>
      <c r="GSW154" s="8"/>
      <c r="GSX154" s="8"/>
      <c r="GSY154" s="8"/>
      <c r="GSZ154" s="8"/>
      <c r="GTA154" s="8"/>
      <c r="GTB154" s="8"/>
      <c r="GTC154" s="8"/>
      <c r="GTD154" s="8"/>
      <c r="GTE154" s="8"/>
      <c r="GTF154" s="8"/>
      <c r="GTG154" s="8"/>
      <c r="GTH154" s="8"/>
      <c r="GTI154" s="8"/>
      <c r="GTJ154" s="8"/>
      <c r="GTK154" s="8"/>
      <c r="GTL154" s="8"/>
      <c r="GTM154" s="8"/>
      <c r="GTN154" s="8"/>
      <c r="GTO154" s="8"/>
      <c r="GTP154" s="8"/>
      <c r="GTQ154" s="8"/>
      <c r="GTR154" s="8"/>
      <c r="GTS154" s="8"/>
      <c r="GTT154" s="8"/>
      <c r="GTU154" s="8"/>
      <c r="GTV154" s="8"/>
      <c r="GTW154" s="8"/>
      <c r="GTX154" s="8"/>
      <c r="GTY154" s="8"/>
      <c r="GTZ154" s="8"/>
      <c r="GUA154" s="8"/>
      <c r="GUB154" s="8"/>
      <c r="GUC154" s="8"/>
      <c r="GUD154" s="8"/>
      <c r="GUE154" s="8"/>
      <c r="GUF154" s="8"/>
      <c r="GUG154" s="8"/>
      <c r="GUH154" s="8"/>
      <c r="GUI154" s="8"/>
      <c r="GUJ154" s="8"/>
      <c r="GUK154" s="8"/>
      <c r="GUL154" s="8"/>
      <c r="GUM154" s="8"/>
      <c r="GUN154" s="8"/>
      <c r="GUO154" s="8"/>
      <c r="GUP154" s="8"/>
      <c r="GUQ154" s="8"/>
      <c r="GUR154" s="8"/>
      <c r="GUS154" s="8"/>
      <c r="GUT154" s="8"/>
      <c r="GUU154" s="8"/>
      <c r="GUV154" s="8"/>
      <c r="GUW154" s="8"/>
      <c r="GUX154" s="8"/>
      <c r="GUY154" s="8"/>
      <c r="GUZ154" s="8"/>
      <c r="GVA154" s="8"/>
      <c r="GVB154" s="8"/>
      <c r="GVC154" s="8"/>
      <c r="GVD154" s="8"/>
      <c r="GVE154" s="8"/>
      <c r="GVF154" s="8"/>
      <c r="GVG154" s="8"/>
      <c r="GVH154" s="8"/>
      <c r="GVI154" s="8"/>
      <c r="GVJ154" s="8"/>
      <c r="GVK154" s="8"/>
      <c r="GVL154" s="8"/>
      <c r="GVM154" s="8"/>
      <c r="GVN154" s="8"/>
      <c r="GVO154" s="8"/>
      <c r="GVP154" s="8"/>
      <c r="GVQ154" s="8"/>
      <c r="GVR154" s="8"/>
      <c r="GVS154" s="8"/>
      <c r="GVT154" s="8"/>
      <c r="GVU154" s="8"/>
      <c r="GVV154" s="8"/>
      <c r="GVW154" s="8"/>
      <c r="GVX154" s="8"/>
      <c r="GVY154" s="8"/>
      <c r="GVZ154" s="8"/>
      <c r="GWA154" s="8"/>
      <c r="GWB154" s="8"/>
      <c r="GWC154" s="8"/>
      <c r="GWD154" s="8"/>
      <c r="GWE154" s="8"/>
      <c r="GWF154" s="8"/>
      <c r="GWG154" s="8"/>
      <c r="GWH154" s="8"/>
      <c r="GWI154" s="8"/>
      <c r="GWJ154" s="8"/>
      <c r="GWK154" s="8"/>
      <c r="GWL154" s="8"/>
      <c r="GWM154" s="8"/>
      <c r="GWN154" s="8"/>
      <c r="GWO154" s="8"/>
      <c r="GWP154" s="8"/>
      <c r="GWQ154" s="8"/>
      <c r="GWR154" s="8"/>
      <c r="GWS154" s="8"/>
      <c r="GWT154" s="8"/>
      <c r="GWU154" s="8"/>
      <c r="GWV154" s="8"/>
      <c r="GWW154" s="8"/>
      <c r="GWX154" s="8"/>
      <c r="GWY154" s="8"/>
      <c r="GWZ154" s="8"/>
      <c r="GXA154" s="8"/>
      <c r="GXB154" s="8"/>
      <c r="GXC154" s="8"/>
      <c r="GXD154" s="8"/>
      <c r="GXE154" s="8"/>
      <c r="GXF154" s="8"/>
      <c r="GXG154" s="8"/>
      <c r="GXH154" s="8"/>
      <c r="GXI154" s="8"/>
      <c r="GXJ154" s="8"/>
      <c r="GXK154" s="8"/>
      <c r="GXL154" s="8"/>
      <c r="GXM154" s="8"/>
      <c r="GXN154" s="8"/>
      <c r="GXO154" s="8"/>
      <c r="GXP154" s="8"/>
      <c r="GXQ154" s="8"/>
      <c r="GXR154" s="8"/>
      <c r="GXS154" s="8"/>
      <c r="GXT154" s="8"/>
      <c r="GXU154" s="8"/>
      <c r="GXV154" s="8"/>
      <c r="GXW154" s="8"/>
      <c r="GXX154" s="8"/>
      <c r="GXY154" s="8"/>
      <c r="GXZ154" s="8"/>
      <c r="GYA154" s="8"/>
      <c r="GYB154" s="8"/>
      <c r="GYC154" s="8"/>
      <c r="GYD154" s="8"/>
      <c r="GYE154" s="8"/>
      <c r="GYF154" s="8"/>
      <c r="GYG154" s="8"/>
      <c r="GYH154" s="8"/>
      <c r="GYI154" s="8"/>
      <c r="GYJ154" s="8"/>
      <c r="GYK154" s="8"/>
      <c r="GYL154" s="8"/>
      <c r="GYM154" s="8"/>
      <c r="GYN154" s="8"/>
      <c r="GYO154" s="8"/>
      <c r="GYP154" s="8"/>
      <c r="GYQ154" s="8"/>
      <c r="GYR154" s="8"/>
      <c r="GYS154" s="8"/>
      <c r="GYT154" s="8"/>
      <c r="GYU154" s="8"/>
      <c r="GYV154" s="8"/>
      <c r="GYW154" s="8"/>
      <c r="GYX154" s="8"/>
      <c r="GYY154" s="8"/>
      <c r="GYZ154" s="8"/>
      <c r="GZA154" s="8"/>
      <c r="GZB154" s="8"/>
      <c r="GZC154" s="8"/>
      <c r="GZD154" s="8"/>
      <c r="GZE154" s="8"/>
      <c r="GZF154" s="8"/>
      <c r="GZG154" s="8"/>
      <c r="GZH154" s="8"/>
      <c r="GZI154" s="8"/>
      <c r="GZJ154" s="8"/>
      <c r="GZK154" s="8"/>
      <c r="GZL154" s="8"/>
      <c r="GZM154" s="8"/>
      <c r="GZN154" s="8"/>
      <c r="GZO154" s="8"/>
      <c r="GZP154" s="8"/>
      <c r="GZQ154" s="8"/>
      <c r="GZR154" s="8"/>
      <c r="GZS154" s="8"/>
      <c r="GZT154" s="8"/>
      <c r="GZU154" s="8"/>
      <c r="GZV154" s="8"/>
      <c r="GZW154" s="8"/>
      <c r="GZX154" s="8"/>
      <c r="GZY154" s="8"/>
      <c r="GZZ154" s="8"/>
      <c r="HAA154" s="8"/>
      <c r="HAB154" s="8"/>
      <c r="HAC154" s="8"/>
      <c r="HAD154" s="8"/>
      <c r="HAE154" s="8"/>
      <c r="HAF154" s="8"/>
      <c r="HAG154" s="8"/>
      <c r="HAH154" s="8"/>
      <c r="HAI154" s="8"/>
      <c r="HAJ154" s="8"/>
      <c r="HAK154" s="8"/>
      <c r="HAL154" s="8"/>
      <c r="HAM154" s="8"/>
      <c r="HAN154" s="8"/>
      <c r="HAO154" s="8"/>
      <c r="HAP154" s="8"/>
      <c r="HAQ154" s="8"/>
      <c r="HAR154" s="8"/>
      <c r="HAS154" s="8"/>
      <c r="HAT154" s="8"/>
      <c r="HAU154" s="8"/>
      <c r="HAV154" s="8"/>
      <c r="HAW154" s="8"/>
      <c r="HAX154" s="8"/>
      <c r="HAY154" s="8"/>
      <c r="HAZ154" s="8"/>
      <c r="HBA154" s="8"/>
      <c r="HBB154" s="8"/>
      <c r="HBC154" s="8"/>
      <c r="HBD154" s="8"/>
      <c r="HBE154" s="8"/>
      <c r="HBF154" s="8"/>
      <c r="HBG154" s="8"/>
      <c r="HBH154" s="8"/>
      <c r="HBI154" s="8"/>
      <c r="HBJ154" s="8"/>
      <c r="HBK154" s="8"/>
      <c r="HBL154" s="8"/>
      <c r="HBM154" s="8"/>
      <c r="HBN154" s="8"/>
      <c r="HBO154" s="8"/>
      <c r="HBP154" s="8"/>
      <c r="HBQ154" s="8"/>
      <c r="HBR154" s="8"/>
      <c r="HBS154" s="8"/>
      <c r="HBT154" s="8"/>
      <c r="HBU154" s="8"/>
      <c r="HBV154" s="8"/>
      <c r="HBW154" s="8"/>
      <c r="HBX154" s="8"/>
      <c r="HBY154" s="8"/>
      <c r="HBZ154" s="8"/>
      <c r="HCA154" s="8"/>
      <c r="HCB154" s="8"/>
      <c r="HCC154" s="8"/>
      <c r="HCD154" s="8"/>
      <c r="HCE154" s="8"/>
      <c r="HCF154" s="8"/>
      <c r="HCG154" s="8"/>
      <c r="HCH154" s="8"/>
      <c r="HCI154" s="8"/>
      <c r="HCJ154" s="8"/>
      <c r="HCK154" s="8"/>
      <c r="HCL154" s="8"/>
      <c r="HCM154" s="8"/>
      <c r="HCN154" s="8"/>
      <c r="HCO154" s="8"/>
      <c r="HCP154" s="8"/>
      <c r="HCQ154" s="8"/>
      <c r="HCR154" s="8"/>
      <c r="HCS154" s="8"/>
      <c r="HCT154" s="8"/>
      <c r="HCU154" s="8"/>
      <c r="HCV154" s="8"/>
      <c r="HCW154" s="8"/>
      <c r="HCX154" s="8"/>
      <c r="HCY154" s="8"/>
      <c r="HCZ154" s="8"/>
      <c r="HDA154" s="8"/>
      <c r="HDB154" s="8"/>
      <c r="HDC154" s="8"/>
      <c r="HDD154" s="8"/>
      <c r="HDE154" s="8"/>
      <c r="HDF154" s="8"/>
      <c r="HDG154" s="8"/>
      <c r="HDH154" s="8"/>
      <c r="HDI154" s="8"/>
      <c r="HDJ154" s="8"/>
      <c r="HDK154" s="8"/>
      <c r="HDL154" s="8"/>
      <c r="HDM154" s="8"/>
      <c r="HDN154" s="8"/>
      <c r="HDO154" s="8"/>
      <c r="HDP154" s="8"/>
      <c r="HDQ154" s="8"/>
      <c r="HDR154" s="8"/>
      <c r="HDS154" s="8"/>
      <c r="HDT154" s="8"/>
      <c r="HDU154" s="8"/>
      <c r="HDV154" s="8"/>
      <c r="HDW154" s="8"/>
      <c r="HDX154" s="8"/>
      <c r="HDY154" s="8"/>
      <c r="HDZ154" s="8"/>
      <c r="HEA154" s="8"/>
      <c r="HEB154" s="8"/>
      <c r="HEC154" s="8"/>
      <c r="HED154" s="8"/>
      <c r="HEE154" s="8"/>
      <c r="HEF154" s="8"/>
      <c r="HEG154" s="8"/>
      <c r="HEH154" s="8"/>
      <c r="HEI154" s="8"/>
      <c r="HEJ154" s="8"/>
      <c r="HEK154" s="8"/>
      <c r="HEL154" s="8"/>
      <c r="HEM154" s="8"/>
      <c r="HEN154" s="8"/>
      <c r="HEO154" s="8"/>
      <c r="HEP154" s="8"/>
      <c r="HEQ154" s="8"/>
      <c r="HER154" s="8"/>
      <c r="HES154" s="8"/>
      <c r="HET154" s="8"/>
      <c r="HEU154" s="8"/>
      <c r="HEV154" s="8"/>
      <c r="HEW154" s="8"/>
      <c r="HEX154" s="8"/>
      <c r="HEY154" s="8"/>
      <c r="HEZ154" s="8"/>
      <c r="HFA154" s="8"/>
      <c r="HFB154" s="8"/>
      <c r="HFC154" s="8"/>
      <c r="HFD154" s="8"/>
      <c r="HFE154" s="8"/>
      <c r="HFF154" s="8"/>
      <c r="HFG154" s="8"/>
      <c r="HFH154" s="8"/>
      <c r="HFI154" s="8"/>
      <c r="HFJ154" s="8"/>
      <c r="HFK154" s="8"/>
      <c r="HFL154" s="8"/>
      <c r="HFM154" s="8"/>
      <c r="HFN154" s="8"/>
      <c r="HFO154" s="8"/>
      <c r="HFP154" s="8"/>
      <c r="HFQ154" s="8"/>
      <c r="HFR154" s="8"/>
      <c r="HFS154" s="8"/>
      <c r="HFT154" s="8"/>
      <c r="HFU154" s="8"/>
      <c r="HFV154" s="8"/>
      <c r="HFW154" s="8"/>
      <c r="HFX154" s="8"/>
      <c r="HFY154" s="8"/>
      <c r="HFZ154" s="8"/>
      <c r="HGA154" s="8"/>
      <c r="HGB154" s="8"/>
      <c r="HGC154" s="8"/>
      <c r="HGD154" s="8"/>
      <c r="HGE154" s="8"/>
      <c r="HGF154" s="8"/>
      <c r="HGG154" s="8"/>
      <c r="HGH154" s="8"/>
      <c r="HGI154" s="8"/>
      <c r="HGJ154" s="8"/>
      <c r="HGK154" s="8"/>
      <c r="HGL154" s="8"/>
      <c r="HGM154" s="8"/>
      <c r="HGN154" s="8"/>
      <c r="HGO154" s="8"/>
      <c r="HGP154" s="8"/>
      <c r="HGQ154" s="8"/>
      <c r="HGR154" s="8"/>
      <c r="HGS154" s="8"/>
      <c r="HGT154" s="8"/>
      <c r="HGU154" s="8"/>
      <c r="HGV154" s="8"/>
      <c r="HGW154" s="8"/>
      <c r="HGX154" s="8"/>
      <c r="HGY154" s="8"/>
      <c r="HGZ154" s="8"/>
      <c r="HHA154" s="8"/>
      <c r="HHB154" s="8"/>
      <c r="HHC154" s="8"/>
      <c r="HHD154" s="8"/>
      <c r="HHE154" s="8"/>
      <c r="HHF154" s="8"/>
      <c r="HHG154" s="8"/>
      <c r="HHH154" s="8"/>
      <c r="HHI154" s="8"/>
      <c r="HHJ154" s="8"/>
      <c r="HHK154" s="8"/>
      <c r="HHL154" s="8"/>
      <c r="HHM154" s="8"/>
      <c r="HHN154" s="8"/>
      <c r="HHO154" s="8"/>
      <c r="HHP154" s="8"/>
      <c r="HHQ154" s="8"/>
      <c r="HHR154" s="8"/>
      <c r="HHS154" s="8"/>
      <c r="HHT154" s="8"/>
      <c r="HHU154" s="8"/>
      <c r="HHV154" s="8"/>
      <c r="HHW154" s="8"/>
      <c r="HHX154" s="8"/>
      <c r="HHY154" s="8"/>
      <c r="HHZ154" s="8"/>
      <c r="HIA154" s="8"/>
      <c r="HIB154" s="8"/>
      <c r="HIC154" s="8"/>
      <c r="HID154" s="8"/>
      <c r="HIE154" s="8"/>
      <c r="HIF154" s="8"/>
      <c r="HIG154" s="8"/>
      <c r="HIH154" s="8"/>
      <c r="HII154" s="8"/>
      <c r="HIJ154" s="8"/>
      <c r="HIK154" s="8"/>
      <c r="HIL154" s="8"/>
      <c r="HIM154" s="8"/>
      <c r="HIN154" s="8"/>
      <c r="HIO154" s="8"/>
      <c r="HIP154" s="8"/>
      <c r="HIQ154" s="8"/>
      <c r="HIR154" s="8"/>
      <c r="HIS154" s="8"/>
      <c r="HIT154" s="8"/>
      <c r="HIU154" s="8"/>
      <c r="HIV154" s="8"/>
      <c r="HIW154" s="8"/>
      <c r="HIX154" s="8"/>
      <c r="HIY154" s="8"/>
      <c r="HIZ154" s="8"/>
      <c r="HJA154" s="8"/>
      <c r="HJB154" s="8"/>
      <c r="HJC154" s="8"/>
      <c r="HJD154" s="8"/>
      <c r="HJE154" s="8"/>
      <c r="HJF154" s="8"/>
      <c r="HJG154" s="8"/>
      <c r="HJH154" s="8"/>
      <c r="HJI154" s="8"/>
      <c r="HJJ154" s="8"/>
      <c r="HJK154" s="8"/>
      <c r="HJL154" s="8"/>
      <c r="HJM154" s="8"/>
      <c r="HJN154" s="8"/>
      <c r="HJO154" s="8"/>
      <c r="HJP154" s="8"/>
      <c r="HJQ154" s="8"/>
      <c r="HJR154" s="8"/>
      <c r="HJS154" s="8"/>
      <c r="HJT154" s="8"/>
      <c r="HJU154" s="8"/>
      <c r="HJV154" s="8"/>
      <c r="HJW154" s="8"/>
      <c r="HJX154" s="8"/>
      <c r="HJY154" s="8"/>
      <c r="HJZ154" s="8"/>
      <c r="HKA154" s="8"/>
      <c r="HKB154" s="8"/>
      <c r="HKC154" s="8"/>
      <c r="HKD154" s="8"/>
      <c r="HKE154" s="8"/>
      <c r="HKF154" s="8"/>
      <c r="HKG154" s="8"/>
      <c r="HKH154" s="8"/>
      <c r="HKI154" s="8"/>
      <c r="HKJ154" s="8"/>
      <c r="HKK154" s="8"/>
      <c r="HKL154" s="8"/>
      <c r="HKM154" s="8"/>
      <c r="HKN154" s="8"/>
      <c r="HKO154" s="8"/>
      <c r="HKP154" s="8"/>
      <c r="HKQ154" s="8"/>
      <c r="HKR154" s="8"/>
      <c r="HKS154" s="8"/>
      <c r="HKT154" s="8"/>
      <c r="HKU154" s="8"/>
      <c r="HKV154" s="8"/>
      <c r="HKW154" s="8"/>
      <c r="HKX154" s="8"/>
      <c r="HKY154" s="8"/>
      <c r="HKZ154" s="8"/>
      <c r="HLA154" s="8"/>
      <c r="HLB154" s="8"/>
      <c r="HLC154" s="8"/>
      <c r="HLD154" s="8"/>
      <c r="HLE154" s="8"/>
      <c r="HLF154" s="8"/>
      <c r="HLG154" s="8"/>
      <c r="HLH154" s="8"/>
      <c r="HLI154" s="8"/>
      <c r="HLJ154" s="8"/>
      <c r="HLK154" s="8"/>
      <c r="HLL154" s="8"/>
      <c r="HLM154" s="8"/>
      <c r="HLN154" s="8"/>
      <c r="HLO154" s="8"/>
      <c r="HLP154" s="8"/>
      <c r="HLQ154" s="8"/>
      <c r="HLR154" s="8"/>
      <c r="HLS154" s="8"/>
      <c r="HLT154" s="8"/>
      <c r="HLU154" s="8"/>
      <c r="HLV154" s="8"/>
      <c r="HLW154" s="8"/>
      <c r="HLX154" s="8"/>
      <c r="HLY154" s="8"/>
      <c r="HLZ154" s="8"/>
      <c r="HMA154" s="8"/>
      <c r="HMB154" s="8"/>
      <c r="HMC154" s="8"/>
      <c r="HMD154" s="8"/>
      <c r="HME154" s="8"/>
      <c r="HMF154" s="8"/>
      <c r="HMG154" s="8"/>
      <c r="HMH154" s="8"/>
      <c r="HMI154" s="8"/>
      <c r="HMJ154" s="8"/>
      <c r="HMK154" s="8"/>
      <c r="HML154" s="8"/>
      <c r="HMM154" s="8"/>
      <c r="HMN154" s="8"/>
      <c r="HMO154" s="8"/>
      <c r="HMP154" s="8"/>
      <c r="HMQ154" s="8"/>
      <c r="HMR154" s="8"/>
      <c r="HMS154" s="8"/>
      <c r="HMT154" s="8"/>
      <c r="HMU154" s="8"/>
      <c r="HMV154" s="8"/>
      <c r="HMW154" s="8"/>
      <c r="HMX154" s="8"/>
      <c r="HMY154" s="8"/>
      <c r="HMZ154" s="8"/>
      <c r="HNA154" s="8"/>
      <c r="HNB154" s="8"/>
      <c r="HNC154" s="8"/>
      <c r="HND154" s="8"/>
      <c r="HNE154" s="8"/>
      <c r="HNF154" s="8"/>
      <c r="HNG154" s="8"/>
      <c r="HNH154" s="8"/>
      <c r="HNI154" s="8"/>
      <c r="HNJ154" s="8"/>
      <c r="HNK154" s="8"/>
      <c r="HNL154" s="8"/>
      <c r="HNM154" s="8"/>
      <c r="HNN154" s="8"/>
      <c r="HNO154" s="8"/>
      <c r="HNP154" s="8"/>
      <c r="HNQ154" s="8"/>
      <c r="HNR154" s="8"/>
      <c r="HNS154" s="8"/>
      <c r="HNT154" s="8"/>
      <c r="HNU154" s="8"/>
      <c r="HNV154" s="8"/>
      <c r="HNW154" s="8"/>
      <c r="HNX154" s="8"/>
      <c r="HNY154" s="8"/>
      <c r="HNZ154" s="8"/>
      <c r="HOA154" s="8"/>
      <c r="HOB154" s="8"/>
      <c r="HOC154" s="8"/>
      <c r="HOD154" s="8"/>
      <c r="HOE154" s="8"/>
      <c r="HOF154" s="8"/>
      <c r="HOG154" s="8"/>
      <c r="HOH154" s="8"/>
      <c r="HOI154" s="8"/>
      <c r="HOJ154" s="8"/>
      <c r="HOK154" s="8"/>
      <c r="HOL154" s="8"/>
      <c r="HOM154" s="8"/>
      <c r="HON154" s="8"/>
      <c r="HOO154" s="8"/>
      <c r="HOP154" s="8"/>
      <c r="HOQ154" s="8"/>
      <c r="HOR154" s="8"/>
      <c r="HOS154" s="8"/>
      <c r="HOT154" s="8"/>
      <c r="HOU154" s="8"/>
      <c r="HOV154" s="8"/>
      <c r="HOW154" s="8"/>
      <c r="HOX154" s="8"/>
      <c r="HOY154" s="8"/>
      <c r="HOZ154" s="8"/>
      <c r="HPA154" s="8"/>
      <c r="HPB154" s="8"/>
      <c r="HPC154" s="8"/>
      <c r="HPD154" s="8"/>
      <c r="HPE154" s="8"/>
      <c r="HPF154" s="8"/>
      <c r="HPG154" s="8"/>
      <c r="HPH154" s="8"/>
      <c r="HPI154" s="8"/>
      <c r="HPJ154" s="8"/>
      <c r="HPK154" s="8"/>
      <c r="HPL154" s="8"/>
      <c r="HPM154" s="8"/>
      <c r="HPN154" s="8"/>
      <c r="HPO154" s="8"/>
      <c r="HPP154" s="8"/>
      <c r="HPQ154" s="8"/>
      <c r="HPR154" s="8"/>
      <c r="HPS154" s="8"/>
      <c r="HPT154" s="8"/>
      <c r="HPU154" s="8"/>
      <c r="HPV154" s="8"/>
      <c r="HPW154" s="8"/>
      <c r="HPX154" s="8"/>
      <c r="HPY154" s="8"/>
      <c r="HPZ154" s="8"/>
      <c r="HQA154" s="8"/>
      <c r="HQB154" s="8"/>
      <c r="HQC154" s="8"/>
      <c r="HQD154" s="8"/>
      <c r="HQE154" s="8"/>
      <c r="HQF154" s="8"/>
      <c r="HQG154" s="8"/>
      <c r="HQH154" s="8"/>
      <c r="HQI154" s="8"/>
      <c r="HQJ154" s="8"/>
      <c r="HQK154" s="8"/>
      <c r="HQL154" s="8"/>
      <c r="HQM154" s="8"/>
      <c r="HQN154" s="8"/>
      <c r="HQO154" s="8"/>
      <c r="HQP154" s="8"/>
      <c r="HQQ154" s="8"/>
      <c r="HQR154" s="8"/>
      <c r="HQS154" s="8"/>
      <c r="HQT154" s="8"/>
      <c r="HQU154" s="8"/>
      <c r="HQV154" s="8"/>
      <c r="HQW154" s="8"/>
      <c r="HQX154" s="8"/>
      <c r="HQY154" s="8"/>
      <c r="HQZ154" s="8"/>
      <c r="HRA154" s="8"/>
      <c r="HRB154" s="8"/>
      <c r="HRC154" s="8"/>
      <c r="HRD154" s="8"/>
      <c r="HRE154" s="8"/>
      <c r="HRF154" s="8"/>
      <c r="HRG154" s="8"/>
      <c r="HRH154" s="8"/>
      <c r="HRI154" s="8"/>
      <c r="HRJ154" s="8"/>
      <c r="HRK154" s="8"/>
      <c r="HRL154" s="8"/>
      <c r="HRM154" s="8"/>
      <c r="HRN154" s="8"/>
      <c r="HRO154" s="8"/>
      <c r="HRP154" s="8"/>
      <c r="HRQ154" s="8"/>
      <c r="HRR154" s="8"/>
      <c r="HRS154" s="8"/>
      <c r="HRT154" s="8"/>
      <c r="HRU154" s="8"/>
      <c r="HRV154" s="8"/>
      <c r="HRW154" s="8"/>
      <c r="HRX154" s="8"/>
      <c r="HRY154" s="8"/>
      <c r="HRZ154" s="8"/>
      <c r="HSA154" s="8"/>
      <c r="HSB154" s="8"/>
      <c r="HSC154" s="8"/>
      <c r="HSD154" s="8"/>
      <c r="HSE154" s="8"/>
      <c r="HSF154" s="8"/>
      <c r="HSG154" s="8"/>
      <c r="HSH154" s="8"/>
      <c r="HSI154" s="8"/>
      <c r="HSJ154" s="8"/>
      <c r="HSK154" s="8"/>
      <c r="HSL154" s="8"/>
      <c r="HSM154" s="8"/>
      <c r="HSN154" s="8"/>
      <c r="HSO154" s="8"/>
      <c r="HSP154" s="8"/>
      <c r="HSQ154" s="8"/>
      <c r="HSR154" s="8"/>
      <c r="HSS154" s="8"/>
      <c r="HST154" s="8"/>
      <c r="HSU154" s="8"/>
      <c r="HSV154" s="8"/>
      <c r="HSW154" s="8"/>
      <c r="HSX154" s="8"/>
      <c r="HSY154" s="8"/>
      <c r="HSZ154" s="8"/>
      <c r="HTA154" s="8"/>
      <c r="HTB154" s="8"/>
      <c r="HTC154" s="8"/>
      <c r="HTD154" s="8"/>
      <c r="HTE154" s="8"/>
      <c r="HTF154" s="8"/>
      <c r="HTG154" s="8"/>
      <c r="HTH154" s="8"/>
      <c r="HTI154" s="8"/>
      <c r="HTJ154" s="8"/>
      <c r="HTK154" s="8"/>
      <c r="HTL154" s="8"/>
      <c r="HTM154" s="8"/>
      <c r="HTN154" s="8"/>
      <c r="HTO154" s="8"/>
      <c r="HTP154" s="8"/>
      <c r="HTQ154" s="8"/>
      <c r="HTR154" s="8"/>
      <c r="HTS154" s="8"/>
      <c r="HTT154" s="8"/>
      <c r="HTU154" s="8"/>
      <c r="HTV154" s="8"/>
      <c r="HTW154" s="8"/>
      <c r="HTX154" s="8"/>
      <c r="HTY154" s="8"/>
      <c r="HTZ154" s="8"/>
      <c r="HUA154" s="8"/>
      <c r="HUB154" s="8"/>
      <c r="HUC154" s="8"/>
      <c r="HUD154" s="8"/>
      <c r="HUE154" s="8"/>
      <c r="HUF154" s="8"/>
      <c r="HUG154" s="8"/>
      <c r="HUH154" s="8"/>
      <c r="HUI154" s="8"/>
      <c r="HUJ154" s="8"/>
      <c r="HUK154" s="8"/>
      <c r="HUL154" s="8"/>
      <c r="HUM154" s="8"/>
      <c r="HUN154" s="8"/>
      <c r="HUO154" s="8"/>
      <c r="HUP154" s="8"/>
      <c r="HUQ154" s="8"/>
      <c r="HUR154" s="8"/>
      <c r="HUS154" s="8"/>
      <c r="HUT154" s="8"/>
      <c r="HUU154" s="8"/>
      <c r="HUV154" s="8"/>
      <c r="HUW154" s="8"/>
      <c r="HUX154" s="8"/>
      <c r="HUY154" s="8"/>
      <c r="HUZ154" s="8"/>
      <c r="HVA154" s="8"/>
      <c r="HVB154" s="8"/>
      <c r="HVC154" s="8"/>
      <c r="HVD154" s="8"/>
      <c r="HVE154" s="8"/>
      <c r="HVF154" s="8"/>
      <c r="HVG154" s="8"/>
      <c r="HVH154" s="8"/>
      <c r="HVI154" s="8"/>
      <c r="HVJ154" s="8"/>
      <c r="HVK154" s="8"/>
      <c r="HVL154" s="8"/>
      <c r="HVM154" s="8"/>
      <c r="HVN154" s="8"/>
      <c r="HVO154" s="8"/>
      <c r="HVP154" s="8"/>
      <c r="HVQ154" s="8"/>
      <c r="HVR154" s="8"/>
      <c r="HVS154" s="8"/>
      <c r="HVT154" s="8"/>
      <c r="HVU154" s="8"/>
      <c r="HVV154" s="8"/>
      <c r="HVW154" s="8"/>
      <c r="HVX154" s="8"/>
      <c r="HVY154" s="8"/>
      <c r="HVZ154" s="8"/>
      <c r="HWA154" s="8"/>
      <c r="HWB154" s="8"/>
      <c r="HWC154" s="8"/>
      <c r="HWD154" s="8"/>
      <c r="HWE154" s="8"/>
      <c r="HWF154" s="8"/>
      <c r="HWG154" s="8"/>
      <c r="HWH154" s="8"/>
      <c r="HWI154" s="8"/>
      <c r="HWJ154" s="8"/>
      <c r="HWK154" s="8"/>
      <c r="HWL154" s="8"/>
      <c r="HWM154" s="8"/>
      <c r="HWN154" s="8"/>
      <c r="HWO154" s="8"/>
      <c r="HWP154" s="8"/>
      <c r="HWQ154" s="8"/>
      <c r="HWR154" s="8"/>
      <c r="HWS154" s="8"/>
      <c r="HWT154" s="8"/>
      <c r="HWU154" s="8"/>
      <c r="HWV154" s="8"/>
      <c r="HWW154" s="8"/>
      <c r="HWX154" s="8"/>
      <c r="HWY154" s="8"/>
      <c r="HWZ154" s="8"/>
      <c r="HXA154" s="8"/>
      <c r="HXB154" s="8"/>
      <c r="HXC154" s="8"/>
      <c r="HXD154" s="8"/>
      <c r="HXE154" s="8"/>
      <c r="HXF154" s="8"/>
      <c r="HXG154" s="8"/>
      <c r="HXH154" s="8"/>
      <c r="HXI154" s="8"/>
      <c r="HXJ154" s="8"/>
      <c r="HXK154" s="8"/>
      <c r="HXL154" s="8"/>
      <c r="HXM154" s="8"/>
      <c r="HXN154" s="8"/>
      <c r="HXO154" s="8"/>
      <c r="HXP154" s="8"/>
      <c r="HXQ154" s="8"/>
      <c r="HXR154" s="8"/>
      <c r="HXS154" s="8"/>
      <c r="HXT154" s="8"/>
      <c r="HXU154" s="8"/>
      <c r="HXV154" s="8"/>
      <c r="HXW154" s="8"/>
      <c r="HXX154" s="8"/>
      <c r="HXY154" s="8"/>
      <c r="HXZ154" s="8"/>
      <c r="HYA154" s="8"/>
      <c r="HYB154" s="8"/>
      <c r="HYC154" s="8"/>
      <c r="HYD154" s="8"/>
      <c r="HYE154" s="8"/>
      <c r="HYF154" s="8"/>
      <c r="HYG154" s="8"/>
      <c r="HYH154" s="8"/>
      <c r="HYI154" s="8"/>
      <c r="HYJ154" s="8"/>
      <c r="HYK154" s="8"/>
      <c r="HYL154" s="8"/>
      <c r="HYM154" s="8"/>
      <c r="HYN154" s="8"/>
      <c r="HYO154" s="8"/>
      <c r="HYP154" s="8"/>
      <c r="HYQ154" s="8"/>
      <c r="HYR154" s="8"/>
      <c r="HYS154" s="8"/>
      <c r="HYT154" s="8"/>
      <c r="HYU154" s="8"/>
      <c r="HYV154" s="8"/>
      <c r="HYW154" s="8"/>
      <c r="HYX154" s="8"/>
      <c r="HYY154" s="8"/>
      <c r="HYZ154" s="8"/>
      <c r="HZA154" s="8"/>
      <c r="HZB154" s="8"/>
      <c r="HZC154" s="8"/>
      <c r="HZD154" s="8"/>
      <c r="HZE154" s="8"/>
      <c r="HZF154" s="8"/>
      <c r="HZG154" s="8"/>
      <c r="HZH154" s="8"/>
      <c r="HZI154" s="8"/>
      <c r="HZJ154" s="8"/>
      <c r="HZK154" s="8"/>
      <c r="HZL154" s="8"/>
      <c r="HZM154" s="8"/>
      <c r="HZN154" s="8"/>
      <c r="HZO154" s="8"/>
      <c r="HZP154" s="8"/>
      <c r="HZQ154" s="8"/>
      <c r="HZR154" s="8"/>
      <c r="HZS154" s="8"/>
      <c r="HZT154" s="8"/>
      <c r="HZU154" s="8"/>
      <c r="HZV154" s="8"/>
      <c r="HZW154" s="8"/>
      <c r="HZX154" s="8"/>
      <c r="HZY154" s="8"/>
      <c r="HZZ154" s="8"/>
      <c r="IAA154" s="8"/>
      <c r="IAB154" s="8"/>
      <c r="IAC154" s="8"/>
      <c r="IAD154" s="8"/>
      <c r="IAE154" s="8"/>
      <c r="IAF154" s="8"/>
      <c r="IAG154" s="8"/>
      <c r="IAH154" s="8"/>
      <c r="IAI154" s="8"/>
      <c r="IAJ154" s="8"/>
      <c r="IAK154" s="8"/>
      <c r="IAL154" s="8"/>
      <c r="IAM154" s="8"/>
      <c r="IAN154" s="8"/>
      <c r="IAO154" s="8"/>
      <c r="IAP154" s="8"/>
      <c r="IAQ154" s="8"/>
      <c r="IAR154" s="8"/>
      <c r="IAS154" s="8"/>
      <c r="IAT154" s="8"/>
      <c r="IAU154" s="8"/>
      <c r="IAV154" s="8"/>
      <c r="IAW154" s="8"/>
      <c r="IAX154" s="8"/>
      <c r="IAY154" s="8"/>
      <c r="IAZ154" s="8"/>
      <c r="IBA154" s="8"/>
      <c r="IBB154" s="8"/>
      <c r="IBC154" s="8"/>
      <c r="IBD154" s="8"/>
      <c r="IBE154" s="8"/>
      <c r="IBF154" s="8"/>
      <c r="IBG154" s="8"/>
      <c r="IBH154" s="8"/>
      <c r="IBI154" s="8"/>
      <c r="IBJ154" s="8"/>
      <c r="IBK154" s="8"/>
      <c r="IBL154" s="8"/>
      <c r="IBM154" s="8"/>
      <c r="IBN154" s="8"/>
      <c r="IBO154" s="8"/>
      <c r="IBP154" s="8"/>
      <c r="IBQ154" s="8"/>
      <c r="IBR154" s="8"/>
      <c r="IBS154" s="8"/>
      <c r="IBT154" s="8"/>
      <c r="IBU154" s="8"/>
      <c r="IBV154" s="8"/>
      <c r="IBW154" s="8"/>
      <c r="IBX154" s="8"/>
      <c r="IBY154" s="8"/>
      <c r="IBZ154" s="8"/>
      <c r="ICA154" s="8"/>
      <c r="ICB154" s="8"/>
      <c r="ICC154" s="8"/>
      <c r="ICD154" s="8"/>
      <c r="ICE154" s="8"/>
      <c r="ICF154" s="8"/>
      <c r="ICG154" s="8"/>
      <c r="ICH154" s="8"/>
      <c r="ICI154" s="8"/>
      <c r="ICJ154" s="8"/>
      <c r="ICK154" s="8"/>
      <c r="ICL154" s="8"/>
      <c r="ICM154" s="8"/>
      <c r="ICN154" s="8"/>
      <c r="ICO154" s="8"/>
      <c r="ICP154" s="8"/>
      <c r="ICQ154" s="8"/>
      <c r="ICR154" s="8"/>
      <c r="ICS154" s="8"/>
      <c r="ICT154" s="8"/>
      <c r="ICU154" s="8"/>
      <c r="ICV154" s="8"/>
      <c r="ICW154" s="8"/>
      <c r="ICX154" s="8"/>
      <c r="ICY154" s="8"/>
      <c r="ICZ154" s="8"/>
      <c r="IDA154" s="8"/>
      <c r="IDB154" s="8"/>
      <c r="IDC154" s="8"/>
      <c r="IDD154" s="8"/>
      <c r="IDE154" s="8"/>
      <c r="IDF154" s="8"/>
      <c r="IDG154" s="8"/>
      <c r="IDH154" s="8"/>
      <c r="IDI154" s="8"/>
      <c r="IDJ154" s="8"/>
      <c r="IDK154" s="8"/>
      <c r="IDL154" s="8"/>
      <c r="IDM154" s="8"/>
      <c r="IDN154" s="8"/>
      <c r="IDO154" s="8"/>
      <c r="IDP154" s="8"/>
      <c r="IDQ154" s="8"/>
      <c r="IDR154" s="8"/>
      <c r="IDS154" s="8"/>
      <c r="IDT154" s="8"/>
      <c r="IDU154" s="8"/>
      <c r="IDV154" s="8"/>
      <c r="IDW154" s="8"/>
      <c r="IDX154" s="8"/>
      <c r="IDY154" s="8"/>
      <c r="IDZ154" s="8"/>
      <c r="IEA154" s="8"/>
      <c r="IEB154" s="8"/>
      <c r="IEC154" s="8"/>
      <c r="IED154" s="8"/>
      <c r="IEE154" s="8"/>
      <c r="IEF154" s="8"/>
      <c r="IEG154" s="8"/>
      <c r="IEH154" s="8"/>
      <c r="IEI154" s="8"/>
      <c r="IEJ154" s="8"/>
      <c r="IEK154" s="8"/>
      <c r="IEL154" s="8"/>
      <c r="IEM154" s="8"/>
      <c r="IEN154" s="8"/>
      <c r="IEO154" s="8"/>
      <c r="IEP154" s="8"/>
      <c r="IEQ154" s="8"/>
      <c r="IER154" s="8"/>
      <c r="IES154" s="8"/>
      <c r="IET154" s="8"/>
      <c r="IEU154" s="8"/>
      <c r="IEV154" s="8"/>
      <c r="IEW154" s="8"/>
      <c r="IEX154" s="8"/>
      <c r="IEY154" s="8"/>
      <c r="IEZ154" s="8"/>
      <c r="IFA154" s="8"/>
      <c r="IFB154" s="8"/>
      <c r="IFC154" s="8"/>
      <c r="IFD154" s="8"/>
      <c r="IFE154" s="8"/>
      <c r="IFF154" s="8"/>
      <c r="IFG154" s="8"/>
      <c r="IFH154" s="8"/>
      <c r="IFI154" s="8"/>
      <c r="IFJ154" s="8"/>
      <c r="IFK154" s="8"/>
      <c r="IFL154" s="8"/>
      <c r="IFM154" s="8"/>
      <c r="IFN154" s="8"/>
      <c r="IFO154" s="8"/>
      <c r="IFP154" s="8"/>
      <c r="IFQ154" s="8"/>
      <c r="IFR154" s="8"/>
      <c r="IFS154" s="8"/>
      <c r="IFT154" s="8"/>
      <c r="IFU154" s="8"/>
      <c r="IFV154" s="8"/>
      <c r="IFW154" s="8"/>
      <c r="IFX154" s="8"/>
      <c r="IFY154" s="8"/>
      <c r="IFZ154" s="8"/>
      <c r="IGA154" s="8"/>
      <c r="IGB154" s="8"/>
      <c r="IGC154" s="8"/>
      <c r="IGD154" s="8"/>
      <c r="IGE154" s="8"/>
      <c r="IGF154" s="8"/>
      <c r="IGG154" s="8"/>
      <c r="IGH154" s="8"/>
      <c r="IGI154" s="8"/>
      <c r="IGJ154" s="8"/>
      <c r="IGK154" s="8"/>
      <c r="IGL154" s="8"/>
      <c r="IGM154" s="8"/>
      <c r="IGN154" s="8"/>
      <c r="IGO154" s="8"/>
      <c r="IGP154" s="8"/>
      <c r="IGQ154" s="8"/>
      <c r="IGR154" s="8"/>
      <c r="IGS154" s="8"/>
      <c r="IGT154" s="8"/>
      <c r="IGU154" s="8"/>
      <c r="IGV154" s="8"/>
      <c r="IGW154" s="8"/>
      <c r="IGX154" s="8"/>
      <c r="IGY154" s="8"/>
      <c r="IGZ154" s="8"/>
      <c r="IHA154" s="8"/>
      <c r="IHB154" s="8"/>
      <c r="IHC154" s="8"/>
      <c r="IHD154" s="8"/>
      <c r="IHE154" s="8"/>
      <c r="IHF154" s="8"/>
      <c r="IHG154" s="8"/>
      <c r="IHH154" s="8"/>
      <c r="IHI154" s="8"/>
      <c r="IHJ154" s="8"/>
      <c r="IHK154" s="8"/>
      <c r="IHL154" s="8"/>
      <c r="IHM154" s="8"/>
      <c r="IHN154" s="8"/>
      <c r="IHO154" s="8"/>
      <c r="IHP154" s="8"/>
      <c r="IHQ154" s="8"/>
      <c r="IHR154" s="8"/>
      <c r="IHS154" s="8"/>
      <c r="IHT154" s="8"/>
      <c r="IHU154" s="8"/>
      <c r="IHV154" s="8"/>
      <c r="IHW154" s="8"/>
      <c r="IHX154" s="8"/>
      <c r="IHY154" s="8"/>
      <c r="IHZ154" s="8"/>
      <c r="IIA154" s="8"/>
      <c r="IIB154" s="8"/>
      <c r="IIC154" s="8"/>
      <c r="IID154" s="8"/>
      <c r="IIE154" s="8"/>
      <c r="IIF154" s="8"/>
      <c r="IIG154" s="8"/>
      <c r="IIH154" s="8"/>
      <c r="III154" s="8"/>
      <c r="IIJ154" s="8"/>
      <c r="IIK154" s="8"/>
      <c r="IIL154" s="8"/>
      <c r="IIM154" s="8"/>
      <c r="IIN154" s="8"/>
      <c r="IIO154" s="8"/>
      <c r="IIP154" s="8"/>
      <c r="IIQ154" s="8"/>
      <c r="IIR154" s="8"/>
      <c r="IIS154" s="8"/>
      <c r="IIT154" s="8"/>
      <c r="IIU154" s="8"/>
      <c r="IIV154" s="8"/>
      <c r="IIW154" s="8"/>
      <c r="IIX154" s="8"/>
      <c r="IIY154" s="8"/>
      <c r="IIZ154" s="8"/>
      <c r="IJA154" s="8"/>
      <c r="IJB154" s="8"/>
      <c r="IJC154" s="8"/>
      <c r="IJD154" s="8"/>
      <c r="IJE154" s="8"/>
      <c r="IJF154" s="8"/>
      <c r="IJG154" s="8"/>
      <c r="IJH154" s="8"/>
      <c r="IJI154" s="8"/>
      <c r="IJJ154" s="8"/>
      <c r="IJK154" s="8"/>
      <c r="IJL154" s="8"/>
      <c r="IJM154" s="8"/>
      <c r="IJN154" s="8"/>
      <c r="IJO154" s="8"/>
      <c r="IJP154" s="8"/>
      <c r="IJQ154" s="8"/>
      <c r="IJR154" s="8"/>
      <c r="IJS154" s="8"/>
      <c r="IJT154" s="8"/>
      <c r="IJU154" s="8"/>
      <c r="IJV154" s="8"/>
      <c r="IJW154" s="8"/>
      <c r="IJX154" s="8"/>
      <c r="IJY154" s="8"/>
      <c r="IJZ154" s="8"/>
      <c r="IKA154" s="8"/>
      <c r="IKB154" s="8"/>
      <c r="IKC154" s="8"/>
      <c r="IKD154" s="8"/>
      <c r="IKE154" s="8"/>
      <c r="IKF154" s="8"/>
      <c r="IKG154" s="8"/>
      <c r="IKH154" s="8"/>
      <c r="IKI154" s="8"/>
      <c r="IKJ154" s="8"/>
      <c r="IKK154" s="8"/>
      <c r="IKL154" s="8"/>
      <c r="IKM154" s="8"/>
      <c r="IKN154" s="8"/>
      <c r="IKO154" s="8"/>
      <c r="IKP154" s="8"/>
      <c r="IKQ154" s="8"/>
      <c r="IKR154" s="8"/>
      <c r="IKS154" s="8"/>
      <c r="IKT154" s="8"/>
      <c r="IKU154" s="8"/>
      <c r="IKV154" s="8"/>
      <c r="IKW154" s="8"/>
      <c r="IKX154" s="8"/>
      <c r="IKY154" s="8"/>
      <c r="IKZ154" s="8"/>
      <c r="ILA154" s="8"/>
      <c r="ILB154" s="8"/>
      <c r="ILC154" s="8"/>
      <c r="ILD154" s="8"/>
      <c r="ILE154" s="8"/>
      <c r="ILF154" s="8"/>
      <c r="ILG154" s="8"/>
      <c r="ILH154" s="8"/>
      <c r="ILI154" s="8"/>
      <c r="ILJ154" s="8"/>
      <c r="ILK154" s="8"/>
      <c r="ILL154" s="8"/>
      <c r="ILM154" s="8"/>
      <c r="ILN154" s="8"/>
      <c r="ILO154" s="8"/>
      <c r="ILP154" s="8"/>
      <c r="ILQ154" s="8"/>
      <c r="ILR154" s="8"/>
      <c r="ILS154" s="8"/>
      <c r="ILT154" s="8"/>
      <c r="ILU154" s="8"/>
      <c r="ILV154" s="8"/>
      <c r="ILW154" s="8"/>
      <c r="ILX154" s="8"/>
      <c r="ILY154" s="8"/>
      <c r="ILZ154" s="8"/>
      <c r="IMA154" s="8"/>
      <c r="IMB154" s="8"/>
      <c r="IMC154" s="8"/>
      <c r="IMD154" s="8"/>
      <c r="IME154" s="8"/>
      <c r="IMF154" s="8"/>
      <c r="IMG154" s="8"/>
      <c r="IMH154" s="8"/>
      <c r="IMI154" s="8"/>
      <c r="IMJ154" s="8"/>
      <c r="IMK154" s="8"/>
      <c r="IML154" s="8"/>
      <c r="IMM154" s="8"/>
      <c r="IMN154" s="8"/>
      <c r="IMO154" s="8"/>
      <c r="IMP154" s="8"/>
      <c r="IMQ154" s="8"/>
      <c r="IMR154" s="8"/>
      <c r="IMS154" s="8"/>
      <c r="IMT154" s="8"/>
      <c r="IMU154" s="8"/>
      <c r="IMV154" s="8"/>
      <c r="IMW154" s="8"/>
      <c r="IMX154" s="8"/>
      <c r="IMY154" s="8"/>
      <c r="IMZ154" s="8"/>
      <c r="INA154" s="8"/>
      <c r="INB154" s="8"/>
      <c r="INC154" s="8"/>
      <c r="IND154" s="8"/>
      <c r="INE154" s="8"/>
      <c r="INF154" s="8"/>
      <c r="ING154" s="8"/>
      <c r="INH154" s="8"/>
      <c r="INI154" s="8"/>
      <c r="INJ154" s="8"/>
      <c r="INK154" s="8"/>
      <c r="INL154" s="8"/>
      <c r="INM154" s="8"/>
      <c r="INN154" s="8"/>
      <c r="INO154" s="8"/>
      <c r="INP154" s="8"/>
      <c r="INQ154" s="8"/>
      <c r="INR154" s="8"/>
      <c r="INS154" s="8"/>
      <c r="INT154" s="8"/>
      <c r="INU154" s="8"/>
      <c r="INV154" s="8"/>
      <c r="INW154" s="8"/>
      <c r="INX154" s="8"/>
      <c r="INY154" s="8"/>
      <c r="INZ154" s="8"/>
      <c r="IOA154" s="8"/>
      <c r="IOB154" s="8"/>
      <c r="IOC154" s="8"/>
      <c r="IOD154" s="8"/>
      <c r="IOE154" s="8"/>
      <c r="IOF154" s="8"/>
      <c r="IOG154" s="8"/>
      <c r="IOH154" s="8"/>
      <c r="IOI154" s="8"/>
      <c r="IOJ154" s="8"/>
      <c r="IOK154" s="8"/>
      <c r="IOL154" s="8"/>
      <c r="IOM154" s="8"/>
      <c r="ION154" s="8"/>
      <c r="IOO154" s="8"/>
      <c r="IOP154" s="8"/>
      <c r="IOQ154" s="8"/>
      <c r="IOR154" s="8"/>
      <c r="IOS154" s="8"/>
      <c r="IOT154" s="8"/>
      <c r="IOU154" s="8"/>
      <c r="IOV154" s="8"/>
      <c r="IOW154" s="8"/>
      <c r="IOX154" s="8"/>
      <c r="IOY154" s="8"/>
      <c r="IOZ154" s="8"/>
      <c r="IPA154" s="8"/>
      <c r="IPB154" s="8"/>
      <c r="IPC154" s="8"/>
      <c r="IPD154" s="8"/>
      <c r="IPE154" s="8"/>
      <c r="IPF154" s="8"/>
      <c r="IPG154" s="8"/>
      <c r="IPH154" s="8"/>
      <c r="IPI154" s="8"/>
      <c r="IPJ154" s="8"/>
      <c r="IPK154" s="8"/>
      <c r="IPL154" s="8"/>
      <c r="IPM154" s="8"/>
      <c r="IPN154" s="8"/>
      <c r="IPO154" s="8"/>
      <c r="IPP154" s="8"/>
      <c r="IPQ154" s="8"/>
      <c r="IPR154" s="8"/>
      <c r="IPS154" s="8"/>
      <c r="IPT154" s="8"/>
      <c r="IPU154" s="8"/>
      <c r="IPV154" s="8"/>
      <c r="IPW154" s="8"/>
      <c r="IPX154" s="8"/>
      <c r="IPY154" s="8"/>
      <c r="IPZ154" s="8"/>
      <c r="IQA154" s="8"/>
      <c r="IQB154" s="8"/>
      <c r="IQC154" s="8"/>
      <c r="IQD154" s="8"/>
      <c r="IQE154" s="8"/>
      <c r="IQF154" s="8"/>
      <c r="IQG154" s="8"/>
      <c r="IQH154" s="8"/>
      <c r="IQI154" s="8"/>
      <c r="IQJ154" s="8"/>
      <c r="IQK154" s="8"/>
      <c r="IQL154" s="8"/>
      <c r="IQM154" s="8"/>
      <c r="IQN154" s="8"/>
      <c r="IQO154" s="8"/>
      <c r="IQP154" s="8"/>
      <c r="IQQ154" s="8"/>
      <c r="IQR154" s="8"/>
      <c r="IQS154" s="8"/>
      <c r="IQT154" s="8"/>
      <c r="IQU154" s="8"/>
      <c r="IQV154" s="8"/>
      <c r="IQW154" s="8"/>
      <c r="IQX154" s="8"/>
      <c r="IQY154" s="8"/>
      <c r="IQZ154" s="8"/>
      <c r="IRA154" s="8"/>
      <c r="IRB154" s="8"/>
      <c r="IRC154" s="8"/>
      <c r="IRD154" s="8"/>
      <c r="IRE154" s="8"/>
      <c r="IRF154" s="8"/>
      <c r="IRG154" s="8"/>
      <c r="IRH154" s="8"/>
      <c r="IRI154" s="8"/>
      <c r="IRJ154" s="8"/>
      <c r="IRK154" s="8"/>
      <c r="IRL154" s="8"/>
      <c r="IRM154" s="8"/>
      <c r="IRN154" s="8"/>
      <c r="IRO154" s="8"/>
      <c r="IRP154" s="8"/>
      <c r="IRQ154" s="8"/>
      <c r="IRR154" s="8"/>
      <c r="IRS154" s="8"/>
      <c r="IRT154" s="8"/>
      <c r="IRU154" s="8"/>
      <c r="IRV154" s="8"/>
      <c r="IRW154" s="8"/>
      <c r="IRX154" s="8"/>
      <c r="IRY154" s="8"/>
      <c r="IRZ154" s="8"/>
      <c r="ISA154" s="8"/>
      <c r="ISB154" s="8"/>
      <c r="ISC154" s="8"/>
      <c r="ISD154" s="8"/>
      <c r="ISE154" s="8"/>
      <c r="ISF154" s="8"/>
      <c r="ISG154" s="8"/>
      <c r="ISH154" s="8"/>
      <c r="ISI154" s="8"/>
      <c r="ISJ154" s="8"/>
      <c r="ISK154" s="8"/>
      <c r="ISL154" s="8"/>
      <c r="ISM154" s="8"/>
      <c r="ISN154" s="8"/>
      <c r="ISO154" s="8"/>
      <c r="ISP154" s="8"/>
      <c r="ISQ154" s="8"/>
      <c r="ISR154" s="8"/>
      <c r="ISS154" s="8"/>
      <c r="IST154" s="8"/>
      <c r="ISU154" s="8"/>
      <c r="ISV154" s="8"/>
      <c r="ISW154" s="8"/>
      <c r="ISX154" s="8"/>
      <c r="ISY154" s="8"/>
      <c r="ISZ154" s="8"/>
      <c r="ITA154" s="8"/>
      <c r="ITB154" s="8"/>
      <c r="ITC154" s="8"/>
      <c r="ITD154" s="8"/>
      <c r="ITE154" s="8"/>
      <c r="ITF154" s="8"/>
      <c r="ITG154" s="8"/>
      <c r="ITH154" s="8"/>
      <c r="ITI154" s="8"/>
      <c r="ITJ154" s="8"/>
      <c r="ITK154" s="8"/>
      <c r="ITL154" s="8"/>
      <c r="ITM154" s="8"/>
      <c r="ITN154" s="8"/>
      <c r="ITO154" s="8"/>
      <c r="ITP154" s="8"/>
      <c r="ITQ154" s="8"/>
      <c r="ITR154" s="8"/>
      <c r="ITS154" s="8"/>
      <c r="ITT154" s="8"/>
      <c r="ITU154" s="8"/>
      <c r="ITV154" s="8"/>
      <c r="ITW154" s="8"/>
      <c r="ITX154" s="8"/>
      <c r="ITY154" s="8"/>
      <c r="ITZ154" s="8"/>
      <c r="IUA154" s="8"/>
      <c r="IUB154" s="8"/>
      <c r="IUC154" s="8"/>
      <c r="IUD154" s="8"/>
      <c r="IUE154" s="8"/>
      <c r="IUF154" s="8"/>
      <c r="IUG154" s="8"/>
      <c r="IUH154" s="8"/>
      <c r="IUI154" s="8"/>
      <c r="IUJ154" s="8"/>
      <c r="IUK154" s="8"/>
      <c r="IUL154" s="8"/>
      <c r="IUM154" s="8"/>
      <c r="IUN154" s="8"/>
      <c r="IUO154" s="8"/>
      <c r="IUP154" s="8"/>
      <c r="IUQ154" s="8"/>
      <c r="IUR154" s="8"/>
      <c r="IUS154" s="8"/>
      <c r="IUT154" s="8"/>
      <c r="IUU154" s="8"/>
      <c r="IUV154" s="8"/>
      <c r="IUW154" s="8"/>
      <c r="IUX154" s="8"/>
      <c r="IUY154" s="8"/>
      <c r="IUZ154" s="8"/>
      <c r="IVA154" s="8"/>
      <c r="IVB154" s="8"/>
      <c r="IVC154" s="8"/>
      <c r="IVD154" s="8"/>
      <c r="IVE154" s="8"/>
      <c r="IVF154" s="8"/>
      <c r="IVG154" s="8"/>
      <c r="IVH154" s="8"/>
      <c r="IVI154" s="8"/>
      <c r="IVJ154" s="8"/>
      <c r="IVK154" s="8"/>
      <c r="IVL154" s="8"/>
      <c r="IVM154" s="8"/>
      <c r="IVN154" s="8"/>
      <c r="IVO154" s="8"/>
      <c r="IVP154" s="8"/>
      <c r="IVQ154" s="8"/>
      <c r="IVR154" s="8"/>
      <c r="IVS154" s="8"/>
      <c r="IVT154" s="8"/>
      <c r="IVU154" s="8"/>
      <c r="IVV154" s="8"/>
      <c r="IVW154" s="8"/>
      <c r="IVX154" s="8"/>
      <c r="IVY154" s="8"/>
      <c r="IVZ154" s="8"/>
      <c r="IWA154" s="8"/>
      <c r="IWB154" s="8"/>
      <c r="IWC154" s="8"/>
      <c r="IWD154" s="8"/>
      <c r="IWE154" s="8"/>
      <c r="IWF154" s="8"/>
      <c r="IWG154" s="8"/>
      <c r="IWH154" s="8"/>
      <c r="IWI154" s="8"/>
      <c r="IWJ154" s="8"/>
      <c r="IWK154" s="8"/>
      <c r="IWL154" s="8"/>
      <c r="IWM154" s="8"/>
      <c r="IWN154" s="8"/>
      <c r="IWO154" s="8"/>
      <c r="IWP154" s="8"/>
      <c r="IWQ154" s="8"/>
      <c r="IWR154" s="8"/>
      <c r="IWS154" s="8"/>
      <c r="IWT154" s="8"/>
      <c r="IWU154" s="8"/>
      <c r="IWV154" s="8"/>
      <c r="IWW154" s="8"/>
      <c r="IWX154" s="8"/>
      <c r="IWY154" s="8"/>
      <c r="IWZ154" s="8"/>
      <c r="IXA154" s="8"/>
      <c r="IXB154" s="8"/>
      <c r="IXC154" s="8"/>
      <c r="IXD154" s="8"/>
      <c r="IXE154" s="8"/>
      <c r="IXF154" s="8"/>
      <c r="IXG154" s="8"/>
      <c r="IXH154" s="8"/>
      <c r="IXI154" s="8"/>
      <c r="IXJ154" s="8"/>
      <c r="IXK154" s="8"/>
      <c r="IXL154" s="8"/>
      <c r="IXM154" s="8"/>
      <c r="IXN154" s="8"/>
      <c r="IXO154" s="8"/>
      <c r="IXP154" s="8"/>
      <c r="IXQ154" s="8"/>
      <c r="IXR154" s="8"/>
      <c r="IXS154" s="8"/>
      <c r="IXT154" s="8"/>
      <c r="IXU154" s="8"/>
      <c r="IXV154" s="8"/>
      <c r="IXW154" s="8"/>
      <c r="IXX154" s="8"/>
      <c r="IXY154" s="8"/>
      <c r="IXZ154" s="8"/>
      <c r="IYA154" s="8"/>
      <c r="IYB154" s="8"/>
      <c r="IYC154" s="8"/>
      <c r="IYD154" s="8"/>
      <c r="IYE154" s="8"/>
      <c r="IYF154" s="8"/>
      <c r="IYG154" s="8"/>
      <c r="IYH154" s="8"/>
      <c r="IYI154" s="8"/>
      <c r="IYJ154" s="8"/>
      <c r="IYK154" s="8"/>
      <c r="IYL154" s="8"/>
      <c r="IYM154" s="8"/>
      <c r="IYN154" s="8"/>
      <c r="IYO154" s="8"/>
      <c r="IYP154" s="8"/>
      <c r="IYQ154" s="8"/>
      <c r="IYR154" s="8"/>
      <c r="IYS154" s="8"/>
      <c r="IYT154" s="8"/>
      <c r="IYU154" s="8"/>
      <c r="IYV154" s="8"/>
      <c r="IYW154" s="8"/>
      <c r="IYX154" s="8"/>
      <c r="IYY154" s="8"/>
      <c r="IYZ154" s="8"/>
      <c r="IZA154" s="8"/>
      <c r="IZB154" s="8"/>
      <c r="IZC154" s="8"/>
      <c r="IZD154" s="8"/>
      <c r="IZE154" s="8"/>
      <c r="IZF154" s="8"/>
      <c r="IZG154" s="8"/>
      <c r="IZH154" s="8"/>
      <c r="IZI154" s="8"/>
      <c r="IZJ154" s="8"/>
      <c r="IZK154" s="8"/>
      <c r="IZL154" s="8"/>
      <c r="IZM154" s="8"/>
      <c r="IZN154" s="8"/>
      <c r="IZO154" s="8"/>
      <c r="IZP154" s="8"/>
      <c r="IZQ154" s="8"/>
      <c r="IZR154" s="8"/>
      <c r="IZS154" s="8"/>
      <c r="IZT154" s="8"/>
      <c r="IZU154" s="8"/>
      <c r="IZV154" s="8"/>
      <c r="IZW154" s="8"/>
      <c r="IZX154" s="8"/>
      <c r="IZY154" s="8"/>
      <c r="IZZ154" s="8"/>
      <c r="JAA154" s="8"/>
      <c r="JAB154" s="8"/>
      <c r="JAC154" s="8"/>
      <c r="JAD154" s="8"/>
      <c r="JAE154" s="8"/>
      <c r="JAF154" s="8"/>
      <c r="JAG154" s="8"/>
      <c r="JAH154" s="8"/>
      <c r="JAI154" s="8"/>
      <c r="JAJ154" s="8"/>
      <c r="JAK154" s="8"/>
      <c r="JAL154" s="8"/>
      <c r="JAM154" s="8"/>
      <c r="JAN154" s="8"/>
      <c r="JAO154" s="8"/>
      <c r="JAP154" s="8"/>
      <c r="JAQ154" s="8"/>
      <c r="JAR154" s="8"/>
      <c r="JAS154" s="8"/>
      <c r="JAT154" s="8"/>
      <c r="JAU154" s="8"/>
      <c r="JAV154" s="8"/>
      <c r="JAW154" s="8"/>
      <c r="JAX154" s="8"/>
      <c r="JAY154" s="8"/>
      <c r="JAZ154" s="8"/>
      <c r="JBA154" s="8"/>
      <c r="JBB154" s="8"/>
      <c r="JBC154" s="8"/>
      <c r="JBD154" s="8"/>
      <c r="JBE154" s="8"/>
      <c r="JBF154" s="8"/>
      <c r="JBG154" s="8"/>
      <c r="JBH154" s="8"/>
      <c r="JBI154" s="8"/>
      <c r="JBJ154" s="8"/>
      <c r="JBK154" s="8"/>
      <c r="JBL154" s="8"/>
      <c r="JBM154" s="8"/>
      <c r="JBN154" s="8"/>
      <c r="JBO154" s="8"/>
      <c r="JBP154" s="8"/>
      <c r="JBQ154" s="8"/>
      <c r="JBR154" s="8"/>
      <c r="JBS154" s="8"/>
      <c r="JBT154" s="8"/>
      <c r="JBU154" s="8"/>
      <c r="JBV154" s="8"/>
      <c r="JBW154" s="8"/>
      <c r="JBX154" s="8"/>
      <c r="JBY154" s="8"/>
      <c r="JBZ154" s="8"/>
      <c r="JCA154" s="8"/>
      <c r="JCB154" s="8"/>
      <c r="JCC154" s="8"/>
      <c r="JCD154" s="8"/>
      <c r="JCE154" s="8"/>
      <c r="JCF154" s="8"/>
      <c r="JCG154" s="8"/>
      <c r="JCH154" s="8"/>
      <c r="JCI154" s="8"/>
      <c r="JCJ154" s="8"/>
      <c r="JCK154" s="8"/>
      <c r="JCL154" s="8"/>
      <c r="JCM154" s="8"/>
      <c r="JCN154" s="8"/>
      <c r="JCO154" s="8"/>
      <c r="JCP154" s="8"/>
      <c r="JCQ154" s="8"/>
      <c r="JCR154" s="8"/>
      <c r="JCS154" s="8"/>
      <c r="JCT154" s="8"/>
      <c r="JCU154" s="8"/>
      <c r="JCV154" s="8"/>
      <c r="JCW154" s="8"/>
      <c r="JCX154" s="8"/>
      <c r="JCY154" s="8"/>
      <c r="JCZ154" s="8"/>
      <c r="JDA154" s="8"/>
      <c r="JDB154" s="8"/>
      <c r="JDC154" s="8"/>
      <c r="JDD154" s="8"/>
      <c r="JDE154" s="8"/>
      <c r="JDF154" s="8"/>
      <c r="JDG154" s="8"/>
      <c r="JDH154" s="8"/>
      <c r="JDI154" s="8"/>
      <c r="JDJ154" s="8"/>
      <c r="JDK154" s="8"/>
      <c r="JDL154" s="8"/>
      <c r="JDM154" s="8"/>
      <c r="JDN154" s="8"/>
      <c r="JDO154" s="8"/>
      <c r="JDP154" s="8"/>
      <c r="JDQ154" s="8"/>
      <c r="JDR154" s="8"/>
      <c r="JDS154" s="8"/>
      <c r="JDT154" s="8"/>
      <c r="JDU154" s="8"/>
      <c r="JDV154" s="8"/>
      <c r="JDW154" s="8"/>
      <c r="JDX154" s="8"/>
      <c r="JDY154" s="8"/>
      <c r="JDZ154" s="8"/>
      <c r="JEA154" s="8"/>
      <c r="JEB154" s="8"/>
      <c r="JEC154" s="8"/>
      <c r="JED154" s="8"/>
      <c r="JEE154" s="8"/>
      <c r="JEF154" s="8"/>
      <c r="JEG154" s="8"/>
      <c r="JEH154" s="8"/>
      <c r="JEI154" s="8"/>
      <c r="JEJ154" s="8"/>
      <c r="JEK154" s="8"/>
      <c r="JEL154" s="8"/>
      <c r="JEM154" s="8"/>
      <c r="JEN154" s="8"/>
      <c r="JEO154" s="8"/>
      <c r="JEP154" s="8"/>
      <c r="JEQ154" s="8"/>
      <c r="JER154" s="8"/>
      <c r="JES154" s="8"/>
      <c r="JET154" s="8"/>
      <c r="JEU154" s="8"/>
      <c r="JEV154" s="8"/>
      <c r="JEW154" s="8"/>
      <c r="JEX154" s="8"/>
      <c r="JEY154" s="8"/>
      <c r="JEZ154" s="8"/>
      <c r="JFA154" s="8"/>
      <c r="JFB154" s="8"/>
      <c r="JFC154" s="8"/>
      <c r="JFD154" s="8"/>
      <c r="JFE154" s="8"/>
      <c r="JFF154" s="8"/>
      <c r="JFG154" s="8"/>
      <c r="JFH154" s="8"/>
      <c r="JFI154" s="8"/>
      <c r="JFJ154" s="8"/>
      <c r="JFK154" s="8"/>
      <c r="JFL154" s="8"/>
      <c r="JFM154" s="8"/>
      <c r="JFN154" s="8"/>
      <c r="JFO154" s="8"/>
      <c r="JFP154" s="8"/>
      <c r="JFQ154" s="8"/>
      <c r="JFR154" s="8"/>
      <c r="JFS154" s="8"/>
      <c r="JFT154" s="8"/>
      <c r="JFU154" s="8"/>
      <c r="JFV154" s="8"/>
      <c r="JFW154" s="8"/>
      <c r="JFX154" s="8"/>
      <c r="JFY154" s="8"/>
      <c r="JFZ154" s="8"/>
      <c r="JGA154" s="8"/>
      <c r="JGB154" s="8"/>
      <c r="JGC154" s="8"/>
      <c r="JGD154" s="8"/>
      <c r="JGE154" s="8"/>
      <c r="JGF154" s="8"/>
      <c r="JGG154" s="8"/>
      <c r="JGH154" s="8"/>
      <c r="JGI154" s="8"/>
      <c r="JGJ154" s="8"/>
      <c r="JGK154" s="8"/>
      <c r="JGL154" s="8"/>
      <c r="JGM154" s="8"/>
      <c r="JGN154" s="8"/>
      <c r="JGO154" s="8"/>
      <c r="JGP154" s="8"/>
      <c r="JGQ154" s="8"/>
      <c r="JGR154" s="8"/>
      <c r="JGS154" s="8"/>
      <c r="JGT154" s="8"/>
      <c r="JGU154" s="8"/>
      <c r="JGV154" s="8"/>
      <c r="JGW154" s="8"/>
      <c r="JGX154" s="8"/>
      <c r="JGY154" s="8"/>
      <c r="JGZ154" s="8"/>
      <c r="JHA154" s="8"/>
      <c r="JHB154" s="8"/>
      <c r="JHC154" s="8"/>
      <c r="JHD154" s="8"/>
      <c r="JHE154" s="8"/>
      <c r="JHF154" s="8"/>
      <c r="JHG154" s="8"/>
      <c r="JHH154" s="8"/>
      <c r="JHI154" s="8"/>
      <c r="JHJ154" s="8"/>
      <c r="JHK154" s="8"/>
      <c r="JHL154" s="8"/>
      <c r="JHM154" s="8"/>
      <c r="JHN154" s="8"/>
      <c r="JHO154" s="8"/>
      <c r="JHP154" s="8"/>
      <c r="JHQ154" s="8"/>
      <c r="JHR154" s="8"/>
      <c r="JHS154" s="8"/>
      <c r="JHT154" s="8"/>
      <c r="JHU154" s="8"/>
      <c r="JHV154" s="8"/>
      <c r="JHW154" s="8"/>
      <c r="JHX154" s="8"/>
      <c r="JHY154" s="8"/>
      <c r="JHZ154" s="8"/>
      <c r="JIA154" s="8"/>
      <c r="JIB154" s="8"/>
      <c r="JIC154" s="8"/>
      <c r="JID154" s="8"/>
      <c r="JIE154" s="8"/>
      <c r="JIF154" s="8"/>
      <c r="JIG154" s="8"/>
      <c r="JIH154" s="8"/>
      <c r="JII154" s="8"/>
      <c r="JIJ154" s="8"/>
      <c r="JIK154" s="8"/>
      <c r="JIL154" s="8"/>
      <c r="JIM154" s="8"/>
      <c r="JIN154" s="8"/>
      <c r="JIO154" s="8"/>
      <c r="JIP154" s="8"/>
      <c r="JIQ154" s="8"/>
      <c r="JIR154" s="8"/>
      <c r="JIS154" s="8"/>
      <c r="JIT154" s="8"/>
      <c r="JIU154" s="8"/>
      <c r="JIV154" s="8"/>
      <c r="JIW154" s="8"/>
      <c r="JIX154" s="8"/>
      <c r="JIY154" s="8"/>
      <c r="JIZ154" s="8"/>
      <c r="JJA154" s="8"/>
      <c r="JJB154" s="8"/>
      <c r="JJC154" s="8"/>
      <c r="JJD154" s="8"/>
      <c r="JJE154" s="8"/>
      <c r="JJF154" s="8"/>
      <c r="JJG154" s="8"/>
      <c r="JJH154" s="8"/>
      <c r="JJI154" s="8"/>
      <c r="JJJ154" s="8"/>
      <c r="JJK154" s="8"/>
      <c r="JJL154" s="8"/>
      <c r="JJM154" s="8"/>
      <c r="JJN154" s="8"/>
      <c r="JJO154" s="8"/>
      <c r="JJP154" s="8"/>
      <c r="JJQ154" s="8"/>
      <c r="JJR154" s="8"/>
      <c r="JJS154" s="8"/>
      <c r="JJT154" s="8"/>
      <c r="JJU154" s="8"/>
      <c r="JJV154" s="8"/>
      <c r="JJW154" s="8"/>
      <c r="JJX154" s="8"/>
      <c r="JJY154" s="8"/>
      <c r="JJZ154" s="8"/>
      <c r="JKA154" s="8"/>
      <c r="JKB154" s="8"/>
      <c r="JKC154" s="8"/>
      <c r="JKD154" s="8"/>
      <c r="JKE154" s="8"/>
      <c r="JKF154" s="8"/>
      <c r="JKG154" s="8"/>
      <c r="JKH154" s="8"/>
      <c r="JKI154" s="8"/>
      <c r="JKJ154" s="8"/>
      <c r="JKK154" s="8"/>
      <c r="JKL154" s="8"/>
      <c r="JKM154" s="8"/>
      <c r="JKN154" s="8"/>
      <c r="JKO154" s="8"/>
      <c r="JKP154" s="8"/>
      <c r="JKQ154" s="8"/>
      <c r="JKR154" s="8"/>
      <c r="JKS154" s="8"/>
      <c r="JKT154" s="8"/>
      <c r="JKU154" s="8"/>
      <c r="JKV154" s="8"/>
      <c r="JKW154" s="8"/>
      <c r="JKX154" s="8"/>
      <c r="JKY154" s="8"/>
      <c r="JKZ154" s="8"/>
      <c r="JLA154" s="8"/>
      <c r="JLB154" s="8"/>
      <c r="JLC154" s="8"/>
      <c r="JLD154" s="8"/>
      <c r="JLE154" s="8"/>
      <c r="JLF154" s="8"/>
      <c r="JLG154" s="8"/>
      <c r="JLH154" s="8"/>
      <c r="JLI154" s="8"/>
      <c r="JLJ154" s="8"/>
      <c r="JLK154" s="8"/>
      <c r="JLL154" s="8"/>
      <c r="JLM154" s="8"/>
      <c r="JLN154" s="8"/>
      <c r="JLO154" s="8"/>
      <c r="JLP154" s="8"/>
      <c r="JLQ154" s="8"/>
      <c r="JLR154" s="8"/>
      <c r="JLS154" s="8"/>
      <c r="JLT154" s="8"/>
      <c r="JLU154" s="8"/>
      <c r="JLV154" s="8"/>
      <c r="JLW154" s="8"/>
      <c r="JLX154" s="8"/>
      <c r="JLY154" s="8"/>
      <c r="JLZ154" s="8"/>
      <c r="JMA154" s="8"/>
      <c r="JMB154" s="8"/>
      <c r="JMC154" s="8"/>
      <c r="JMD154" s="8"/>
      <c r="JME154" s="8"/>
      <c r="JMF154" s="8"/>
      <c r="JMG154" s="8"/>
      <c r="JMH154" s="8"/>
      <c r="JMI154" s="8"/>
      <c r="JMJ154" s="8"/>
      <c r="JMK154" s="8"/>
      <c r="JML154" s="8"/>
      <c r="JMM154" s="8"/>
      <c r="JMN154" s="8"/>
      <c r="JMO154" s="8"/>
      <c r="JMP154" s="8"/>
      <c r="JMQ154" s="8"/>
      <c r="JMR154" s="8"/>
      <c r="JMS154" s="8"/>
      <c r="JMT154" s="8"/>
      <c r="JMU154" s="8"/>
      <c r="JMV154" s="8"/>
      <c r="JMW154" s="8"/>
      <c r="JMX154" s="8"/>
      <c r="JMY154" s="8"/>
      <c r="JMZ154" s="8"/>
      <c r="JNA154" s="8"/>
      <c r="JNB154" s="8"/>
      <c r="JNC154" s="8"/>
      <c r="JND154" s="8"/>
      <c r="JNE154" s="8"/>
      <c r="JNF154" s="8"/>
      <c r="JNG154" s="8"/>
      <c r="JNH154" s="8"/>
      <c r="JNI154" s="8"/>
      <c r="JNJ154" s="8"/>
      <c r="JNK154" s="8"/>
      <c r="JNL154" s="8"/>
      <c r="JNM154" s="8"/>
      <c r="JNN154" s="8"/>
      <c r="JNO154" s="8"/>
      <c r="JNP154" s="8"/>
      <c r="JNQ154" s="8"/>
      <c r="JNR154" s="8"/>
      <c r="JNS154" s="8"/>
      <c r="JNT154" s="8"/>
      <c r="JNU154" s="8"/>
      <c r="JNV154" s="8"/>
      <c r="JNW154" s="8"/>
      <c r="JNX154" s="8"/>
      <c r="JNY154" s="8"/>
      <c r="JNZ154" s="8"/>
      <c r="JOA154" s="8"/>
      <c r="JOB154" s="8"/>
      <c r="JOC154" s="8"/>
      <c r="JOD154" s="8"/>
      <c r="JOE154" s="8"/>
      <c r="JOF154" s="8"/>
      <c r="JOG154" s="8"/>
      <c r="JOH154" s="8"/>
      <c r="JOI154" s="8"/>
      <c r="JOJ154" s="8"/>
      <c r="JOK154" s="8"/>
      <c r="JOL154" s="8"/>
      <c r="JOM154" s="8"/>
      <c r="JON154" s="8"/>
      <c r="JOO154" s="8"/>
      <c r="JOP154" s="8"/>
      <c r="JOQ154" s="8"/>
      <c r="JOR154" s="8"/>
      <c r="JOS154" s="8"/>
      <c r="JOT154" s="8"/>
      <c r="JOU154" s="8"/>
      <c r="JOV154" s="8"/>
      <c r="JOW154" s="8"/>
      <c r="JOX154" s="8"/>
      <c r="JOY154" s="8"/>
      <c r="JOZ154" s="8"/>
      <c r="JPA154" s="8"/>
      <c r="JPB154" s="8"/>
      <c r="JPC154" s="8"/>
      <c r="JPD154" s="8"/>
      <c r="JPE154" s="8"/>
      <c r="JPF154" s="8"/>
      <c r="JPG154" s="8"/>
      <c r="JPH154" s="8"/>
      <c r="JPI154" s="8"/>
      <c r="JPJ154" s="8"/>
      <c r="JPK154" s="8"/>
      <c r="JPL154" s="8"/>
      <c r="JPM154" s="8"/>
      <c r="JPN154" s="8"/>
      <c r="JPO154" s="8"/>
      <c r="JPP154" s="8"/>
      <c r="JPQ154" s="8"/>
      <c r="JPR154" s="8"/>
      <c r="JPS154" s="8"/>
      <c r="JPT154" s="8"/>
      <c r="JPU154" s="8"/>
      <c r="JPV154" s="8"/>
      <c r="JPW154" s="8"/>
      <c r="JPX154" s="8"/>
      <c r="JPY154" s="8"/>
      <c r="JPZ154" s="8"/>
      <c r="JQA154" s="8"/>
      <c r="JQB154" s="8"/>
      <c r="JQC154" s="8"/>
      <c r="JQD154" s="8"/>
      <c r="JQE154" s="8"/>
      <c r="JQF154" s="8"/>
      <c r="JQG154" s="8"/>
      <c r="JQH154" s="8"/>
      <c r="JQI154" s="8"/>
      <c r="JQJ154" s="8"/>
      <c r="JQK154" s="8"/>
      <c r="JQL154" s="8"/>
      <c r="JQM154" s="8"/>
      <c r="JQN154" s="8"/>
      <c r="JQO154" s="8"/>
      <c r="JQP154" s="8"/>
      <c r="JQQ154" s="8"/>
      <c r="JQR154" s="8"/>
      <c r="JQS154" s="8"/>
      <c r="JQT154" s="8"/>
      <c r="JQU154" s="8"/>
      <c r="JQV154" s="8"/>
      <c r="JQW154" s="8"/>
      <c r="JQX154" s="8"/>
      <c r="JQY154" s="8"/>
      <c r="JQZ154" s="8"/>
      <c r="JRA154" s="8"/>
      <c r="JRB154" s="8"/>
      <c r="JRC154" s="8"/>
      <c r="JRD154" s="8"/>
      <c r="JRE154" s="8"/>
      <c r="JRF154" s="8"/>
      <c r="JRG154" s="8"/>
      <c r="JRH154" s="8"/>
      <c r="JRI154" s="8"/>
      <c r="JRJ154" s="8"/>
      <c r="JRK154" s="8"/>
      <c r="JRL154" s="8"/>
      <c r="JRM154" s="8"/>
      <c r="JRN154" s="8"/>
      <c r="JRO154" s="8"/>
      <c r="JRP154" s="8"/>
      <c r="JRQ154" s="8"/>
      <c r="JRR154" s="8"/>
      <c r="JRS154" s="8"/>
      <c r="JRT154" s="8"/>
      <c r="JRU154" s="8"/>
      <c r="JRV154" s="8"/>
      <c r="JRW154" s="8"/>
      <c r="JRX154" s="8"/>
      <c r="JRY154" s="8"/>
      <c r="JRZ154" s="8"/>
      <c r="JSA154" s="8"/>
      <c r="JSB154" s="8"/>
      <c r="JSC154" s="8"/>
      <c r="JSD154" s="8"/>
      <c r="JSE154" s="8"/>
      <c r="JSF154" s="8"/>
      <c r="JSG154" s="8"/>
      <c r="JSH154" s="8"/>
      <c r="JSI154" s="8"/>
      <c r="JSJ154" s="8"/>
      <c r="JSK154" s="8"/>
      <c r="JSL154" s="8"/>
      <c r="JSM154" s="8"/>
      <c r="JSN154" s="8"/>
      <c r="JSO154" s="8"/>
      <c r="JSP154" s="8"/>
      <c r="JSQ154" s="8"/>
      <c r="JSR154" s="8"/>
      <c r="JSS154" s="8"/>
      <c r="JST154" s="8"/>
      <c r="JSU154" s="8"/>
      <c r="JSV154" s="8"/>
      <c r="JSW154" s="8"/>
      <c r="JSX154" s="8"/>
      <c r="JSY154" s="8"/>
      <c r="JSZ154" s="8"/>
      <c r="JTA154" s="8"/>
      <c r="JTB154" s="8"/>
      <c r="JTC154" s="8"/>
      <c r="JTD154" s="8"/>
      <c r="JTE154" s="8"/>
      <c r="JTF154" s="8"/>
      <c r="JTG154" s="8"/>
      <c r="JTH154" s="8"/>
      <c r="JTI154" s="8"/>
      <c r="JTJ154" s="8"/>
      <c r="JTK154" s="8"/>
      <c r="JTL154" s="8"/>
      <c r="JTM154" s="8"/>
      <c r="JTN154" s="8"/>
      <c r="JTO154" s="8"/>
      <c r="JTP154" s="8"/>
      <c r="JTQ154" s="8"/>
      <c r="JTR154" s="8"/>
      <c r="JTS154" s="8"/>
      <c r="JTT154" s="8"/>
      <c r="JTU154" s="8"/>
      <c r="JTV154" s="8"/>
      <c r="JTW154" s="8"/>
      <c r="JTX154" s="8"/>
      <c r="JTY154" s="8"/>
      <c r="JTZ154" s="8"/>
      <c r="JUA154" s="8"/>
      <c r="JUB154" s="8"/>
      <c r="JUC154" s="8"/>
      <c r="JUD154" s="8"/>
      <c r="JUE154" s="8"/>
      <c r="JUF154" s="8"/>
      <c r="JUG154" s="8"/>
      <c r="JUH154" s="8"/>
      <c r="JUI154" s="8"/>
      <c r="JUJ154" s="8"/>
      <c r="JUK154" s="8"/>
      <c r="JUL154" s="8"/>
      <c r="JUM154" s="8"/>
      <c r="JUN154" s="8"/>
      <c r="JUO154" s="8"/>
      <c r="JUP154" s="8"/>
      <c r="JUQ154" s="8"/>
      <c r="JUR154" s="8"/>
      <c r="JUS154" s="8"/>
      <c r="JUT154" s="8"/>
      <c r="JUU154" s="8"/>
      <c r="JUV154" s="8"/>
      <c r="JUW154" s="8"/>
      <c r="JUX154" s="8"/>
      <c r="JUY154" s="8"/>
      <c r="JUZ154" s="8"/>
      <c r="JVA154" s="8"/>
      <c r="JVB154" s="8"/>
      <c r="JVC154" s="8"/>
      <c r="JVD154" s="8"/>
      <c r="JVE154" s="8"/>
      <c r="JVF154" s="8"/>
      <c r="JVG154" s="8"/>
      <c r="JVH154" s="8"/>
      <c r="JVI154" s="8"/>
      <c r="JVJ154" s="8"/>
      <c r="JVK154" s="8"/>
      <c r="JVL154" s="8"/>
      <c r="JVM154" s="8"/>
      <c r="JVN154" s="8"/>
      <c r="JVO154" s="8"/>
      <c r="JVP154" s="8"/>
      <c r="JVQ154" s="8"/>
      <c r="JVR154" s="8"/>
      <c r="JVS154" s="8"/>
      <c r="JVT154" s="8"/>
      <c r="JVU154" s="8"/>
      <c r="JVV154" s="8"/>
      <c r="JVW154" s="8"/>
      <c r="JVX154" s="8"/>
      <c r="JVY154" s="8"/>
      <c r="JVZ154" s="8"/>
      <c r="JWA154" s="8"/>
      <c r="JWB154" s="8"/>
      <c r="JWC154" s="8"/>
      <c r="JWD154" s="8"/>
      <c r="JWE154" s="8"/>
      <c r="JWF154" s="8"/>
      <c r="JWG154" s="8"/>
      <c r="JWH154" s="8"/>
      <c r="JWI154" s="8"/>
      <c r="JWJ154" s="8"/>
      <c r="JWK154" s="8"/>
      <c r="JWL154" s="8"/>
      <c r="JWM154" s="8"/>
      <c r="JWN154" s="8"/>
      <c r="JWO154" s="8"/>
      <c r="JWP154" s="8"/>
      <c r="JWQ154" s="8"/>
      <c r="JWR154" s="8"/>
      <c r="JWS154" s="8"/>
      <c r="JWT154" s="8"/>
      <c r="JWU154" s="8"/>
      <c r="JWV154" s="8"/>
      <c r="JWW154" s="8"/>
      <c r="JWX154" s="8"/>
      <c r="JWY154" s="8"/>
      <c r="JWZ154" s="8"/>
      <c r="JXA154" s="8"/>
      <c r="JXB154" s="8"/>
      <c r="JXC154" s="8"/>
      <c r="JXD154" s="8"/>
      <c r="JXE154" s="8"/>
      <c r="JXF154" s="8"/>
      <c r="JXG154" s="8"/>
      <c r="JXH154" s="8"/>
      <c r="JXI154" s="8"/>
      <c r="JXJ154" s="8"/>
      <c r="JXK154" s="8"/>
      <c r="JXL154" s="8"/>
      <c r="JXM154" s="8"/>
      <c r="JXN154" s="8"/>
      <c r="JXO154" s="8"/>
      <c r="JXP154" s="8"/>
      <c r="JXQ154" s="8"/>
      <c r="JXR154" s="8"/>
      <c r="JXS154" s="8"/>
      <c r="JXT154" s="8"/>
      <c r="JXU154" s="8"/>
      <c r="JXV154" s="8"/>
      <c r="JXW154" s="8"/>
      <c r="JXX154" s="8"/>
      <c r="JXY154" s="8"/>
      <c r="JXZ154" s="8"/>
      <c r="JYA154" s="8"/>
      <c r="JYB154" s="8"/>
      <c r="JYC154" s="8"/>
      <c r="JYD154" s="8"/>
      <c r="JYE154" s="8"/>
      <c r="JYF154" s="8"/>
      <c r="JYG154" s="8"/>
      <c r="JYH154" s="8"/>
      <c r="JYI154" s="8"/>
      <c r="JYJ154" s="8"/>
      <c r="JYK154" s="8"/>
      <c r="JYL154" s="8"/>
      <c r="JYM154" s="8"/>
      <c r="JYN154" s="8"/>
      <c r="JYO154" s="8"/>
      <c r="JYP154" s="8"/>
      <c r="JYQ154" s="8"/>
      <c r="JYR154" s="8"/>
      <c r="JYS154" s="8"/>
      <c r="JYT154" s="8"/>
      <c r="JYU154" s="8"/>
      <c r="JYV154" s="8"/>
      <c r="JYW154" s="8"/>
      <c r="JYX154" s="8"/>
      <c r="JYY154" s="8"/>
      <c r="JYZ154" s="8"/>
      <c r="JZA154" s="8"/>
      <c r="JZB154" s="8"/>
      <c r="JZC154" s="8"/>
      <c r="JZD154" s="8"/>
      <c r="JZE154" s="8"/>
      <c r="JZF154" s="8"/>
      <c r="JZG154" s="8"/>
      <c r="JZH154" s="8"/>
      <c r="JZI154" s="8"/>
      <c r="JZJ154" s="8"/>
      <c r="JZK154" s="8"/>
      <c r="JZL154" s="8"/>
      <c r="JZM154" s="8"/>
      <c r="JZN154" s="8"/>
      <c r="JZO154" s="8"/>
      <c r="JZP154" s="8"/>
      <c r="JZQ154" s="8"/>
      <c r="JZR154" s="8"/>
      <c r="JZS154" s="8"/>
      <c r="JZT154" s="8"/>
      <c r="JZU154" s="8"/>
      <c r="JZV154" s="8"/>
      <c r="JZW154" s="8"/>
      <c r="JZX154" s="8"/>
      <c r="JZY154" s="8"/>
      <c r="JZZ154" s="8"/>
      <c r="KAA154" s="8"/>
      <c r="KAB154" s="8"/>
      <c r="KAC154" s="8"/>
      <c r="KAD154" s="8"/>
      <c r="KAE154" s="8"/>
      <c r="KAF154" s="8"/>
      <c r="KAG154" s="8"/>
      <c r="KAH154" s="8"/>
      <c r="KAI154" s="8"/>
      <c r="KAJ154" s="8"/>
      <c r="KAK154" s="8"/>
      <c r="KAL154" s="8"/>
      <c r="KAM154" s="8"/>
      <c r="KAN154" s="8"/>
      <c r="KAO154" s="8"/>
      <c r="KAP154" s="8"/>
      <c r="KAQ154" s="8"/>
      <c r="KAR154" s="8"/>
      <c r="KAS154" s="8"/>
      <c r="KAT154" s="8"/>
      <c r="KAU154" s="8"/>
      <c r="KAV154" s="8"/>
      <c r="KAW154" s="8"/>
      <c r="KAX154" s="8"/>
      <c r="KAY154" s="8"/>
      <c r="KAZ154" s="8"/>
      <c r="KBA154" s="8"/>
      <c r="KBB154" s="8"/>
      <c r="KBC154" s="8"/>
      <c r="KBD154" s="8"/>
      <c r="KBE154" s="8"/>
      <c r="KBF154" s="8"/>
      <c r="KBG154" s="8"/>
      <c r="KBH154" s="8"/>
      <c r="KBI154" s="8"/>
      <c r="KBJ154" s="8"/>
      <c r="KBK154" s="8"/>
      <c r="KBL154" s="8"/>
      <c r="KBM154" s="8"/>
      <c r="KBN154" s="8"/>
      <c r="KBO154" s="8"/>
      <c r="KBP154" s="8"/>
      <c r="KBQ154" s="8"/>
      <c r="KBR154" s="8"/>
      <c r="KBS154" s="8"/>
      <c r="KBT154" s="8"/>
      <c r="KBU154" s="8"/>
      <c r="KBV154" s="8"/>
      <c r="KBW154" s="8"/>
      <c r="KBX154" s="8"/>
      <c r="KBY154" s="8"/>
      <c r="KBZ154" s="8"/>
      <c r="KCA154" s="8"/>
      <c r="KCB154" s="8"/>
      <c r="KCC154" s="8"/>
      <c r="KCD154" s="8"/>
      <c r="KCE154" s="8"/>
      <c r="KCF154" s="8"/>
      <c r="KCG154" s="8"/>
      <c r="KCH154" s="8"/>
      <c r="KCI154" s="8"/>
      <c r="KCJ154" s="8"/>
      <c r="KCK154" s="8"/>
      <c r="KCL154" s="8"/>
      <c r="KCM154" s="8"/>
      <c r="KCN154" s="8"/>
      <c r="KCO154" s="8"/>
      <c r="KCP154" s="8"/>
      <c r="KCQ154" s="8"/>
      <c r="KCR154" s="8"/>
      <c r="KCS154" s="8"/>
      <c r="KCT154" s="8"/>
      <c r="KCU154" s="8"/>
      <c r="KCV154" s="8"/>
      <c r="KCW154" s="8"/>
      <c r="KCX154" s="8"/>
      <c r="KCY154" s="8"/>
      <c r="KCZ154" s="8"/>
      <c r="KDA154" s="8"/>
      <c r="KDB154" s="8"/>
      <c r="KDC154" s="8"/>
      <c r="KDD154" s="8"/>
      <c r="KDE154" s="8"/>
      <c r="KDF154" s="8"/>
      <c r="KDG154" s="8"/>
      <c r="KDH154" s="8"/>
      <c r="KDI154" s="8"/>
      <c r="KDJ154" s="8"/>
      <c r="KDK154" s="8"/>
      <c r="KDL154" s="8"/>
      <c r="KDM154" s="8"/>
      <c r="KDN154" s="8"/>
      <c r="KDO154" s="8"/>
      <c r="KDP154" s="8"/>
      <c r="KDQ154" s="8"/>
      <c r="KDR154" s="8"/>
      <c r="KDS154" s="8"/>
      <c r="KDT154" s="8"/>
      <c r="KDU154" s="8"/>
      <c r="KDV154" s="8"/>
      <c r="KDW154" s="8"/>
      <c r="KDX154" s="8"/>
      <c r="KDY154" s="8"/>
      <c r="KDZ154" s="8"/>
      <c r="KEA154" s="8"/>
      <c r="KEB154" s="8"/>
      <c r="KEC154" s="8"/>
      <c r="KED154" s="8"/>
      <c r="KEE154" s="8"/>
      <c r="KEF154" s="8"/>
      <c r="KEG154" s="8"/>
      <c r="KEH154" s="8"/>
      <c r="KEI154" s="8"/>
      <c r="KEJ154" s="8"/>
      <c r="KEK154" s="8"/>
      <c r="KEL154" s="8"/>
      <c r="KEM154" s="8"/>
      <c r="KEN154" s="8"/>
      <c r="KEO154" s="8"/>
      <c r="KEP154" s="8"/>
      <c r="KEQ154" s="8"/>
      <c r="KER154" s="8"/>
      <c r="KES154" s="8"/>
      <c r="KET154" s="8"/>
      <c r="KEU154" s="8"/>
      <c r="KEV154" s="8"/>
      <c r="KEW154" s="8"/>
      <c r="KEX154" s="8"/>
      <c r="KEY154" s="8"/>
      <c r="KEZ154" s="8"/>
      <c r="KFA154" s="8"/>
      <c r="KFB154" s="8"/>
      <c r="KFC154" s="8"/>
      <c r="KFD154" s="8"/>
      <c r="KFE154" s="8"/>
      <c r="KFF154" s="8"/>
      <c r="KFG154" s="8"/>
      <c r="KFH154" s="8"/>
      <c r="KFI154" s="8"/>
      <c r="KFJ154" s="8"/>
      <c r="KFK154" s="8"/>
      <c r="KFL154" s="8"/>
      <c r="KFM154" s="8"/>
      <c r="KFN154" s="8"/>
      <c r="KFO154" s="8"/>
      <c r="KFP154" s="8"/>
      <c r="KFQ154" s="8"/>
      <c r="KFR154" s="8"/>
      <c r="KFS154" s="8"/>
      <c r="KFT154" s="8"/>
      <c r="KFU154" s="8"/>
      <c r="KFV154" s="8"/>
      <c r="KFW154" s="8"/>
      <c r="KFX154" s="8"/>
      <c r="KFY154" s="8"/>
      <c r="KFZ154" s="8"/>
      <c r="KGA154" s="8"/>
      <c r="KGB154" s="8"/>
      <c r="KGC154" s="8"/>
      <c r="KGD154" s="8"/>
      <c r="KGE154" s="8"/>
      <c r="KGF154" s="8"/>
      <c r="KGG154" s="8"/>
      <c r="KGH154" s="8"/>
      <c r="KGI154" s="8"/>
      <c r="KGJ154" s="8"/>
      <c r="KGK154" s="8"/>
      <c r="KGL154" s="8"/>
      <c r="KGM154" s="8"/>
      <c r="KGN154" s="8"/>
      <c r="KGO154" s="8"/>
      <c r="KGP154" s="8"/>
      <c r="KGQ154" s="8"/>
      <c r="KGR154" s="8"/>
      <c r="KGS154" s="8"/>
      <c r="KGT154" s="8"/>
      <c r="KGU154" s="8"/>
      <c r="KGV154" s="8"/>
      <c r="KGW154" s="8"/>
      <c r="KGX154" s="8"/>
      <c r="KGY154" s="8"/>
      <c r="KGZ154" s="8"/>
      <c r="KHA154" s="8"/>
      <c r="KHB154" s="8"/>
      <c r="KHC154" s="8"/>
      <c r="KHD154" s="8"/>
      <c r="KHE154" s="8"/>
      <c r="KHF154" s="8"/>
      <c r="KHG154" s="8"/>
      <c r="KHH154" s="8"/>
      <c r="KHI154" s="8"/>
      <c r="KHJ154" s="8"/>
      <c r="KHK154" s="8"/>
      <c r="KHL154" s="8"/>
      <c r="KHM154" s="8"/>
      <c r="KHN154" s="8"/>
      <c r="KHO154" s="8"/>
      <c r="KHP154" s="8"/>
      <c r="KHQ154" s="8"/>
      <c r="KHR154" s="8"/>
      <c r="KHS154" s="8"/>
      <c r="KHT154" s="8"/>
      <c r="KHU154" s="8"/>
      <c r="KHV154" s="8"/>
      <c r="KHW154" s="8"/>
      <c r="KHX154" s="8"/>
      <c r="KHY154" s="8"/>
      <c r="KHZ154" s="8"/>
      <c r="KIA154" s="8"/>
      <c r="KIB154" s="8"/>
      <c r="KIC154" s="8"/>
      <c r="KID154" s="8"/>
      <c r="KIE154" s="8"/>
      <c r="KIF154" s="8"/>
      <c r="KIG154" s="8"/>
      <c r="KIH154" s="8"/>
      <c r="KII154" s="8"/>
      <c r="KIJ154" s="8"/>
      <c r="KIK154" s="8"/>
      <c r="KIL154" s="8"/>
      <c r="KIM154" s="8"/>
      <c r="KIN154" s="8"/>
      <c r="KIO154" s="8"/>
      <c r="KIP154" s="8"/>
      <c r="KIQ154" s="8"/>
      <c r="KIR154" s="8"/>
      <c r="KIS154" s="8"/>
      <c r="KIT154" s="8"/>
      <c r="KIU154" s="8"/>
      <c r="KIV154" s="8"/>
      <c r="KIW154" s="8"/>
      <c r="KIX154" s="8"/>
      <c r="KIY154" s="8"/>
      <c r="KIZ154" s="8"/>
      <c r="KJA154" s="8"/>
      <c r="KJB154" s="8"/>
      <c r="KJC154" s="8"/>
      <c r="KJD154" s="8"/>
      <c r="KJE154" s="8"/>
      <c r="KJF154" s="8"/>
      <c r="KJG154" s="8"/>
      <c r="KJH154" s="8"/>
      <c r="KJI154" s="8"/>
      <c r="KJJ154" s="8"/>
      <c r="KJK154" s="8"/>
      <c r="KJL154" s="8"/>
      <c r="KJM154" s="8"/>
      <c r="KJN154" s="8"/>
      <c r="KJO154" s="8"/>
      <c r="KJP154" s="8"/>
      <c r="KJQ154" s="8"/>
      <c r="KJR154" s="8"/>
      <c r="KJS154" s="8"/>
      <c r="KJT154" s="8"/>
      <c r="KJU154" s="8"/>
      <c r="KJV154" s="8"/>
      <c r="KJW154" s="8"/>
      <c r="KJX154" s="8"/>
      <c r="KJY154" s="8"/>
      <c r="KJZ154" s="8"/>
      <c r="KKA154" s="8"/>
      <c r="KKB154" s="8"/>
      <c r="KKC154" s="8"/>
      <c r="KKD154" s="8"/>
      <c r="KKE154" s="8"/>
      <c r="KKF154" s="8"/>
      <c r="KKG154" s="8"/>
      <c r="KKH154" s="8"/>
      <c r="KKI154" s="8"/>
      <c r="KKJ154" s="8"/>
      <c r="KKK154" s="8"/>
      <c r="KKL154" s="8"/>
      <c r="KKM154" s="8"/>
      <c r="KKN154" s="8"/>
      <c r="KKO154" s="8"/>
      <c r="KKP154" s="8"/>
      <c r="KKQ154" s="8"/>
      <c r="KKR154" s="8"/>
      <c r="KKS154" s="8"/>
      <c r="KKT154" s="8"/>
      <c r="KKU154" s="8"/>
      <c r="KKV154" s="8"/>
      <c r="KKW154" s="8"/>
      <c r="KKX154" s="8"/>
      <c r="KKY154" s="8"/>
      <c r="KKZ154" s="8"/>
      <c r="KLA154" s="8"/>
      <c r="KLB154" s="8"/>
      <c r="KLC154" s="8"/>
      <c r="KLD154" s="8"/>
      <c r="KLE154" s="8"/>
      <c r="KLF154" s="8"/>
      <c r="KLG154" s="8"/>
      <c r="KLH154" s="8"/>
      <c r="KLI154" s="8"/>
      <c r="KLJ154" s="8"/>
      <c r="KLK154" s="8"/>
      <c r="KLL154" s="8"/>
      <c r="KLM154" s="8"/>
      <c r="KLN154" s="8"/>
      <c r="KLO154" s="8"/>
      <c r="KLP154" s="8"/>
      <c r="KLQ154" s="8"/>
      <c r="KLR154" s="8"/>
      <c r="KLS154" s="8"/>
      <c r="KLT154" s="8"/>
      <c r="KLU154" s="8"/>
      <c r="KLV154" s="8"/>
      <c r="KLW154" s="8"/>
      <c r="KLX154" s="8"/>
      <c r="KLY154" s="8"/>
      <c r="KLZ154" s="8"/>
      <c r="KMA154" s="8"/>
      <c r="KMB154" s="8"/>
      <c r="KMC154" s="8"/>
      <c r="KMD154" s="8"/>
      <c r="KME154" s="8"/>
      <c r="KMF154" s="8"/>
      <c r="KMG154" s="8"/>
      <c r="KMH154" s="8"/>
      <c r="KMI154" s="8"/>
      <c r="KMJ154" s="8"/>
      <c r="KMK154" s="8"/>
      <c r="KML154" s="8"/>
      <c r="KMM154" s="8"/>
      <c r="KMN154" s="8"/>
      <c r="KMO154" s="8"/>
      <c r="KMP154" s="8"/>
      <c r="KMQ154" s="8"/>
      <c r="KMR154" s="8"/>
      <c r="KMS154" s="8"/>
      <c r="KMT154" s="8"/>
      <c r="KMU154" s="8"/>
      <c r="KMV154" s="8"/>
      <c r="KMW154" s="8"/>
      <c r="KMX154" s="8"/>
      <c r="KMY154" s="8"/>
      <c r="KMZ154" s="8"/>
      <c r="KNA154" s="8"/>
      <c r="KNB154" s="8"/>
      <c r="KNC154" s="8"/>
      <c r="KND154" s="8"/>
      <c r="KNE154" s="8"/>
      <c r="KNF154" s="8"/>
      <c r="KNG154" s="8"/>
      <c r="KNH154" s="8"/>
      <c r="KNI154" s="8"/>
      <c r="KNJ154" s="8"/>
      <c r="KNK154" s="8"/>
      <c r="KNL154" s="8"/>
      <c r="KNM154" s="8"/>
      <c r="KNN154" s="8"/>
      <c r="KNO154" s="8"/>
      <c r="KNP154" s="8"/>
      <c r="KNQ154" s="8"/>
      <c r="KNR154" s="8"/>
      <c r="KNS154" s="8"/>
      <c r="KNT154" s="8"/>
      <c r="KNU154" s="8"/>
      <c r="KNV154" s="8"/>
      <c r="KNW154" s="8"/>
      <c r="KNX154" s="8"/>
      <c r="KNY154" s="8"/>
      <c r="KNZ154" s="8"/>
      <c r="KOA154" s="8"/>
      <c r="KOB154" s="8"/>
      <c r="KOC154" s="8"/>
      <c r="KOD154" s="8"/>
      <c r="KOE154" s="8"/>
      <c r="KOF154" s="8"/>
      <c r="KOG154" s="8"/>
      <c r="KOH154" s="8"/>
      <c r="KOI154" s="8"/>
      <c r="KOJ154" s="8"/>
      <c r="KOK154" s="8"/>
      <c r="KOL154" s="8"/>
      <c r="KOM154" s="8"/>
      <c r="KON154" s="8"/>
      <c r="KOO154" s="8"/>
      <c r="KOP154" s="8"/>
      <c r="KOQ154" s="8"/>
      <c r="KOR154" s="8"/>
      <c r="KOS154" s="8"/>
      <c r="KOT154" s="8"/>
      <c r="KOU154" s="8"/>
      <c r="KOV154" s="8"/>
      <c r="KOW154" s="8"/>
      <c r="KOX154" s="8"/>
      <c r="KOY154" s="8"/>
      <c r="KOZ154" s="8"/>
      <c r="KPA154" s="8"/>
      <c r="KPB154" s="8"/>
      <c r="KPC154" s="8"/>
      <c r="KPD154" s="8"/>
      <c r="KPE154" s="8"/>
      <c r="KPF154" s="8"/>
      <c r="KPG154" s="8"/>
      <c r="KPH154" s="8"/>
      <c r="KPI154" s="8"/>
      <c r="KPJ154" s="8"/>
      <c r="KPK154" s="8"/>
      <c r="KPL154" s="8"/>
      <c r="KPM154" s="8"/>
      <c r="KPN154" s="8"/>
      <c r="KPO154" s="8"/>
      <c r="KPP154" s="8"/>
      <c r="KPQ154" s="8"/>
      <c r="KPR154" s="8"/>
      <c r="KPS154" s="8"/>
      <c r="KPT154" s="8"/>
      <c r="KPU154" s="8"/>
      <c r="KPV154" s="8"/>
      <c r="KPW154" s="8"/>
      <c r="KPX154" s="8"/>
      <c r="KPY154" s="8"/>
      <c r="KPZ154" s="8"/>
      <c r="KQA154" s="8"/>
      <c r="KQB154" s="8"/>
      <c r="KQC154" s="8"/>
      <c r="KQD154" s="8"/>
      <c r="KQE154" s="8"/>
      <c r="KQF154" s="8"/>
      <c r="KQG154" s="8"/>
      <c r="KQH154" s="8"/>
      <c r="KQI154" s="8"/>
      <c r="KQJ154" s="8"/>
      <c r="KQK154" s="8"/>
      <c r="KQL154" s="8"/>
      <c r="KQM154" s="8"/>
      <c r="KQN154" s="8"/>
      <c r="KQO154" s="8"/>
      <c r="KQP154" s="8"/>
      <c r="KQQ154" s="8"/>
      <c r="KQR154" s="8"/>
      <c r="KQS154" s="8"/>
      <c r="KQT154" s="8"/>
      <c r="KQU154" s="8"/>
      <c r="KQV154" s="8"/>
      <c r="KQW154" s="8"/>
      <c r="KQX154" s="8"/>
      <c r="KQY154" s="8"/>
      <c r="KQZ154" s="8"/>
      <c r="KRA154" s="8"/>
      <c r="KRB154" s="8"/>
      <c r="KRC154" s="8"/>
      <c r="KRD154" s="8"/>
      <c r="KRE154" s="8"/>
      <c r="KRF154" s="8"/>
      <c r="KRG154" s="8"/>
      <c r="KRH154" s="8"/>
      <c r="KRI154" s="8"/>
      <c r="KRJ154" s="8"/>
      <c r="KRK154" s="8"/>
      <c r="KRL154" s="8"/>
      <c r="KRM154" s="8"/>
      <c r="KRN154" s="8"/>
      <c r="KRO154" s="8"/>
      <c r="KRP154" s="8"/>
      <c r="KRQ154" s="8"/>
      <c r="KRR154" s="8"/>
      <c r="KRS154" s="8"/>
      <c r="KRT154" s="8"/>
      <c r="KRU154" s="8"/>
      <c r="KRV154" s="8"/>
      <c r="KRW154" s="8"/>
      <c r="KRX154" s="8"/>
      <c r="KRY154" s="8"/>
      <c r="KRZ154" s="8"/>
      <c r="KSA154" s="8"/>
      <c r="KSB154" s="8"/>
      <c r="KSC154" s="8"/>
      <c r="KSD154" s="8"/>
      <c r="KSE154" s="8"/>
      <c r="KSF154" s="8"/>
      <c r="KSG154" s="8"/>
      <c r="KSH154" s="8"/>
      <c r="KSI154" s="8"/>
      <c r="KSJ154" s="8"/>
      <c r="KSK154" s="8"/>
      <c r="KSL154" s="8"/>
      <c r="KSM154" s="8"/>
      <c r="KSN154" s="8"/>
      <c r="KSO154" s="8"/>
      <c r="KSP154" s="8"/>
      <c r="KSQ154" s="8"/>
      <c r="KSR154" s="8"/>
      <c r="KSS154" s="8"/>
      <c r="KST154" s="8"/>
      <c r="KSU154" s="8"/>
      <c r="KSV154" s="8"/>
      <c r="KSW154" s="8"/>
      <c r="KSX154" s="8"/>
      <c r="KSY154" s="8"/>
      <c r="KSZ154" s="8"/>
      <c r="KTA154" s="8"/>
      <c r="KTB154" s="8"/>
      <c r="KTC154" s="8"/>
      <c r="KTD154" s="8"/>
      <c r="KTE154" s="8"/>
      <c r="KTF154" s="8"/>
      <c r="KTG154" s="8"/>
      <c r="KTH154" s="8"/>
      <c r="KTI154" s="8"/>
      <c r="KTJ154" s="8"/>
      <c r="KTK154" s="8"/>
      <c r="KTL154" s="8"/>
      <c r="KTM154" s="8"/>
      <c r="KTN154" s="8"/>
      <c r="KTO154" s="8"/>
      <c r="KTP154" s="8"/>
      <c r="KTQ154" s="8"/>
      <c r="KTR154" s="8"/>
      <c r="KTS154" s="8"/>
      <c r="KTT154" s="8"/>
      <c r="KTU154" s="8"/>
      <c r="KTV154" s="8"/>
      <c r="KTW154" s="8"/>
      <c r="KTX154" s="8"/>
      <c r="KTY154" s="8"/>
      <c r="KTZ154" s="8"/>
      <c r="KUA154" s="8"/>
      <c r="KUB154" s="8"/>
      <c r="KUC154" s="8"/>
      <c r="KUD154" s="8"/>
      <c r="KUE154" s="8"/>
      <c r="KUF154" s="8"/>
      <c r="KUG154" s="8"/>
      <c r="KUH154" s="8"/>
      <c r="KUI154" s="8"/>
      <c r="KUJ154" s="8"/>
      <c r="KUK154" s="8"/>
      <c r="KUL154" s="8"/>
      <c r="KUM154" s="8"/>
      <c r="KUN154" s="8"/>
      <c r="KUO154" s="8"/>
      <c r="KUP154" s="8"/>
      <c r="KUQ154" s="8"/>
      <c r="KUR154" s="8"/>
      <c r="KUS154" s="8"/>
      <c r="KUT154" s="8"/>
      <c r="KUU154" s="8"/>
      <c r="KUV154" s="8"/>
      <c r="KUW154" s="8"/>
      <c r="KUX154" s="8"/>
      <c r="KUY154" s="8"/>
      <c r="KUZ154" s="8"/>
      <c r="KVA154" s="8"/>
      <c r="KVB154" s="8"/>
      <c r="KVC154" s="8"/>
      <c r="KVD154" s="8"/>
      <c r="KVE154" s="8"/>
      <c r="KVF154" s="8"/>
      <c r="KVG154" s="8"/>
      <c r="KVH154" s="8"/>
      <c r="KVI154" s="8"/>
      <c r="KVJ154" s="8"/>
      <c r="KVK154" s="8"/>
      <c r="KVL154" s="8"/>
      <c r="KVM154" s="8"/>
      <c r="KVN154" s="8"/>
      <c r="KVO154" s="8"/>
      <c r="KVP154" s="8"/>
      <c r="KVQ154" s="8"/>
      <c r="KVR154" s="8"/>
      <c r="KVS154" s="8"/>
      <c r="KVT154" s="8"/>
      <c r="KVU154" s="8"/>
      <c r="KVV154" s="8"/>
      <c r="KVW154" s="8"/>
      <c r="KVX154" s="8"/>
      <c r="KVY154" s="8"/>
      <c r="KVZ154" s="8"/>
      <c r="KWA154" s="8"/>
      <c r="KWB154" s="8"/>
      <c r="KWC154" s="8"/>
      <c r="KWD154" s="8"/>
      <c r="KWE154" s="8"/>
      <c r="KWF154" s="8"/>
      <c r="KWG154" s="8"/>
      <c r="KWH154" s="8"/>
      <c r="KWI154" s="8"/>
      <c r="KWJ154" s="8"/>
      <c r="KWK154" s="8"/>
      <c r="KWL154" s="8"/>
      <c r="KWM154" s="8"/>
      <c r="KWN154" s="8"/>
      <c r="KWO154" s="8"/>
      <c r="KWP154" s="8"/>
      <c r="KWQ154" s="8"/>
      <c r="KWR154" s="8"/>
      <c r="KWS154" s="8"/>
      <c r="KWT154" s="8"/>
      <c r="KWU154" s="8"/>
      <c r="KWV154" s="8"/>
      <c r="KWW154" s="8"/>
      <c r="KWX154" s="8"/>
      <c r="KWY154" s="8"/>
      <c r="KWZ154" s="8"/>
      <c r="KXA154" s="8"/>
      <c r="KXB154" s="8"/>
      <c r="KXC154" s="8"/>
      <c r="KXD154" s="8"/>
      <c r="KXE154" s="8"/>
      <c r="KXF154" s="8"/>
      <c r="KXG154" s="8"/>
      <c r="KXH154" s="8"/>
      <c r="KXI154" s="8"/>
      <c r="KXJ154" s="8"/>
      <c r="KXK154" s="8"/>
      <c r="KXL154" s="8"/>
      <c r="KXM154" s="8"/>
      <c r="KXN154" s="8"/>
      <c r="KXO154" s="8"/>
      <c r="KXP154" s="8"/>
      <c r="KXQ154" s="8"/>
      <c r="KXR154" s="8"/>
      <c r="KXS154" s="8"/>
      <c r="KXT154" s="8"/>
      <c r="KXU154" s="8"/>
      <c r="KXV154" s="8"/>
      <c r="KXW154" s="8"/>
      <c r="KXX154" s="8"/>
      <c r="KXY154" s="8"/>
      <c r="KXZ154" s="8"/>
      <c r="KYA154" s="8"/>
      <c r="KYB154" s="8"/>
      <c r="KYC154" s="8"/>
      <c r="KYD154" s="8"/>
      <c r="KYE154" s="8"/>
      <c r="KYF154" s="8"/>
      <c r="KYG154" s="8"/>
      <c r="KYH154" s="8"/>
      <c r="KYI154" s="8"/>
      <c r="KYJ154" s="8"/>
      <c r="KYK154" s="8"/>
      <c r="KYL154" s="8"/>
      <c r="KYM154" s="8"/>
      <c r="KYN154" s="8"/>
      <c r="KYO154" s="8"/>
      <c r="KYP154" s="8"/>
      <c r="KYQ154" s="8"/>
      <c r="KYR154" s="8"/>
      <c r="KYS154" s="8"/>
      <c r="KYT154" s="8"/>
      <c r="KYU154" s="8"/>
      <c r="KYV154" s="8"/>
      <c r="KYW154" s="8"/>
      <c r="KYX154" s="8"/>
      <c r="KYY154" s="8"/>
      <c r="KYZ154" s="8"/>
      <c r="KZA154" s="8"/>
      <c r="KZB154" s="8"/>
      <c r="KZC154" s="8"/>
      <c r="KZD154" s="8"/>
      <c r="KZE154" s="8"/>
      <c r="KZF154" s="8"/>
      <c r="KZG154" s="8"/>
      <c r="KZH154" s="8"/>
      <c r="KZI154" s="8"/>
      <c r="KZJ154" s="8"/>
      <c r="KZK154" s="8"/>
      <c r="KZL154" s="8"/>
      <c r="KZM154" s="8"/>
      <c r="KZN154" s="8"/>
      <c r="KZO154" s="8"/>
      <c r="KZP154" s="8"/>
      <c r="KZQ154" s="8"/>
      <c r="KZR154" s="8"/>
      <c r="KZS154" s="8"/>
      <c r="KZT154" s="8"/>
      <c r="KZU154" s="8"/>
      <c r="KZV154" s="8"/>
      <c r="KZW154" s="8"/>
      <c r="KZX154" s="8"/>
      <c r="KZY154" s="8"/>
      <c r="KZZ154" s="8"/>
      <c r="LAA154" s="8"/>
      <c r="LAB154" s="8"/>
      <c r="LAC154" s="8"/>
      <c r="LAD154" s="8"/>
      <c r="LAE154" s="8"/>
      <c r="LAF154" s="8"/>
      <c r="LAG154" s="8"/>
      <c r="LAH154" s="8"/>
      <c r="LAI154" s="8"/>
      <c r="LAJ154" s="8"/>
      <c r="LAK154" s="8"/>
      <c r="LAL154" s="8"/>
      <c r="LAM154" s="8"/>
      <c r="LAN154" s="8"/>
      <c r="LAO154" s="8"/>
      <c r="LAP154" s="8"/>
      <c r="LAQ154" s="8"/>
      <c r="LAR154" s="8"/>
      <c r="LAS154" s="8"/>
      <c r="LAT154" s="8"/>
      <c r="LAU154" s="8"/>
      <c r="LAV154" s="8"/>
      <c r="LAW154" s="8"/>
      <c r="LAX154" s="8"/>
      <c r="LAY154" s="8"/>
      <c r="LAZ154" s="8"/>
      <c r="LBA154" s="8"/>
      <c r="LBB154" s="8"/>
      <c r="LBC154" s="8"/>
      <c r="LBD154" s="8"/>
      <c r="LBE154" s="8"/>
      <c r="LBF154" s="8"/>
      <c r="LBG154" s="8"/>
      <c r="LBH154" s="8"/>
      <c r="LBI154" s="8"/>
      <c r="LBJ154" s="8"/>
      <c r="LBK154" s="8"/>
      <c r="LBL154" s="8"/>
      <c r="LBM154" s="8"/>
      <c r="LBN154" s="8"/>
      <c r="LBO154" s="8"/>
      <c r="LBP154" s="8"/>
      <c r="LBQ154" s="8"/>
      <c r="LBR154" s="8"/>
      <c r="LBS154" s="8"/>
      <c r="LBT154" s="8"/>
      <c r="LBU154" s="8"/>
      <c r="LBV154" s="8"/>
      <c r="LBW154" s="8"/>
      <c r="LBX154" s="8"/>
      <c r="LBY154" s="8"/>
      <c r="LBZ154" s="8"/>
      <c r="LCA154" s="8"/>
      <c r="LCB154" s="8"/>
      <c r="LCC154" s="8"/>
      <c r="LCD154" s="8"/>
      <c r="LCE154" s="8"/>
      <c r="LCF154" s="8"/>
      <c r="LCG154" s="8"/>
      <c r="LCH154" s="8"/>
      <c r="LCI154" s="8"/>
      <c r="LCJ154" s="8"/>
      <c r="LCK154" s="8"/>
      <c r="LCL154" s="8"/>
      <c r="LCM154" s="8"/>
      <c r="LCN154" s="8"/>
      <c r="LCO154" s="8"/>
      <c r="LCP154" s="8"/>
      <c r="LCQ154" s="8"/>
      <c r="LCR154" s="8"/>
      <c r="LCS154" s="8"/>
      <c r="LCT154" s="8"/>
      <c r="LCU154" s="8"/>
      <c r="LCV154" s="8"/>
      <c r="LCW154" s="8"/>
      <c r="LCX154" s="8"/>
      <c r="LCY154" s="8"/>
      <c r="LCZ154" s="8"/>
      <c r="LDA154" s="8"/>
      <c r="LDB154" s="8"/>
      <c r="LDC154" s="8"/>
      <c r="LDD154" s="8"/>
      <c r="LDE154" s="8"/>
      <c r="LDF154" s="8"/>
      <c r="LDG154" s="8"/>
      <c r="LDH154" s="8"/>
      <c r="LDI154" s="8"/>
      <c r="LDJ154" s="8"/>
      <c r="LDK154" s="8"/>
      <c r="LDL154" s="8"/>
      <c r="LDM154" s="8"/>
      <c r="LDN154" s="8"/>
      <c r="LDO154" s="8"/>
      <c r="LDP154" s="8"/>
      <c r="LDQ154" s="8"/>
      <c r="LDR154" s="8"/>
      <c r="LDS154" s="8"/>
      <c r="LDT154" s="8"/>
      <c r="LDU154" s="8"/>
      <c r="LDV154" s="8"/>
      <c r="LDW154" s="8"/>
      <c r="LDX154" s="8"/>
      <c r="LDY154" s="8"/>
      <c r="LDZ154" s="8"/>
      <c r="LEA154" s="8"/>
      <c r="LEB154" s="8"/>
      <c r="LEC154" s="8"/>
      <c r="LED154" s="8"/>
      <c r="LEE154" s="8"/>
      <c r="LEF154" s="8"/>
      <c r="LEG154" s="8"/>
      <c r="LEH154" s="8"/>
      <c r="LEI154" s="8"/>
      <c r="LEJ154" s="8"/>
      <c r="LEK154" s="8"/>
      <c r="LEL154" s="8"/>
      <c r="LEM154" s="8"/>
      <c r="LEN154" s="8"/>
      <c r="LEO154" s="8"/>
      <c r="LEP154" s="8"/>
      <c r="LEQ154" s="8"/>
      <c r="LER154" s="8"/>
      <c r="LES154" s="8"/>
      <c r="LET154" s="8"/>
      <c r="LEU154" s="8"/>
      <c r="LEV154" s="8"/>
      <c r="LEW154" s="8"/>
      <c r="LEX154" s="8"/>
      <c r="LEY154" s="8"/>
      <c r="LEZ154" s="8"/>
      <c r="LFA154" s="8"/>
      <c r="LFB154" s="8"/>
      <c r="LFC154" s="8"/>
      <c r="LFD154" s="8"/>
      <c r="LFE154" s="8"/>
      <c r="LFF154" s="8"/>
      <c r="LFG154" s="8"/>
      <c r="LFH154" s="8"/>
      <c r="LFI154" s="8"/>
      <c r="LFJ154" s="8"/>
      <c r="LFK154" s="8"/>
      <c r="LFL154" s="8"/>
      <c r="LFM154" s="8"/>
      <c r="LFN154" s="8"/>
      <c r="LFO154" s="8"/>
      <c r="LFP154" s="8"/>
      <c r="LFQ154" s="8"/>
      <c r="LFR154" s="8"/>
      <c r="LFS154" s="8"/>
      <c r="LFT154" s="8"/>
      <c r="LFU154" s="8"/>
      <c r="LFV154" s="8"/>
      <c r="LFW154" s="8"/>
      <c r="LFX154" s="8"/>
      <c r="LFY154" s="8"/>
      <c r="LFZ154" s="8"/>
      <c r="LGA154" s="8"/>
      <c r="LGB154" s="8"/>
      <c r="LGC154" s="8"/>
      <c r="LGD154" s="8"/>
      <c r="LGE154" s="8"/>
      <c r="LGF154" s="8"/>
      <c r="LGG154" s="8"/>
      <c r="LGH154" s="8"/>
      <c r="LGI154" s="8"/>
      <c r="LGJ154" s="8"/>
      <c r="LGK154" s="8"/>
      <c r="LGL154" s="8"/>
      <c r="LGM154" s="8"/>
      <c r="LGN154" s="8"/>
      <c r="LGO154" s="8"/>
      <c r="LGP154" s="8"/>
      <c r="LGQ154" s="8"/>
      <c r="LGR154" s="8"/>
      <c r="LGS154" s="8"/>
      <c r="LGT154" s="8"/>
      <c r="LGU154" s="8"/>
      <c r="LGV154" s="8"/>
      <c r="LGW154" s="8"/>
      <c r="LGX154" s="8"/>
      <c r="LGY154" s="8"/>
      <c r="LGZ154" s="8"/>
      <c r="LHA154" s="8"/>
      <c r="LHB154" s="8"/>
      <c r="LHC154" s="8"/>
      <c r="LHD154" s="8"/>
      <c r="LHE154" s="8"/>
      <c r="LHF154" s="8"/>
      <c r="LHG154" s="8"/>
      <c r="LHH154" s="8"/>
      <c r="LHI154" s="8"/>
      <c r="LHJ154" s="8"/>
      <c r="LHK154" s="8"/>
      <c r="LHL154" s="8"/>
      <c r="LHM154" s="8"/>
      <c r="LHN154" s="8"/>
      <c r="LHO154" s="8"/>
      <c r="LHP154" s="8"/>
      <c r="LHQ154" s="8"/>
      <c r="LHR154" s="8"/>
      <c r="LHS154" s="8"/>
      <c r="LHT154" s="8"/>
      <c r="LHU154" s="8"/>
      <c r="LHV154" s="8"/>
      <c r="LHW154" s="8"/>
      <c r="LHX154" s="8"/>
      <c r="LHY154" s="8"/>
      <c r="LHZ154" s="8"/>
      <c r="LIA154" s="8"/>
      <c r="LIB154" s="8"/>
      <c r="LIC154" s="8"/>
      <c r="LID154" s="8"/>
      <c r="LIE154" s="8"/>
      <c r="LIF154" s="8"/>
      <c r="LIG154" s="8"/>
      <c r="LIH154" s="8"/>
      <c r="LII154" s="8"/>
      <c r="LIJ154" s="8"/>
      <c r="LIK154" s="8"/>
      <c r="LIL154" s="8"/>
      <c r="LIM154" s="8"/>
      <c r="LIN154" s="8"/>
      <c r="LIO154" s="8"/>
      <c r="LIP154" s="8"/>
      <c r="LIQ154" s="8"/>
      <c r="LIR154" s="8"/>
      <c r="LIS154" s="8"/>
      <c r="LIT154" s="8"/>
      <c r="LIU154" s="8"/>
      <c r="LIV154" s="8"/>
      <c r="LIW154" s="8"/>
      <c r="LIX154" s="8"/>
      <c r="LIY154" s="8"/>
      <c r="LIZ154" s="8"/>
      <c r="LJA154" s="8"/>
      <c r="LJB154" s="8"/>
      <c r="LJC154" s="8"/>
      <c r="LJD154" s="8"/>
      <c r="LJE154" s="8"/>
      <c r="LJF154" s="8"/>
      <c r="LJG154" s="8"/>
      <c r="LJH154" s="8"/>
      <c r="LJI154" s="8"/>
      <c r="LJJ154" s="8"/>
      <c r="LJK154" s="8"/>
      <c r="LJL154" s="8"/>
      <c r="LJM154" s="8"/>
      <c r="LJN154" s="8"/>
      <c r="LJO154" s="8"/>
      <c r="LJP154" s="8"/>
      <c r="LJQ154" s="8"/>
      <c r="LJR154" s="8"/>
      <c r="LJS154" s="8"/>
      <c r="LJT154" s="8"/>
      <c r="LJU154" s="8"/>
      <c r="LJV154" s="8"/>
      <c r="LJW154" s="8"/>
      <c r="LJX154" s="8"/>
      <c r="LJY154" s="8"/>
      <c r="LJZ154" s="8"/>
      <c r="LKA154" s="8"/>
      <c r="LKB154" s="8"/>
      <c r="LKC154" s="8"/>
      <c r="LKD154" s="8"/>
      <c r="LKE154" s="8"/>
      <c r="LKF154" s="8"/>
      <c r="LKG154" s="8"/>
      <c r="LKH154" s="8"/>
      <c r="LKI154" s="8"/>
      <c r="LKJ154" s="8"/>
      <c r="LKK154" s="8"/>
      <c r="LKL154" s="8"/>
      <c r="LKM154" s="8"/>
      <c r="LKN154" s="8"/>
      <c r="LKO154" s="8"/>
      <c r="LKP154" s="8"/>
      <c r="LKQ154" s="8"/>
      <c r="LKR154" s="8"/>
      <c r="LKS154" s="8"/>
      <c r="LKT154" s="8"/>
      <c r="LKU154" s="8"/>
      <c r="LKV154" s="8"/>
      <c r="LKW154" s="8"/>
      <c r="LKX154" s="8"/>
      <c r="LKY154" s="8"/>
      <c r="LKZ154" s="8"/>
      <c r="LLA154" s="8"/>
      <c r="LLB154" s="8"/>
      <c r="LLC154" s="8"/>
      <c r="LLD154" s="8"/>
      <c r="LLE154" s="8"/>
      <c r="LLF154" s="8"/>
      <c r="LLG154" s="8"/>
      <c r="LLH154" s="8"/>
      <c r="LLI154" s="8"/>
      <c r="LLJ154" s="8"/>
      <c r="LLK154" s="8"/>
      <c r="LLL154" s="8"/>
      <c r="LLM154" s="8"/>
      <c r="LLN154" s="8"/>
      <c r="LLO154" s="8"/>
      <c r="LLP154" s="8"/>
      <c r="LLQ154" s="8"/>
      <c r="LLR154" s="8"/>
      <c r="LLS154" s="8"/>
      <c r="LLT154" s="8"/>
      <c r="LLU154" s="8"/>
      <c r="LLV154" s="8"/>
      <c r="LLW154" s="8"/>
      <c r="LLX154" s="8"/>
      <c r="LLY154" s="8"/>
      <c r="LLZ154" s="8"/>
      <c r="LMA154" s="8"/>
      <c r="LMB154" s="8"/>
      <c r="LMC154" s="8"/>
      <c r="LMD154" s="8"/>
      <c r="LME154" s="8"/>
      <c r="LMF154" s="8"/>
      <c r="LMG154" s="8"/>
      <c r="LMH154" s="8"/>
      <c r="LMI154" s="8"/>
      <c r="LMJ154" s="8"/>
      <c r="LMK154" s="8"/>
      <c r="LML154" s="8"/>
      <c r="LMM154" s="8"/>
      <c r="LMN154" s="8"/>
      <c r="LMO154" s="8"/>
      <c r="LMP154" s="8"/>
      <c r="LMQ154" s="8"/>
      <c r="LMR154" s="8"/>
      <c r="LMS154" s="8"/>
      <c r="LMT154" s="8"/>
      <c r="LMU154" s="8"/>
      <c r="LMV154" s="8"/>
      <c r="LMW154" s="8"/>
      <c r="LMX154" s="8"/>
      <c r="LMY154" s="8"/>
      <c r="LMZ154" s="8"/>
      <c r="LNA154" s="8"/>
      <c r="LNB154" s="8"/>
      <c r="LNC154" s="8"/>
      <c r="LND154" s="8"/>
      <c r="LNE154" s="8"/>
      <c r="LNF154" s="8"/>
      <c r="LNG154" s="8"/>
      <c r="LNH154" s="8"/>
      <c r="LNI154" s="8"/>
      <c r="LNJ154" s="8"/>
      <c r="LNK154" s="8"/>
      <c r="LNL154" s="8"/>
      <c r="LNM154" s="8"/>
      <c r="LNN154" s="8"/>
      <c r="LNO154" s="8"/>
      <c r="LNP154" s="8"/>
      <c r="LNQ154" s="8"/>
      <c r="LNR154" s="8"/>
      <c r="LNS154" s="8"/>
      <c r="LNT154" s="8"/>
      <c r="LNU154" s="8"/>
      <c r="LNV154" s="8"/>
      <c r="LNW154" s="8"/>
      <c r="LNX154" s="8"/>
      <c r="LNY154" s="8"/>
      <c r="LNZ154" s="8"/>
      <c r="LOA154" s="8"/>
      <c r="LOB154" s="8"/>
      <c r="LOC154" s="8"/>
      <c r="LOD154" s="8"/>
      <c r="LOE154" s="8"/>
      <c r="LOF154" s="8"/>
      <c r="LOG154" s="8"/>
      <c r="LOH154" s="8"/>
      <c r="LOI154" s="8"/>
      <c r="LOJ154" s="8"/>
      <c r="LOK154" s="8"/>
      <c r="LOL154" s="8"/>
      <c r="LOM154" s="8"/>
      <c r="LON154" s="8"/>
      <c r="LOO154" s="8"/>
      <c r="LOP154" s="8"/>
      <c r="LOQ154" s="8"/>
      <c r="LOR154" s="8"/>
      <c r="LOS154" s="8"/>
      <c r="LOT154" s="8"/>
      <c r="LOU154" s="8"/>
      <c r="LOV154" s="8"/>
      <c r="LOW154" s="8"/>
      <c r="LOX154" s="8"/>
      <c r="LOY154" s="8"/>
      <c r="LOZ154" s="8"/>
      <c r="LPA154" s="8"/>
      <c r="LPB154" s="8"/>
      <c r="LPC154" s="8"/>
      <c r="LPD154" s="8"/>
      <c r="LPE154" s="8"/>
      <c r="LPF154" s="8"/>
      <c r="LPG154" s="8"/>
      <c r="LPH154" s="8"/>
      <c r="LPI154" s="8"/>
      <c r="LPJ154" s="8"/>
      <c r="LPK154" s="8"/>
      <c r="LPL154" s="8"/>
      <c r="LPM154" s="8"/>
      <c r="LPN154" s="8"/>
      <c r="LPO154" s="8"/>
      <c r="LPP154" s="8"/>
      <c r="LPQ154" s="8"/>
      <c r="LPR154" s="8"/>
      <c r="LPS154" s="8"/>
      <c r="LPT154" s="8"/>
      <c r="LPU154" s="8"/>
      <c r="LPV154" s="8"/>
      <c r="LPW154" s="8"/>
      <c r="LPX154" s="8"/>
      <c r="LPY154" s="8"/>
      <c r="LPZ154" s="8"/>
      <c r="LQA154" s="8"/>
      <c r="LQB154" s="8"/>
      <c r="LQC154" s="8"/>
      <c r="LQD154" s="8"/>
      <c r="LQE154" s="8"/>
      <c r="LQF154" s="8"/>
      <c r="LQG154" s="8"/>
      <c r="LQH154" s="8"/>
      <c r="LQI154" s="8"/>
      <c r="LQJ154" s="8"/>
      <c r="LQK154" s="8"/>
      <c r="LQL154" s="8"/>
      <c r="LQM154" s="8"/>
      <c r="LQN154" s="8"/>
      <c r="LQO154" s="8"/>
      <c r="LQP154" s="8"/>
      <c r="LQQ154" s="8"/>
      <c r="LQR154" s="8"/>
      <c r="LQS154" s="8"/>
      <c r="LQT154" s="8"/>
      <c r="LQU154" s="8"/>
      <c r="LQV154" s="8"/>
      <c r="LQW154" s="8"/>
      <c r="LQX154" s="8"/>
      <c r="LQY154" s="8"/>
      <c r="LQZ154" s="8"/>
      <c r="LRA154" s="8"/>
      <c r="LRB154" s="8"/>
      <c r="LRC154" s="8"/>
      <c r="LRD154" s="8"/>
      <c r="LRE154" s="8"/>
      <c r="LRF154" s="8"/>
      <c r="LRG154" s="8"/>
      <c r="LRH154" s="8"/>
      <c r="LRI154" s="8"/>
      <c r="LRJ154" s="8"/>
      <c r="LRK154" s="8"/>
      <c r="LRL154" s="8"/>
      <c r="LRM154" s="8"/>
      <c r="LRN154" s="8"/>
      <c r="LRO154" s="8"/>
      <c r="LRP154" s="8"/>
      <c r="LRQ154" s="8"/>
      <c r="LRR154" s="8"/>
      <c r="LRS154" s="8"/>
      <c r="LRT154" s="8"/>
      <c r="LRU154" s="8"/>
      <c r="LRV154" s="8"/>
      <c r="LRW154" s="8"/>
      <c r="LRX154" s="8"/>
      <c r="LRY154" s="8"/>
      <c r="LRZ154" s="8"/>
      <c r="LSA154" s="8"/>
      <c r="LSB154" s="8"/>
      <c r="LSC154" s="8"/>
      <c r="LSD154" s="8"/>
      <c r="LSE154" s="8"/>
      <c r="LSF154" s="8"/>
      <c r="LSG154" s="8"/>
      <c r="LSH154" s="8"/>
      <c r="LSI154" s="8"/>
      <c r="LSJ154" s="8"/>
      <c r="LSK154" s="8"/>
      <c r="LSL154" s="8"/>
      <c r="LSM154" s="8"/>
      <c r="LSN154" s="8"/>
      <c r="LSO154" s="8"/>
      <c r="LSP154" s="8"/>
      <c r="LSQ154" s="8"/>
      <c r="LSR154" s="8"/>
      <c r="LSS154" s="8"/>
      <c r="LST154" s="8"/>
      <c r="LSU154" s="8"/>
      <c r="LSV154" s="8"/>
      <c r="LSW154" s="8"/>
      <c r="LSX154" s="8"/>
      <c r="LSY154" s="8"/>
      <c r="LSZ154" s="8"/>
      <c r="LTA154" s="8"/>
      <c r="LTB154" s="8"/>
      <c r="LTC154" s="8"/>
      <c r="LTD154" s="8"/>
      <c r="LTE154" s="8"/>
      <c r="LTF154" s="8"/>
      <c r="LTG154" s="8"/>
      <c r="LTH154" s="8"/>
      <c r="LTI154" s="8"/>
      <c r="LTJ154" s="8"/>
      <c r="LTK154" s="8"/>
      <c r="LTL154" s="8"/>
      <c r="LTM154" s="8"/>
      <c r="LTN154" s="8"/>
      <c r="LTO154" s="8"/>
      <c r="LTP154" s="8"/>
      <c r="LTQ154" s="8"/>
      <c r="LTR154" s="8"/>
      <c r="LTS154" s="8"/>
      <c r="LTT154" s="8"/>
      <c r="LTU154" s="8"/>
      <c r="LTV154" s="8"/>
      <c r="LTW154" s="8"/>
      <c r="LTX154" s="8"/>
      <c r="LTY154" s="8"/>
      <c r="LTZ154" s="8"/>
      <c r="LUA154" s="8"/>
      <c r="LUB154" s="8"/>
      <c r="LUC154" s="8"/>
      <c r="LUD154" s="8"/>
      <c r="LUE154" s="8"/>
      <c r="LUF154" s="8"/>
      <c r="LUG154" s="8"/>
      <c r="LUH154" s="8"/>
      <c r="LUI154" s="8"/>
      <c r="LUJ154" s="8"/>
      <c r="LUK154" s="8"/>
      <c r="LUL154" s="8"/>
      <c r="LUM154" s="8"/>
      <c r="LUN154" s="8"/>
      <c r="LUO154" s="8"/>
      <c r="LUP154" s="8"/>
      <c r="LUQ154" s="8"/>
      <c r="LUR154" s="8"/>
      <c r="LUS154" s="8"/>
      <c r="LUT154" s="8"/>
      <c r="LUU154" s="8"/>
      <c r="LUV154" s="8"/>
      <c r="LUW154" s="8"/>
      <c r="LUX154" s="8"/>
      <c r="LUY154" s="8"/>
      <c r="LUZ154" s="8"/>
      <c r="LVA154" s="8"/>
      <c r="LVB154" s="8"/>
      <c r="LVC154" s="8"/>
      <c r="LVD154" s="8"/>
      <c r="LVE154" s="8"/>
      <c r="LVF154" s="8"/>
      <c r="LVG154" s="8"/>
      <c r="LVH154" s="8"/>
      <c r="LVI154" s="8"/>
      <c r="LVJ154" s="8"/>
      <c r="LVK154" s="8"/>
      <c r="LVL154" s="8"/>
      <c r="LVM154" s="8"/>
      <c r="LVN154" s="8"/>
      <c r="LVO154" s="8"/>
      <c r="LVP154" s="8"/>
      <c r="LVQ154" s="8"/>
      <c r="LVR154" s="8"/>
      <c r="LVS154" s="8"/>
      <c r="LVT154" s="8"/>
      <c r="LVU154" s="8"/>
      <c r="LVV154" s="8"/>
      <c r="LVW154" s="8"/>
      <c r="LVX154" s="8"/>
      <c r="LVY154" s="8"/>
      <c r="LVZ154" s="8"/>
      <c r="LWA154" s="8"/>
      <c r="LWB154" s="8"/>
      <c r="LWC154" s="8"/>
      <c r="LWD154" s="8"/>
      <c r="LWE154" s="8"/>
      <c r="LWF154" s="8"/>
      <c r="LWG154" s="8"/>
      <c r="LWH154" s="8"/>
      <c r="LWI154" s="8"/>
      <c r="LWJ154" s="8"/>
      <c r="LWK154" s="8"/>
      <c r="LWL154" s="8"/>
      <c r="LWM154" s="8"/>
      <c r="LWN154" s="8"/>
      <c r="LWO154" s="8"/>
      <c r="LWP154" s="8"/>
      <c r="LWQ154" s="8"/>
      <c r="LWR154" s="8"/>
      <c r="LWS154" s="8"/>
      <c r="LWT154" s="8"/>
      <c r="LWU154" s="8"/>
      <c r="LWV154" s="8"/>
      <c r="LWW154" s="8"/>
      <c r="LWX154" s="8"/>
      <c r="LWY154" s="8"/>
      <c r="LWZ154" s="8"/>
      <c r="LXA154" s="8"/>
      <c r="LXB154" s="8"/>
      <c r="LXC154" s="8"/>
      <c r="LXD154" s="8"/>
      <c r="LXE154" s="8"/>
      <c r="LXF154" s="8"/>
      <c r="LXG154" s="8"/>
      <c r="LXH154" s="8"/>
      <c r="LXI154" s="8"/>
      <c r="LXJ154" s="8"/>
      <c r="LXK154" s="8"/>
      <c r="LXL154" s="8"/>
      <c r="LXM154" s="8"/>
      <c r="LXN154" s="8"/>
      <c r="LXO154" s="8"/>
      <c r="LXP154" s="8"/>
      <c r="LXQ154" s="8"/>
      <c r="LXR154" s="8"/>
      <c r="LXS154" s="8"/>
      <c r="LXT154" s="8"/>
      <c r="LXU154" s="8"/>
      <c r="LXV154" s="8"/>
      <c r="LXW154" s="8"/>
      <c r="LXX154" s="8"/>
      <c r="LXY154" s="8"/>
      <c r="LXZ154" s="8"/>
      <c r="LYA154" s="8"/>
      <c r="LYB154" s="8"/>
      <c r="LYC154" s="8"/>
      <c r="LYD154" s="8"/>
      <c r="LYE154" s="8"/>
      <c r="LYF154" s="8"/>
      <c r="LYG154" s="8"/>
      <c r="LYH154" s="8"/>
      <c r="LYI154" s="8"/>
      <c r="LYJ154" s="8"/>
      <c r="LYK154" s="8"/>
      <c r="LYL154" s="8"/>
      <c r="LYM154" s="8"/>
      <c r="LYN154" s="8"/>
      <c r="LYO154" s="8"/>
      <c r="LYP154" s="8"/>
      <c r="LYQ154" s="8"/>
      <c r="LYR154" s="8"/>
      <c r="LYS154" s="8"/>
      <c r="LYT154" s="8"/>
      <c r="LYU154" s="8"/>
      <c r="LYV154" s="8"/>
      <c r="LYW154" s="8"/>
      <c r="LYX154" s="8"/>
      <c r="LYY154" s="8"/>
      <c r="LYZ154" s="8"/>
      <c r="LZA154" s="8"/>
      <c r="LZB154" s="8"/>
      <c r="LZC154" s="8"/>
      <c r="LZD154" s="8"/>
      <c r="LZE154" s="8"/>
      <c r="LZF154" s="8"/>
      <c r="LZG154" s="8"/>
      <c r="LZH154" s="8"/>
      <c r="LZI154" s="8"/>
      <c r="LZJ154" s="8"/>
      <c r="LZK154" s="8"/>
      <c r="LZL154" s="8"/>
      <c r="LZM154" s="8"/>
      <c r="LZN154" s="8"/>
      <c r="LZO154" s="8"/>
      <c r="LZP154" s="8"/>
      <c r="LZQ154" s="8"/>
      <c r="LZR154" s="8"/>
      <c r="LZS154" s="8"/>
      <c r="LZT154" s="8"/>
      <c r="LZU154" s="8"/>
      <c r="LZV154" s="8"/>
      <c r="LZW154" s="8"/>
      <c r="LZX154" s="8"/>
      <c r="LZY154" s="8"/>
      <c r="LZZ154" s="8"/>
      <c r="MAA154" s="8"/>
      <c r="MAB154" s="8"/>
      <c r="MAC154" s="8"/>
      <c r="MAD154" s="8"/>
      <c r="MAE154" s="8"/>
      <c r="MAF154" s="8"/>
      <c r="MAG154" s="8"/>
      <c r="MAH154" s="8"/>
      <c r="MAI154" s="8"/>
      <c r="MAJ154" s="8"/>
      <c r="MAK154" s="8"/>
      <c r="MAL154" s="8"/>
      <c r="MAM154" s="8"/>
      <c r="MAN154" s="8"/>
      <c r="MAO154" s="8"/>
      <c r="MAP154" s="8"/>
      <c r="MAQ154" s="8"/>
      <c r="MAR154" s="8"/>
      <c r="MAS154" s="8"/>
      <c r="MAT154" s="8"/>
      <c r="MAU154" s="8"/>
      <c r="MAV154" s="8"/>
      <c r="MAW154" s="8"/>
      <c r="MAX154" s="8"/>
      <c r="MAY154" s="8"/>
      <c r="MAZ154" s="8"/>
      <c r="MBA154" s="8"/>
      <c r="MBB154" s="8"/>
      <c r="MBC154" s="8"/>
      <c r="MBD154" s="8"/>
      <c r="MBE154" s="8"/>
      <c r="MBF154" s="8"/>
      <c r="MBG154" s="8"/>
      <c r="MBH154" s="8"/>
      <c r="MBI154" s="8"/>
      <c r="MBJ154" s="8"/>
      <c r="MBK154" s="8"/>
      <c r="MBL154" s="8"/>
      <c r="MBM154" s="8"/>
      <c r="MBN154" s="8"/>
      <c r="MBO154" s="8"/>
      <c r="MBP154" s="8"/>
      <c r="MBQ154" s="8"/>
      <c r="MBR154" s="8"/>
      <c r="MBS154" s="8"/>
      <c r="MBT154" s="8"/>
      <c r="MBU154" s="8"/>
      <c r="MBV154" s="8"/>
      <c r="MBW154" s="8"/>
      <c r="MBX154" s="8"/>
      <c r="MBY154" s="8"/>
      <c r="MBZ154" s="8"/>
      <c r="MCA154" s="8"/>
      <c r="MCB154" s="8"/>
      <c r="MCC154" s="8"/>
      <c r="MCD154" s="8"/>
      <c r="MCE154" s="8"/>
      <c r="MCF154" s="8"/>
      <c r="MCG154" s="8"/>
      <c r="MCH154" s="8"/>
      <c r="MCI154" s="8"/>
      <c r="MCJ154" s="8"/>
      <c r="MCK154" s="8"/>
      <c r="MCL154" s="8"/>
      <c r="MCM154" s="8"/>
      <c r="MCN154" s="8"/>
      <c r="MCO154" s="8"/>
      <c r="MCP154" s="8"/>
      <c r="MCQ154" s="8"/>
      <c r="MCR154" s="8"/>
      <c r="MCS154" s="8"/>
      <c r="MCT154" s="8"/>
      <c r="MCU154" s="8"/>
      <c r="MCV154" s="8"/>
      <c r="MCW154" s="8"/>
      <c r="MCX154" s="8"/>
      <c r="MCY154" s="8"/>
      <c r="MCZ154" s="8"/>
      <c r="MDA154" s="8"/>
      <c r="MDB154" s="8"/>
      <c r="MDC154" s="8"/>
      <c r="MDD154" s="8"/>
      <c r="MDE154" s="8"/>
      <c r="MDF154" s="8"/>
      <c r="MDG154" s="8"/>
      <c r="MDH154" s="8"/>
      <c r="MDI154" s="8"/>
      <c r="MDJ154" s="8"/>
      <c r="MDK154" s="8"/>
      <c r="MDL154" s="8"/>
      <c r="MDM154" s="8"/>
      <c r="MDN154" s="8"/>
      <c r="MDO154" s="8"/>
      <c r="MDP154" s="8"/>
      <c r="MDQ154" s="8"/>
      <c r="MDR154" s="8"/>
      <c r="MDS154" s="8"/>
      <c r="MDT154" s="8"/>
      <c r="MDU154" s="8"/>
      <c r="MDV154" s="8"/>
      <c r="MDW154" s="8"/>
      <c r="MDX154" s="8"/>
      <c r="MDY154" s="8"/>
      <c r="MDZ154" s="8"/>
      <c r="MEA154" s="8"/>
      <c r="MEB154" s="8"/>
      <c r="MEC154" s="8"/>
      <c r="MED154" s="8"/>
      <c r="MEE154" s="8"/>
      <c r="MEF154" s="8"/>
      <c r="MEG154" s="8"/>
      <c r="MEH154" s="8"/>
      <c r="MEI154" s="8"/>
      <c r="MEJ154" s="8"/>
      <c r="MEK154" s="8"/>
      <c r="MEL154" s="8"/>
      <c r="MEM154" s="8"/>
      <c r="MEN154" s="8"/>
      <c r="MEO154" s="8"/>
      <c r="MEP154" s="8"/>
      <c r="MEQ154" s="8"/>
      <c r="MER154" s="8"/>
      <c r="MES154" s="8"/>
      <c r="MET154" s="8"/>
      <c r="MEU154" s="8"/>
      <c r="MEV154" s="8"/>
      <c r="MEW154" s="8"/>
      <c r="MEX154" s="8"/>
      <c r="MEY154" s="8"/>
      <c r="MEZ154" s="8"/>
      <c r="MFA154" s="8"/>
      <c r="MFB154" s="8"/>
      <c r="MFC154" s="8"/>
      <c r="MFD154" s="8"/>
      <c r="MFE154" s="8"/>
      <c r="MFF154" s="8"/>
      <c r="MFG154" s="8"/>
      <c r="MFH154" s="8"/>
      <c r="MFI154" s="8"/>
      <c r="MFJ154" s="8"/>
      <c r="MFK154" s="8"/>
      <c r="MFL154" s="8"/>
      <c r="MFM154" s="8"/>
      <c r="MFN154" s="8"/>
      <c r="MFO154" s="8"/>
      <c r="MFP154" s="8"/>
      <c r="MFQ154" s="8"/>
      <c r="MFR154" s="8"/>
      <c r="MFS154" s="8"/>
      <c r="MFT154" s="8"/>
      <c r="MFU154" s="8"/>
      <c r="MFV154" s="8"/>
      <c r="MFW154" s="8"/>
      <c r="MFX154" s="8"/>
      <c r="MFY154" s="8"/>
      <c r="MFZ154" s="8"/>
      <c r="MGA154" s="8"/>
      <c r="MGB154" s="8"/>
      <c r="MGC154" s="8"/>
      <c r="MGD154" s="8"/>
      <c r="MGE154" s="8"/>
      <c r="MGF154" s="8"/>
      <c r="MGG154" s="8"/>
      <c r="MGH154" s="8"/>
      <c r="MGI154" s="8"/>
      <c r="MGJ154" s="8"/>
      <c r="MGK154" s="8"/>
      <c r="MGL154" s="8"/>
      <c r="MGM154" s="8"/>
      <c r="MGN154" s="8"/>
      <c r="MGO154" s="8"/>
      <c r="MGP154" s="8"/>
      <c r="MGQ154" s="8"/>
      <c r="MGR154" s="8"/>
      <c r="MGS154" s="8"/>
      <c r="MGT154" s="8"/>
      <c r="MGU154" s="8"/>
      <c r="MGV154" s="8"/>
      <c r="MGW154" s="8"/>
      <c r="MGX154" s="8"/>
      <c r="MGY154" s="8"/>
      <c r="MGZ154" s="8"/>
      <c r="MHA154" s="8"/>
      <c r="MHB154" s="8"/>
      <c r="MHC154" s="8"/>
      <c r="MHD154" s="8"/>
      <c r="MHE154" s="8"/>
      <c r="MHF154" s="8"/>
      <c r="MHG154" s="8"/>
      <c r="MHH154" s="8"/>
      <c r="MHI154" s="8"/>
      <c r="MHJ154" s="8"/>
      <c r="MHK154" s="8"/>
      <c r="MHL154" s="8"/>
      <c r="MHM154" s="8"/>
      <c r="MHN154" s="8"/>
      <c r="MHO154" s="8"/>
      <c r="MHP154" s="8"/>
      <c r="MHQ154" s="8"/>
      <c r="MHR154" s="8"/>
      <c r="MHS154" s="8"/>
      <c r="MHT154" s="8"/>
      <c r="MHU154" s="8"/>
      <c r="MHV154" s="8"/>
      <c r="MHW154" s="8"/>
      <c r="MHX154" s="8"/>
      <c r="MHY154" s="8"/>
      <c r="MHZ154" s="8"/>
      <c r="MIA154" s="8"/>
      <c r="MIB154" s="8"/>
      <c r="MIC154" s="8"/>
      <c r="MID154" s="8"/>
      <c r="MIE154" s="8"/>
      <c r="MIF154" s="8"/>
      <c r="MIG154" s="8"/>
      <c r="MIH154" s="8"/>
      <c r="MII154" s="8"/>
      <c r="MIJ154" s="8"/>
      <c r="MIK154" s="8"/>
      <c r="MIL154" s="8"/>
      <c r="MIM154" s="8"/>
      <c r="MIN154" s="8"/>
      <c r="MIO154" s="8"/>
      <c r="MIP154" s="8"/>
      <c r="MIQ154" s="8"/>
      <c r="MIR154" s="8"/>
      <c r="MIS154" s="8"/>
      <c r="MIT154" s="8"/>
      <c r="MIU154" s="8"/>
      <c r="MIV154" s="8"/>
      <c r="MIW154" s="8"/>
      <c r="MIX154" s="8"/>
      <c r="MIY154" s="8"/>
      <c r="MIZ154" s="8"/>
      <c r="MJA154" s="8"/>
      <c r="MJB154" s="8"/>
      <c r="MJC154" s="8"/>
      <c r="MJD154" s="8"/>
      <c r="MJE154" s="8"/>
      <c r="MJF154" s="8"/>
      <c r="MJG154" s="8"/>
      <c r="MJH154" s="8"/>
      <c r="MJI154" s="8"/>
      <c r="MJJ154" s="8"/>
      <c r="MJK154" s="8"/>
      <c r="MJL154" s="8"/>
      <c r="MJM154" s="8"/>
      <c r="MJN154" s="8"/>
      <c r="MJO154" s="8"/>
      <c r="MJP154" s="8"/>
      <c r="MJQ154" s="8"/>
      <c r="MJR154" s="8"/>
      <c r="MJS154" s="8"/>
      <c r="MJT154" s="8"/>
      <c r="MJU154" s="8"/>
      <c r="MJV154" s="8"/>
      <c r="MJW154" s="8"/>
      <c r="MJX154" s="8"/>
      <c r="MJY154" s="8"/>
      <c r="MJZ154" s="8"/>
      <c r="MKA154" s="8"/>
      <c r="MKB154" s="8"/>
      <c r="MKC154" s="8"/>
      <c r="MKD154" s="8"/>
      <c r="MKE154" s="8"/>
      <c r="MKF154" s="8"/>
      <c r="MKG154" s="8"/>
      <c r="MKH154" s="8"/>
      <c r="MKI154" s="8"/>
      <c r="MKJ154" s="8"/>
      <c r="MKK154" s="8"/>
      <c r="MKL154" s="8"/>
      <c r="MKM154" s="8"/>
      <c r="MKN154" s="8"/>
      <c r="MKO154" s="8"/>
      <c r="MKP154" s="8"/>
      <c r="MKQ154" s="8"/>
      <c r="MKR154" s="8"/>
      <c r="MKS154" s="8"/>
      <c r="MKT154" s="8"/>
      <c r="MKU154" s="8"/>
      <c r="MKV154" s="8"/>
      <c r="MKW154" s="8"/>
      <c r="MKX154" s="8"/>
      <c r="MKY154" s="8"/>
      <c r="MKZ154" s="8"/>
      <c r="MLA154" s="8"/>
      <c r="MLB154" s="8"/>
      <c r="MLC154" s="8"/>
      <c r="MLD154" s="8"/>
      <c r="MLE154" s="8"/>
      <c r="MLF154" s="8"/>
      <c r="MLG154" s="8"/>
      <c r="MLH154" s="8"/>
      <c r="MLI154" s="8"/>
      <c r="MLJ154" s="8"/>
      <c r="MLK154" s="8"/>
      <c r="MLL154" s="8"/>
      <c r="MLM154" s="8"/>
      <c r="MLN154" s="8"/>
      <c r="MLO154" s="8"/>
      <c r="MLP154" s="8"/>
      <c r="MLQ154" s="8"/>
      <c r="MLR154" s="8"/>
      <c r="MLS154" s="8"/>
      <c r="MLT154" s="8"/>
      <c r="MLU154" s="8"/>
      <c r="MLV154" s="8"/>
      <c r="MLW154" s="8"/>
      <c r="MLX154" s="8"/>
      <c r="MLY154" s="8"/>
      <c r="MLZ154" s="8"/>
      <c r="MMA154" s="8"/>
      <c r="MMB154" s="8"/>
      <c r="MMC154" s="8"/>
      <c r="MMD154" s="8"/>
      <c r="MME154" s="8"/>
      <c r="MMF154" s="8"/>
      <c r="MMG154" s="8"/>
      <c r="MMH154" s="8"/>
      <c r="MMI154" s="8"/>
      <c r="MMJ154" s="8"/>
      <c r="MMK154" s="8"/>
      <c r="MML154" s="8"/>
      <c r="MMM154" s="8"/>
      <c r="MMN154" s="8"/>
      <c r="MMO154" s="8"/>
      <c r="MMP154" s="8"/>
      <c r="MMQ154" s="8"/>
      <c r="MMR154" s="8"/>
      <c r="MMS154" s="8"/>
      <c r="MMT154" s="8"/>
      <c r="MMU154" s="8"/>
      <c r="MMV154" s="8"/>
      <c r="MMW154" s="8"/>
      <c r="MMX154" s="8"/>
      <c r="MMY154" s="8"/>
      <c r="MMZ154" s="8"/>
      <c r="MNA154" s="8"/>
      <c r="MNB154" s="8"/>
      <c r="MNC154" s="8"/>
      <c r="MND154" s="8"/>
      <c r="MNE154" s="8"/>
      <c r="MNF154" s="8"/>
      <c r="MNG154" s="8"/>
      <c r="MNH154" s="8"/>
      <c r="MNI154" s="8"/>
      <c r="MNJ154" s="8"/>
      <c r="MNK154" s="8"/>
      <c r="MNL154" s="8"/>
      <c r="MNM154" s="8"/>
      <c r="MNN154" s="8"/>
      <c r="MNO154" s="8"/>
      <c r="MNP154" s="8"/>
      <c r="MNQ154" s="8"/>
      <c r="MNR154" s="8"/>
      <c r="MNS154" s="8"/>
      <c r="MNT154" s="8"/>
      <c r="MNU154" s="8"/>
      <c r="MNV154" s="8"/>
      <c r="MNW154" s="8"/>
      <c r="MNX154" s="8"/>
      <c r="MNY154" s="8"/>
      <c r="MNZ154" s="8"/>
      <c r="MOA154" s="8"/>
      <c r="MOB154" s="8"/>
      <c r="MOC154" s="8"/>
      <c r="MOD154" s="8"/>
      <c r="MOE154" s="8"/>
      <c r="MOF154" s="8"/>
      <c r="MOG154" s="8"/>
      <c r="MOH154" s="8"/>
      <c r="MOI154" s="8"/>
      <c r="MOJ154" s="8"/>
      <c r="MOK154" s="8"/>
      <c r="MOL154" s="8"/>
      <c r="MOM154" s="8"/>
      <c r="MON154" s="8"/>
      <c r="MOO154" s="8"/>
      <c r="MOP154" s="8"/>
      <c r="MOQ154" s="8"/>
      <c r="MOR154" s="8"/>
      <c r="MOS154" s="8"/>
      <c r="MOT154" s="8"/>
      <c r="MOU154" s="8"/>
      <c r="MOV154" s="8"/>
      <c r="MOW154" s="8"/>
      <c r="MOX154" s="8"/>
      <c r="MOY154" s="8"/>
      <c r="MOZ154" s="8"/>
      <c r="MPA154" s="8"/>
      <c r="MPB154" s="8"/>
      <c r="MPC154" s="8"/>
      <c r="MPD154" s="8"/>
      <c r="MPE154" s="8"/>
      <c r="MPF154" s="8"/>
      <c r="MPG154" s="8"/>
      <c r="MPH154" s="8"/>
      <c r="MPI154" s="8"/>
      <c r="MPJ154" s="8"/>
      <c r="MPK154" s="8"/>
      <c r="MPL154" s="8"/>
      <c r="MPM154" s="8"/>
      <c r="MPN154" s="8"/>
      <c r="MPO154" s="8"/>
      <c r="MPP154" s="8"/>
      <c r="MPQ154" s="8"/>
      <c r="MPR154" s="8"/>
      <c r="MPS154" s="8"/>
      <c r="MPT154" s="8"/>
      <c r="MPU154" s="8"/>
      <c r="MPV154" s="8"/>
      <c r="MPW154" s="8"/>
      <c r="MPX154" s="8"/>
      <c r="MPY154" s="8"/>
      <c r="MPZ154" s="8"/>
      <c r="MQA154" s="8"/>
      <c r="MQB154" s="8"/>
      <c r="MQC154" s="8"/>
      <c r="MQD154" s="8"/>
      <c r="MQE154" s="8"/>
      <c r="MQF154" s="8"/>
      <c r="MQG154" s="8"/>
      <c r="MQH154" s="8"/>
      <c r="MQI154" s="8"/>
      <c r="MQJ154" s="8"/>
      <c r="MQK154" s="8"/>
      <c r="MQL154" s="8"/>
      <c r="MQM154" s="8"/>
      <c r="MQN154" s="8"/>
      <c r="MQO154" s="8"/>
      <c r="MQP154" s="8"/>
      <c r="MQQ154" s="8"/>
      <c r="MQR154" s="8"/>
      <c r="MQS154" s="8"/>
      <c r="MQT154" s="8"/>
      <c r="MQU154" s="8"/>
      <c r="MQV154" s="8"/>
      <c r="MQW154" s="8"/>
      <c r="MQX154" s="8"/>
      <c r="MQY154" s="8"/>
      <c r="MQZ154" s="8"/>
      <c r="MRA154" s="8"/>
      <c r="MRB154" s="8"/>
      <c r="MRC154" s="8"/>
      <c r="MRD154" s="8"/>
      <c r="MRE154" s="8"/>
      <c r="MRF154" s="8"/>
      <c r="MRG154" s="8"/>
      <c r="MRH154" s="8"/>
      <c r="MRI154" s="8"/>
      <c r="MRJ154" s="8"/>
      <c r="MRK154" s="8"/>
      <c r="MRL154" s="8"/>
      <c r="MRM154" s="8"/>
      <c r="MRN154" s="8"/>
      <c r="MRO154" s="8"/>
      <c r="MRP154" s="8"/>
      <c r="MRQ154" s="8"/>
      <c r="MRR154" s="8"/>
      <c r="MRS154" s="8"/>
      <c r="MRT154" s="8"/>
      <c r="MRU154" s="8"/>
      <c r="MRV154" s="8"/>
      <c r="MRW154" s="8"/>
      <c r="MRX154" s="8"/>
      <c r="MRY154" s="8"/>
      <c r="MRZ154" s="8"/>
      <c r="MSA154" s="8"/>
      <c r="MSB154" s="8"/>
      <c r="MSC154" s="8"/>
      <c r="MSD154" s="8"/>
      <c r="MSE154" s="8"/>
      <c r="MSF154" s="8"/>
      <c r="MSG154" s="8"/>
      <c r="MSH154" s="8"/>
      <c r="MSI154" s="8"/>
      <c r="MSJ154" s="8"/>
      <c r="MSK154" s="8"/>
      <c r="MSL154" s="8"/>
      <c r="MSM154" s="8"/>
      <c r="MSN154" s="8"/>
      <c r="MSO154" s="8"/>
      <c r="MSP154" s="8"/>
      <c r="MSQ154" s="8"/>
      <c r="MSR154" s="8"/>
      <c r="MSS154" s="8"/>
      <c r="MST154" s="8"/>
      <c r="MSU154" s="8"/>
      <c r="MSV154" s="8"/>
      <c r="MSW154" s="8"/>
      <c r="MSX154" s="8"/>
      <c r="MSY154" s="8"/>
      <c r="MSZ154" s="8"/>
      <c r="MTA154" s="8"/>
      <c r="MTB154" s="8"/>
      <c r="MTC154" s="8"/>
      <c r="MTD154" s="8"/>
      <c r="MTE154" s="8"/>
      <c r="MTF154" s="8"/>
      <c r="MTG154" s="8"/>
      <c r="MTH154" s="8"/>
      <c r="MTI154" s="8"/>
      <c r="MTJ154" s="8"/>
      <c r="MTK154" s="8"/>
      <c r="MTL154" s="8"/>
      <c r="MTM154" s="8"/>
      <c r="MTN154" s="8"/>
      <c r="MTO154" s="8"/>
      <c r="MTP154" s="8"/>
      <c r="MTQ154" s="8"/>
      <c r="MTR154" s="8"/>
      <c r="MTS154" s="8"/>
      <c r="MTT154" s="8"/>
      <c r="MTU154" s="8"/>
      <c r="MTV154" s="8"/>
      <c r="MTW154" s="8"/>
      <c r="MTX154" s="8"/>
      <c r="MTY154" s="8"/>
      <c r="MTZ154" s="8"/>
      <c r="MUA154" s="8"/>
      <c r="MUB154" s="8"/>
      <c r="MUC154" s="8"/>
      <c r="MUD154" s="8"/>
      <c r="MUE154" s="8"/>
      <c r="MUF154" s="8"/>
      <c r="MUG154" s="8"/>
      <c r="MUH154" s="8"/>
      <c r="MUI154" s="8"/>
      <c r="MUJ154" s="8"/>
      <c r="MUK154" s="8"/>
      <c r="MUL154" s="8"/>
      <c r="MUM154" s="8"/>
      <c r="MUN154" s="8"/>
      <c r="MUO154" s="8"/>
      <c r="MUP154" s="8"/>
      <c r="MUQ154" s="8"/>
      <c r="MUR154" s="8"/>
      <c r="MUS154" s="8"/>
      <c r="MUT154" s="8"/>
      <c r="MUU154" s="8"/>
      <c r="MUV154" s="8"/>
      <c r="MUW154" s="8"/>
      <c r="MUX154" s="8"/>
      <c r="MUY154" s="8"/>
      <c r="MUZ154" s="8"/>
      <c r="MVA154" s="8"/>
      <c r="MVB154" s="8"/>
      <c r="MVC154" s="8"/>
      <c r="MVD154" s="8"/>
      <c r="MVE154" s="8"/>
      <c r="MVF154" s="8"/>
      <c r="MVG154" s="8"/>
      <c r="MVH154" s="8"/>
      <c r="MVI154" s="8"/>
      <c r="MVJ154" s="8"/>
      <c r="MVK154" s="8"/>
      <c r="MVL154" s="8"/>
      <c r="MVM154" s="8"/>
      <c r="MVN154" s="8"/>
      <c r="MVO154" s="8"/>
      <c r="MVP154" s="8"/>
      <c r="MVQ154" s="8"/>
      <c r="MVR154" s="8"/>
      <c r="MVS154" s="8"/>
      <c r="MVT154" s="8"/>
      <c r="MVU154" s="8"/>
      <c r="MVV154" s="8"/>
      <c r="MVW154" s="8"/>
      <c r="MVX154" s="8"/>
      <c r="MVY154" s="8"/>
      <c r="MVZ154" s="8"/>
      <c r="MWA154" s="8"/>
      <c r="MWB154" s="8"/>
      <c r="MWC154" s="8"/>
      <c r="MWD154" s="8"/>
      <c r="MWE154" s="8"/>
      <c r="MWF154" s="8"/>
      <c r="MWG154" s="8"/>
      <c r="MWH154" s="8"/>
      <c r="MWI154" s="8"/>
      <c r="MWJ154" s="8"/>
      <c r="MWK154" s="8"/>
      <c r="MWL154" s="8"/>
      <c r="MWM154" s="8"/>
      <c r="MWN154" s="8"/>
      <c r="MWO154" s="8"/>
      <c r="MWP154" s="8"/>
      <c r="MWQ154" s="8"/>
      <c r="MWR154" s="8"/>
      <c r="MWS154" s="8"/>
      <c r="MWT154" s="8"/>
      <c r="MWU154" s="8"/>
      <c r="MWV154" s="8"/>
      <c r="MWW154" s="8"/>
      <c r="MWX154" s="8"/>
      <c r="MWY154" s="8"/>
      <c r="MWZ154" s="8"/>
      <c r="MXA154" s="8"/>
      <c r="MXB154" s="8"/>
      <c r="MXC154" s="8"/>
      <c r="MXD154" s="8"/>
      <c r="MXE154" s="8"/>
      <c r="MXF154" s="8"/>
      <c r="MXG154" s="8"/>
      <c r="MXH154" s="8"/>
      <c r="MXI154" s="8"/>
      <c r="MXJ154" s="8"/>
      <c r="MXK154" s="8"/>
      <c r="MXL154" s="8"/>
      <c r="MXM154" s="8"/>
      <c r="MXN154" s="8"/>
      <c r="MXO154" s="8"/>
      <c r="MXP154" s="8"/>
      <c r="MXQ154" s="8"/>
      <c r="MXR154" s="8"/>
      <c r="MXS154" s="8"/>
      <c r="MXT154" s="8"/>
      <c r="MXU154" s="8"/>
      <c r="MXV154" s="8"/>
      <c r="MXW154" s="8"/>
      <c r="MXX154" s="8"/>
      <c r="MXY154" s="8"/>
      <c r="MXZ154" s="8"/>
      <c r="MYA154" s="8"/>
      <c r="MYB154" s="8"/>
      <c r="MYC154" s="8"/>
      <c r="MYD154" s="8"/>
      <c r="MYE154" s="8"/>
      <c r="MYF154" s="8"/>
      <c r="MYG154" s="8"/>
      <c r="MYH154" s="8"/>
      <c r="MYI154" s="8"/>
      <c r="MYJ154" s="8"/>
      <c r="MYK154" s="8"/>
      <c r="MYL154" s="8"/>
      <c r="MYM154" s="8"/>
      <c r="MYN154" s="8"/>
      <c r="MYO154" s="8"/>
      <c r="MYP154" s="8"/>
      <c r="MYQ154" s="8"/>
      <c r="MYR154" s="8"/>
      <c r="MYS154" s="8"/>
      <c r="MYT154" s="8"/>
      <c r="MYU154" s="8"/>
      <c r="MYV154" s="8"/>
      <c r="MYW154" s="8"/>
      <c r="MYX154" s="8"/>
      <c r="MYY154" s="8"/>
      <c r="MYZ154" s="8"/>
      <c r="MZA154" s="8"/>
      <c r="MZB154" s="8"/>
      <c r="MZC154" s="8"/>
      <c r="MZD154" s="8"/>
      <c r="MZE154" s="8"/>
      <c r="MZF154" s="8"/>
      <c r="MZG154" s="8"/>
      <c r="MZH154" s="8"/>
      <c r="MZI154" s="8"/>
      <c r="MZJ154" s="8"/>
      <c r="MZK154" s="8"/>
      <c r="MZL154" s="8"/>
      <c r="MZM154" s="8"/>
      <c r="MZN154" s="8"/>
      <c r="MZO154" s="8"/>
      <c r="MZP154" s="8"/>
      <c r="MZQ154" s="8"/>
      <c r="MZR154" s="8"/>
      <c r="MZS154" s="8"/>
      <c r="MZT154" s="8"/>
      <c r="MZU154" s="8"/>
      <c r="MZV154" s="8"/>
      <c r="MZW154" s="8"/>
      <c r="MZX154" s="8"/>
      <c r="MZY154" s="8"/>
      <c r="MZZ154" s="8"/>
      <c r="NAA154" s="8"/>
      <c r="NAB154" s="8"/>
      <c r="NAC154" s="8"/>
      <c r="NAD154" s="8"/>
      <c r="NAE154" s="8"/>
      <c r="NAF154" s="8"/>
      <c r="NAG154" s="8"/>
      <c r="NAH154" s="8"/>
      <c r="NAI154" s="8"/>
      <c r="NAJ154" s="8"/>
      <c r="NAK154" s="8"/>
      <c r="NAL154" s="8"/>
      <c r="NAM154" s="8"/>
      <c r="NAN154" s="8"/>
      <c r="NAO154" s="8"/>
      <c r="NAP154" s="8"/>
      <c r="NAQ154" s="8"/>
      <c r="NAR154" s="8"/>
      <c r="NAS154" s="8"/>
      <c r="NAT154" s="8"/>
      <c r="NAU154" s="8"/>
      <c r="NAV154" s="8"/>
      <c r="NAW154" s="8"/>
      <c r="NAX154" s="8"/>
      <c r="NAY154" s="8"/>
      <c r="NAZ154" s="8"/>
      <c r="NBA154" s="8"/>
      <c r="NBB154" s="8"/>
      <c r="NBC154" s="8"/>
      <c r="NBD154" s="8"/>
      <c r="NBE154" s="8"/>
      <c r="NBF154" s="8"/>
      <c r="NBG154" s="8"/>
      <c r="NBH154" s="8"/>
      <c r="NBI154" s="8"/>
      <c r="NBJ154" s="8"/>
      <c r="NBK154" s="8"/>
      <c r="NBL154" s="8"/>
      <c r="NBM154" s="8"/>
      <c r="NBN154" s="8"/>
      <c r="NBO154" s="8"/>
      <c r="NBP154" s="8"/>
      <c r="NBQ154" s="8"/>
      <c r="NBR154" s="8"/>
      <c r="NBS154" s="8"/>
      <c r="NBT154" s="8"/>
      <c r="NBU154" s="8"/>
      <c r="NBV154" s="8"/>
      <c r="NBW154" s="8"/>
      <c r="NBX154" s="8"/>
      <c r="NBY154" s="8"/>
      <c r="NBZ154" s="8"/>
      <c r="NCA154" s="8"/>
      <c r="NCB154" s="8"/>
      <c r="NCC154" s="8"/>
      <c r="NCD154" s="8"/>
      <c r="NCE154" s="8"/>
      <c r="NCF154" s="8"/>
      <c r="NCG154" s="8"/>
      <c r="NCH154" s="8"/>
      <c r="NCI154" s="8"/>
      <c r="NCJ154" s="8"/>
      <c r="NCK154" s="8"/>
      <c r="NCL154" s="8"/>
      <c r="NCM154" s="8"/>
      <c r="NCN154" s="8"/>
      <c r="NCO154" s="8"/>
      <c r="NCP154" s="8"/>
      <c r="NCQ154" s="8"/>
      <c r="NCR154" s="8"/>
      <c r="NCS154" s="8"/>
      <c r="NCT154" s="8"/>
      <c r="NCU154" s="8"/>
      <c r="NCV154" s="8"/>
      <c r="NCW154" s="8"/>
      <c r="NCX154" s="8"/>
      <c r="NCY154" s="8"/>
      <c r="NCZ154" s="8"/>
      <c r="NDA154" s="8"/>
      <c r="NDB154" s="8"/>
      <c r="NDC154" s="8"/>
      <c r="NDD154" s="8"/>
      <c r="NDE154" s="8"/>
      <c r="NDF154" s="8"/>
      <c r="NDG154" s="8"/>
      <c r="NDH154" s="8"/>
      <c r="NDI154" s="8"/>
      <c r="NDJ154" s="8"/>
      <c r="NDK154" s="8"/>
      <c r="NDL154" s="8"/>
      <c r="NDM154" s="8"/>
      <c r="NDN154" s="8"/>
      <c r="NDO154" s="8"/>
      <c r="NDP154" s="8"/>
      <c r="NDQ154" s="8"/>
      <c r="NDR154" s="8"/>
      <c r="NDS154" s="8"/>
      <c r="NDT154" s="8"/>
      <c r="NDU154" s="8"/>
      <c r="NDV154" s="8"/>
      <c r="NDW154" s="8"/>
      <c r="NDX154" s="8"/>
      <c r="NDY154" s="8"/>
      <c r="NDZ154" s="8"/>
      <c r="NEA154" s="8"/>
      <c r="NEB154" s="8"/>
      <c r="NEC154" s="8"/>
      <c r="NED154" s="8"/>
      <c r="NEE154" s="8"/>
      <c r="NEF154" s="8"/>
      <c r="NEG154" s="8"/>
      <c r="NEH154" s="8"/>
      <c r="NEI154" s="8"/>
      <c r="NEJ154" s="8"/>
      <c r="NEK154" s="8"/>
      <c r="NEL154" s="8"/>
      <c r="NEM154" s="8"/>
      <c r="NEN154" s="8"/>
      <c r="NEO154" s="8"/>
      <c r="NEP154" s="8"/>
      <c r="NEQ154" s="8"/>
      <c r="NER154" s="8"/>
      <c r="NES154" s="8"/>
      <c r="NET154" s="8"/>
      <c r="NEU154" s="8"/>
      <c r="NEV154" s="8"/>
      <c r="NEW154" s="8"/>
      <c r="NEX154" s="8"/>
      <c r="NEY154" s="8"/>
      <c r="NEZ154" s="8"/>
      <c r="NFA154" s="8"/>
      <c r="NFB154" s="8"/>
      <c r="NFC154" s="8"/>
      <c r="NFD154" s="8"/>
      <c r="NFE154" s="8"/>
      <c r="NFF154" s="8"/>
      <c r="NFG154" s="8"/>
      <c r="NFH154" s="8"/>
      <c r="NFI154" s="8"/>
      <c r="NFJ154" s="8"/>
      <c r="NFK154" s="8"/>
      <c r="NFL154" s="8"/>
      <c r="NFM154" s="8"/>
      <c r="NFN154" s="8"/>
      <c r="NFO154" s="8"/>
      <c r="NFP154" s="8"/>
      <c r="NFQ154" s="8"/>
      <c r="NFR154" s="8"/>
      <c r="NFS154" s="8"/>
      <c r="NFT154" s="8"/>
      <c r="NFU154" s="8"/>
      <c r="NFV154" s="8"/>
      <c r="NFW154" s="8"/>
      <c r="NFX154" s="8"/>
      <c r="NFY154" s="8"/>
      <c r="NFZ154" s="8"/>
      <c r="NGA154" s="8"/>
      <c r="NGB154" s="8"/>
      <c r="NGC154" s="8"/>
      <c r="NGD154" s="8"/>
      <c r="NGE154" s="8"/>
      <c r="NGF154" s="8"/>
      <c r="NGG154" s="8"/>
      <c r="NGH154" s="8"/>
      <c r="NGI154" s="8"/>
      <c r="NGJ154" s="8"/>
      <c r="NGK154" s="8"/>
      <c r="NGL154" s="8"/>
      <c r="NGM154" s="8"/>
      <c r="NGN154" s="8"/>
      <c r="NGO154" s="8"/>
      <c r="NGP154" s="8"/>
      <c r="NGQ154" s="8"/>
      <c r="NGR154" s="8"/>
      <c r="NGS154" s="8"/>
      <c r="NGT154" s="8"/>
      <c r="NGU154" s="8"/>
      <c r="NGV154" s="8"/>
      <c r="NGW154" s="8"/>
      <c r="NGX154" s="8"/>
      <c r="NGY154" s="8"/>
      <c r="NGZ154" s="8"/>
      <c r="NHA154" s="8"/>
      <c r="NHB154" s="8"/>
      <c r="NHC154" s="8"/>
      <c r="NHD154" s="8"/>
      <c r="NHE154" s="8"/>
      <c r="NHF154" s="8"/>
      <c r="NHG154" s="8"/>
      <c r="NHH154" s="8"/>
      <c r="NHI154" s="8"/>
      <c r="NHJ154" s="8"/>
      <c r="NHK154" s="8"/>
      <c r="NHL154" s="8"/>
      <c r="NHM154" s="8"/>
      <c r="NHN154" s="8"/>
      <c r="NHO154" s="8"/>
      <c r="NHP154" s="8"/>
      <c r="NHQ154" s="8"/>
      <c r="NHR154" s="8"/>
      <c r="NHS154" s="8"/>
      <c r="NHT154" s="8"/>
      <c r="NHU154" s="8"/>
      <c r="NHV154" s="8"/>
      <c r="NHW154" s="8"/>
      <c r="NHX154" s="8"/>
      <c r="NHY154" s="8"/>
      <c r="NHZ154" s="8"/>
      <c r="NIA154" s="8"/>
      <c r="NIB154" s="8"/>
      <c r="NIC154" s="8"/>
      <c r="NID154" s="8"/>
      <c r="NIE154" s="8"/>
      <c r="NIF154" s="8"/>
      <c r="NIG154" s="8"/>
      <c r="NIH154" s="8"/>
      <c r="NII154" s="8"/>
      <c r="NIJ154" s="8"/>
      <c r="NIK154" s="8"/>
      <c r="NIL154" s="8"/>
      <c r="NIM154" s="8"/>
      <c r="NIN154" s="8"/>
      <c r="NIO154" s="8"/>
      <c r="NIP154" s="8"/>
      <c r="NIQ154" s="8"/>
      <c r="NIR154" s="8"/>
      <c r="NIS154" s="8"/>
      <c r="NIT154" s="8"/>
      <c r="NIU154" s="8"/>
      <c r="NIV154" s="8"/>
      <c r="NIW154" s="8"/>
      <c r="NIX154" s="8"/>
      <c r="NIY154" s="8"/>
      <c r="NIZ154" s="8"/>
      <c r="NJA154" s="8"/>
      <c r="NJB154" s="8"/>
      <c r="NJC154" s="8"/>
      <c r="NJD154" s="8"/>
      <c r="NJE154" s="8"/>
      <c r="NJF154" s="8"/>
      <c r="NJG154" s="8"/>
      <c r="NJH154" s="8"/>
      <c r="NJI154" s="8"/>
      <c r="NJJ154" s="8"/>
      <c r="NJK154" s="8"/>
      <c r="NJL154" s="8"/>
      <c r="NJM154" s="8"/>
      <c r="NJN154" s="8"/>
      <c r="NJO154" s="8"/>
      <c r="NJP154" s="8"/>
      <c r="NJQ154" s="8"/>
      <c r="NJR154" s="8"/>
      <c r="NJS154" s="8"/>
      <c r="NJT154" s="8"/>
      <c r="NJU154" s="8"/>
      <c r="NJV154" s="8"/>
      <c r="NJW154" s="8"/>
      <c r="NJX154" s="8"/>
      <c r="NJY154" s="8"/>
      <c r="NJZ154" s="8"/>
      <c r="NKA154" s="8"/>
      <c r="NKB154" s="8"/>
      <c r="NKC154" s="8"/>
      <c r="NKD154" s="8"/>
      <c r="NKE154" s="8"/>
      <c r="NKF154" s="8"/>
      <c r="NKG154" s="8"/>
      <c r="NKH154" s="8"/>
      <c r="NKI154" s="8"/>
      <c r="NKJ154" s="8"/>
      <c r="NKK154" s="8"/>
      <c r="NKL154" s="8"/>
      <c r="NKM154" s="8"/>
      <c r="NKN154" s="8"/>
      <c r="NKO154" s="8"/>
      <c r="NKP154" s="8"/>
      <c r="NKQ154" s="8"/>
      <c r="NKR154" s="8"/>
      <c r="NKS154" s="8"/>
      <c r="NKT154" s="8"/>
      <c r="NKU154" s="8"/>
      <c r="NKV154" s="8"/>
      <c r="NKW154" s="8"/>
      <c r="NKX154" s="8"/>
      <c r="NKY154" s="8"/>
      <c r="NKZ154" s="8"/>
      <c r="NLA154" s="8"/>
      <c r="NLB154" s="8"/>
      <c r="NLC154" s="8"/>
      <c r="NLD154" s="8"/>
      <c r="NLE154" s="8"/>
      <c r="NLF154" s="8"/>
      <c r="NLG154" s="8"/>
      <c r="NLH154" s="8"/>
      <c r="NLI154" s="8"/>
      <c r="NLJ154" s="8"/>
      <c r="NLK154" s="8"/>
      <c r="NLL154" s="8"/>
      <c r="NLM154" s="8"/>
      <c r="NLN154" s="8"/>
      <c r="NLO154" s="8"/>
      <c r="NLP154" s="8"/>
      <c r="NLQ154" s="8"/>
      <c r="NLR154" s="8"/>
      <c r="NLS154" s="8"/>
      <c r="NLT154" s="8"/>
      <c r="NLU154" s="8"/>
      <c r="NLV154" s="8"/>
      <c r="NLW154" s="8"/>
      <c r="NLX154" s="8"/>
      <c r="NLY154" s="8"/>
      <c r="NLZ154" s="8"/>
      <c r="NMA154" s="8"/>
      <c r="NMB154" s="8"/>
      <c r="NMC154" s="8"/>
      <c r="NMD154" s="8"/>
      <c r="NME154" s="8"/>
      <c r="NMF154" s="8"/>
      <c r="NMG154" s="8"/>
      <c r="NMH154" s="8"/>
      <c r="NMI154" s="8"/>
      <c r="NMJ154" s="8"/>
      <c r="NMK154" s="8"/>
      <c r="NML154" s="8"/>
      <c r="NMM154" s="8"/>
      <c r="NMN154" s="8"/>
      <c r="NMO154" s="8"/>
      <c r="NMP154" s="8"/>
      <c r="NMQ154" s="8"/>
      <c r="NMR154" s="8"/>
      <c r="NMS154" s="8"/>
      <c r="NMT154" s="8"/>
      <c r="NMU154" s="8"/>
      <c r="NMV154" s="8"/>
      <c r="NMW154" s="8"/>
      <c r="NMX154" s="8"/>
      <c r="NMY154" s="8"/>
      <c r="NMZ154" s="8"/>
      <c r="NNA154" s="8"/>
      <c r="NNB154" s="8"/>
      <c r="NNC154" s="8"/>
      <c r="NND154" s="8"/>
      <c r="NNE154" s="8"/>
      <c r="NNF154" s="8"/>
      <c r="NNG154" s="8"/>
      <c r="NNH154" s="8"/>
      <c r="NNI154" s="8"/>
      <c r="NNJ154" s="8"/>
      <c r="NNK154" s="8"/>
      <c r="NNL154" s="8"/>
      <c r="NNM154" s="8"/>
      <c r="NNN154" s="8"/>
      <c r="NNO154" s="8"/>
      <c r="NNP154" s="8"/>
      <c r="NNQ154" s="8"/>
      <c r="NNR154" s="8"/>
      <c r="NNS154" s="8"/>
      <c r="NNT154" s="8"/>
      <c r="NNU154" s="8"/>
      <c r="NNV154" s="8"/>
      <c r="NNW154" s="8"/>
      <c r="NNX154" s="8"/>
      <c r="NNY154" s="8"/>
      <c r="NNZ154" s="8"/>
      <c r="NOA154" s="8"/>
      <c r="NOB154" s="8"/>
      <c r="NOC154" s="8"/>
      <c r="NOD154" s="8"/>
      <c r="NOE154" s="8"/>
      <c r="NOF154" s="8"/>
      <c r="NOG154" s="8"/>
      <c r="NOH154" s="8"/>
      <c r="NOI154" s="8"/>
      <c r="NOJ154" s="8"/>
      <c r="NOK154" s="8"/>
      <c r="NOL154" s="8"/>
      <c r="NOM154" s="8"/>
      <c r="NON154" s="8"/>
      <c r="NOO154" s="8"/>
      <c r="NOP154" s="8"/>
      <c r="NOQ154" s="8"/>
      <c r="NOR154" s="8"/>
      <c r="NOS154" s="8"/>
      <c r="NOT154" s="8"/>
      <c r="NOU154" s="8"/>
      <c r="NOV154" s="8"/>
      <c r="NOW154" s="8"/>
      <c r="NOX154" s="8"/>
      <c r="NOY154" s="8"/>
      <c r="NOZ154" s="8"/>
      <c r="NPA154" s="8"/>
      <c r="NPB154" s="8"/>
      <c r="NPC154" s="8"/>
      <c r="NPD154" s="8"/>
      <c r="NPE154" s="8"/>
      <c r="NPF154" s="8"/>
      <c r="NPG154" s="8"/>
      <c r="NPH154" s="8"/>
      <c r="NPI154" s="8"/>
      <c r="NPJ154" s="8"/>
      <c r="NPK154" s="8"/>
      <c r="NPL154" s="8"/>
      <c r="NPM154" s="8"/>
      <c r="NPN154" s="8"/>
      <c r="NPO154" s="8"/>
      <c r="NPP154" s="8"/>
      <c r="NPQ154" s="8"/>
      <c r="NPR154" s="8"/>
      <c r="NPS154" s="8"/>
      <c r="NPT154" s="8"/>
      <c r="NPU154" s="8"/>
      <c r="NPV154" s="8"/>
      <c r="NPW154" s="8"/>
      <c r="NPX154" s="8"/>
      <c r="NPY154" s="8"/>
      <c r="NPZ154" s="8"/>
      <c r="NQA154" s="8"/>
      <c r="NQB154" s="8"/>
      <c r="NQC154" s="8"/>
      <c r="NQD154" s="8"/>
      <c r="NQE154" s="8"/>
      <c r="NQF154" s="8"/>
      <c r="NQG154" s="8"/>
      <c r="NQH154" s="8"/>
      <c r="NQI154" s="8"/>
      <c r="NQJ154" s="8"/>
      <c r="NQK154" s="8"/>
      <c r="NQL154" s="8"/>
      <c r="NQM154" s="8"/>
      <c r="NQN154" s="8"/>
      <c r="NQO154" s="8"/>
      <c r="NQP154" s="8"/>
      <c r="NQQ154" s="8"/>
      <c r="NQR154" s="8"/>
      <c r="NQS154" s="8"/>
      <c r="NQT154" s="8"/>
      <c r="NQU154" s="8"/>
      <c r="NQV154" s="8"/>
      <c r="NQW154" s="8"/>
      <c r="NQX154" s="8"/>
      <c r="NQY154" s="8"/>
      <c r="NQZ154" s="8"/>
      <c r="NRA154" s="8"/>
      <c r="NRB154" s="8"/>
      <c r="NRC154" s="8"/>
      <c r="NRD154" s="8"/>
      <c r="NRE154" s="8"/>
      <c r="NRF154" s="8"/>
      <c r="NRG154" s="8"/>
      <c r="NRH154" s="8"/>
      <c r="NRI154" s="8"/>
      <c r="NRJ154" s="8"/>
      <c r="NRK154" s="8"/>
      <c r="NRL154" s="8"/>
      <c r="NRM154" s="8"/>
      <c r="NRN154" s="8"/>
      <c r="NRO154" s="8"/>
      <c r="NRP154" s="8"/>
      <c r="NRQ154" s="8"/>
      <c r="NRR154" s="8"/>
      <c r="NRS154" s="8"/>
      <c r="NRT154" s="8"/>
      <c r="NRU154" s="8"/>
      <c r="NRV154" s="8"/>
      <c r="NRW154" s="8"/>
      <c r="NRX154" s="8"/>
      <c r="NRY154" s="8"/>
      <c r="NRZ154" s="8"/>
      <c r="NSA154" s="8"/>
      <c r="NSB154" s="8"/>
      <c r="NSC154" s="8"/>
      <c r="NSD154" s="8"/>
      <c r="NSE154" s="8"/>
      <c r="NSF154" s="8"/>
      <c r="NSG154" s="8"/>
      <c r="NSH154" s="8"/>
      <c r="NSI154" s="8"/>
      <c r="NSJ154" s="8"/>
      <c r="NSK154" s="8"/>
      <c r="NSL154" s="8"/>
      <c r="NSM154" s="8"/>
      <c r="NSN154" s="8"/>
      <c r="NSO154" s="8"/>
      <c r="NSP154" s="8"/>
      <c r="NSQ154" s="8"/>
      <c r="NSR154" s="8"/>
      <c r="NSS154" s="8"/>
      <c r="NST154" s="8"/>
      <c r="NSU154" s="8"/>
      <c r="NSV154" s="8"/>
      <c r="NSW154" s="8"/>
      <c r="NSX154" s="8"/>
      <c r="NSY154" s="8"/>
      <c r="NSZ154" s="8"/>
      <c r="NTA154" s="8"/>
      <c r="NTB154" s="8"/>
      <c r="NTC154" s="8"/>
      <c r="NTD154" s="8"/>
      <c r="NTE154" s="8"/>
      <c r="NTF154" s="8"/>
      <c r="NTG154" s="8"/>
      <c r="NTH154" s="8"/>
      <c r="NTI154" s="8"/>
      <c r="NTJ154" s="8"/>
      <c r="NTK154" s="8"/>
      <c r="NTL154" s="8"/>
      <c r="NTM154" s="8"/>
      <c r="NTN154" s="8"/>
      <c r="NTO154" s="8"/>
      <c r="NTP154" s="8"/>
      <c r="NTQ154" s="8"/>
      <c r="NTR154" s="8"/>
      <c r="NTS154" s="8"/>
      <c r="NTT154" s="8"/>
      <c r="NTU154" s="8"/>
      <c r="NTV154" s="8"/>
      <c r="NTW154" s="8"/>
      <c r="NTX154" s="8"/>
      <c r="NTY154" s="8"/>
      <c r="NTZ154" s="8"/>
      <c r="NUA154" s="8"/>
      <c r="NUB154" s="8"/>
      <c r="NUC154" s="8"/>
      <c r="NUD154" s="8"/>
      <c r="NUE154" s="8"/>
      <c r="NUF154" s="8"/>
      <c r="NUG154" s="8"/>
      <c r="NUH154" s="8"/>
      <c r="NUI154" s="8"/>
      <c r="NUJ154" s="8"/>
      <c r="NUK154" s="8"/>
      <c r="NUL154" s="8"/>
      <c r="NUM154" s="8"/>
      <c r="NUN154" s="8"/>
      <c r="NUO154" s="8"/>
      <c r="NUP154" s="8"/>
      <c r="NUQ154" s="8"/>
      <c r="NUR154" s="8"/>
      <c r="NUS154" s="8"/>
      <c r="NUT154" s="8"/>
      <c r="NUU154" s="8"/>
      <c r="NUV154" s="8"/>
      <c r="NUW154" s="8"/>
      <c r="NUX154" s="8"/>
      <c r="NUY154" s="8"/>
      <c r="NUZ154" s="8"/>
      <c r="NVA154" s="8"/>
      <c r="NVB154" s="8"/>
      <c r="NVC154" s="8"/>
      <c r="NVD154" s="8"/>
      <c r="NVE154" s="8"/>
      <c r="NVF154" s="8"/>
      <c r="NVG154" s="8"/>
      <c r="NVH154" s="8"/>
      <c r="NVI154" s="8"/>
      <c r="NVJ154" s="8"/>
      <c r="NVK154" s="8"/>
      <c r="NVL154" s="8"/>
      <c r="NVM154" s="8"/>
      <c r="NVN154" s="8"/>
      <c r="NVO154" s="8"/>
      <c r="NVP154" s="8"/>
      <c r="NVQ154" s="8"/>
      <c r="NVR154" s="8"/>
      <c r="NVS154" s="8"/>
      <c r="NVT154" s="8"/>
      <c r="NVU154" s="8"/>
      <c r="NVV154" s="8"/>
      <c r="NVW154" s="8"/>
      <c r="NVX154" s="8"/>
      <c r="NVY154" s="8"/>
      <c r="NVZ154" s="8"/>
      <c r="NWA154" s="8"/>
      <c r="NWB154" s="8"/>
      <c r="NWC154" s="8"/>
      <c r="NWD154" s="8"/>
      <c r="NWE154" s="8"/>
      <c r="NWF154" s="8"/>
      <c r="NWG154" s="8"/>
      <c r="NWH154" s="8"/>
      <c r="NWI154" s="8"/>
      <c r="NWJ154" s="8"/>
      <c r="NWK154" s="8"/>
      <c r="NWL154" s="8"/>
      <c r="NWM154" s="8"/>
      <c r="NWN154" s="8"/>
      <c r="NWO154" s="8"/>
      <c r="NWP154" s="8"/>
      <c r="NWQ154" s="8"/>
      <c r="NWR154" s="8"/>
      <c r="NWS154" s="8"/>
      <c r="NWT154" s="8"/>
      <c r="NWU154" s="8"/>
      <c r="NWV154" s="8"/>
      <c r="NWW154" s="8"/>
      <c r="NWX154" s="8"/>
      <c r="NWY154" s="8"/>
      <c r="NWZ154" s="8"/>
      <c r="NXA154" s="8"/>
      <c r="NXB154" s="8"/>
      <c r="NXC154" s="8"/>
      <c r="NXD154" s="8"/>
      <c r="NXE154" s="8"/>
      <c r="NXF154" s="8"/>
      <c r="NXG154" s="8"/>
      <c r="NXH154" s="8"/>
      <c r="NXI154" s="8"/>
      <c r="NXJ154" s="8"/>
      <c r="NXK154" s="8"/>
      <c r="NXL154" s="8"/>
      <c r="NXM154" s="8"/>
      <c r="NXN154" s="8"/>
      <c r="NXO154" s="8"/>
      <c r="NXP154" s="8"/>
      <c r="NXQ154" s="8"/>
      <c r="NXR154" s="8"/>
      <c r="NXS154" s="8"/>
      <c r="NXT154" s="8"/>
      <c r="NXU154" s="8"/>
      <c r="NXV154" s="8"/>
      <c r="NXW154" s="8"/>
      <c r="NXX154" s="8"/>
      <c r="NXY154" s="8"/>
      <c r="NXZ154" s="8"/>
      <c r="NYA154" s="8"/>
      <c r="NYB154" s="8"/>
      <c r="NYC154" s="8"/>
      <c r="NYD154" s="8"/>
      <c r="NYE154" s="8"/>
      <c r="NYF154" s="8"/>
      <c r="NYG154" s="8"/>
      <c r="NYH154" s="8"/>
      <c r="NYI154" s="8"/>
      <c r="NYJ154" s="8"/>
      <c r="NYK154" s="8"/>
      <c r="NYL154" s="8"/>
      <c r="NYM154" s="8"/>
      <c r="NYN154" s="8"/>
      <c r="NYO154" s="8"/>
      <c r="NYP154" s="8"/>
      <c r="NYQ154" s="8"/>
      <c r="NYR154" s="8"/>
      <c r="NYS154" s="8"/>
      <c r="NYT154" s="8"/>
      <c r="NYU154" s="8"/>
      <c r="NYV154" s="8"/>
      <c r="NYW154" s="8"/>
      <c r="NYX154" s="8"/>
      <c r="NYY154" s="8"/>
      <c r="NYZ154" s="8"/>
      <c r="NZA154" s="8"/>
      <c r="NZB154" s="8"/>
      <c r="NZC154" s="8"/>
      <c r="NZD154" s="8"/>
      <c r="NZE154" s="8"/>
      <c r="NZF154" s="8"/>
      <c r="NZG154" s="8"/>
      <c r="NZH154" s="8"/>
      <c r="NZI154" s="8"/>
      <c r="NZJ154" s="8"/>
      <c r="NZK154" s="8"/>
      <c r="NZL154" s="8"/>
      <c r="NZM154" s="8"/>
      <c r="NZN154" s="8"/>
      <c r="NZO154" s="8"/>
      <c r="NZP154" s="8"/>
      <c r="NZQ154" s="8"/>
      <c r="NZR154" s="8"/>
      <c r="NZS154" s="8"/>
      <c r="NZT154" s="8"/>
      <c r="NZU154" s="8"/>
      <c r="NZV154" s="8"/>
      <c r="NZW154" s="8"/>
      <c r="NZX154" s="8"/>
      <c r="NZY154" s="8"/>
      <c r="NZZ154" s="8"/>
      <c r="OAA154" s="8"/>
      <c r="OAB154" s="8"/>
      <c r="OAC154" s="8"/>
      <c r="OAD154" s="8"/>
      <c r="OAE154" s="8"/>
      <c r="OAF154" s="8"/>
      <c r="OAG154" s="8"/>
      <c r="OAH154" s="8"/>
      <c r="OAI154" s="8"/>
      <c r="OAJ154" s="8"/>
      <c r="OAK154" s="8"/>
      <c r="OAL154" s="8"/>
      <c r="OAM154" s="8"/>
      <c r="OAN154" s="8"/>
      <c r="OAO154" s="8"/>
      <c r="OAP154" s="8"/>
      <c r="OAQ154" s="8"/>
      <c r="OAR154" s="8"/>
      <c r="OAS154" s="8"/>
      <c r="OAT154" s="8"/>
      <c r="OAU154" s="8"/>
      <c r="OAV154" s="8"/>
      <c r="OAW154" s="8"/>
      <c r="OAX154" s="8"/>
      <c r="OAY154" s="8"/>
      <c r="OAZ154" s="8"/>
      <c r="OBA154" s="8"/>
      <c r="OBB154" s="8"/>
      <c r="OBC154" s="8"/>
      <c r="OBD154" s="8"/>
      <c r="OBE154" s="8"/>
      <c r="OBF154" s="8"/>
      <c r="OBG154" s="8"/>
      <c r="OBH154" s="8"/>
      <c r="OBI154" s="8"/>
      <c r="OBJ154" s="8"/>
      <c r="OBK154" s="8"/>
      <c r="OBL154" s="8"/>
      <c r="OBM154" s="8"/>
      <c r="OBN154" s="8"/>
      <c r="OBO154" s="8"/>
      <c r="OBP154" s="8"/>
      <c r="OBQ154" s="8"/>
      <c r="OBR154" s="8"/>
      <c r="OBS154" s="8"/>
      <c r="OBT154" s="8"/>
      <c r="OBU154" s="8"/>
      <c r="OBV154" s="8"/>
      <c r="OBW154" s="8"/>
      <c r="OBX154" s="8"/>
      <c r="OBY154" s="8"/>
      <c r="OBZ154" s="8"/>
      <c r="OCA154" s="8"/>
      <c r="OCB154" s="8"/>
      <c r="OCC154" s="8"/>
      <c r="OCD154" s="8"/>
      <c r="OCE154" s="8"/>
      <c r="OCF154" s="8"/>
      <c r="OCG154" s="8"/>
      <c r="OCH154" s="8"/>
      <c r="OCI154" s="8"/>
      <c r="OCJ154" s="8"/>
      <c r="OCK154" s="8"/>
      <c r="OCL154" s="8"/>
      <c r="OCM154" s="8"/>
      <c r="OCN154" s="8"/>
      <c r="OCO154" s="8"/>
      <c r="OCP154" s="8"/>
      <c r="OCQ154" s="8"/>
      <c r="OCR154" s="8"/>
      <c r="OCS154" s="8"/>
      <c r="OCT154" s="8"/>
      <c r="OCU154" s="8"/>
      <c r="OCV154" s="8"/>
      <c r="OCW154" s="8"/>
      <c r="OCX154" s="8"/>
      <c r="OCY154" s="8"/>
      <c r="OCZ154" s="8"/>
      <c r="ODA154" s="8"/>
      <c r="ODB154" s="8"/>
      <c r="ODC154" s="8"/>
      <c r="ODD154" s="8"/>
      <c r="ODE154" s="8"/>
      <c r="ODF154" s="8"/>
      <c r="ODG154" s="8"/>
      <c r="ODH154" s="8"/>
      <c r="ODI154" s="8"/>
      <c r="ODJ154" s="8"/>
      <c r="ODK154" s="8"/>
      <c r="ODL154" s="8"/>
      <c r="ODM154" s="8"/>
      <c r="ODN154" s="8"/>
      <c r="ODO154" s="8"/>
      <c r="ODP154" s="8"/>
      <c r="ODQ154" s="8"/>
      <c r="ODR154" s="8"/>
      <c r="ODS154" s="8"/>
      <c r="ODT154" s="8"/>
      <c r="ODU154" s="8"/>
      <c r="ODV154" s="8"/>
      <c r="ODW154" s="8"/>
      <c r="ODX154" s="8"/>
      <c r="ODY154" s="8"/>
      <c r="ODZ154" s="8"/>
      <c r="OEA154" s="8"/>
      <c r="OEB154" s="8"/>
      <c r="OEC154" s="8"/>
      <c r="OED154" s="8"/>
      <c r="OEE154" s="8"/>
      <c r="OEF154" s="8"/>
      <c r="OEG154" s="8"/>
      <c r="OEH154" s="8"/>
      <c r="OEI154" s="8"/>
      <c r="OEJ154" s="8"/>
      <c r="OEK154" s="8"/>
      <c r="OEL154" s="8"/>
      <c r="OEM154" s="8"/>
      <c r="OEN154" s="8"/>
      <c r="OEO154" s="8"/>
      <c r="OEP154" s="8"/>
      <c r="OEQ154" s="8"/>
      <c r="OER154" s="8"/>
      <c r="OES154" s="8"/>
      <c r="OET154" s="8"/>
      <c r="OEU154" s="8"/>
      <c r="OEV154" s="8"/>
      <c r="OEW154" s="8"/>
      <c r="OEX154" s="8"/>
      <c r="OEY154" s="8"/>
      <c r="OEZ154" s="8"/>
      <c r="OFA154" s="8"/>
      <c r="OFB154" s="8"/>
      <c r="OFC154" s="8"/>
      <c r="OFD154" s="8"/>
      <c r="OFE154" s="8"/>
      <c r="OFF154" s="8"/>
      <c r="OFG154" s="8"/>
      <c r="OFH154" s="8"/>
      <c r="OFI154" s="8"/>
      <c r="OFJ154" s="8"/>
      <c r="OFK154" s="8"/>
      <c r="OFL154" s="8"/>
      <c r="OFM154" s="8"/>
      <c r="OFN154" s="8"/>
      <c r="OFO154" s="8"/>
      <c r="OFP154" s="8"/>
      <c r="OFQ154" s="8"/>
      <c r="OFR154" s="8"/>
      <c r="OFS154" s="8"/>
      <c r="OFT154" s="8"/>
      <c r="OFU154" s="8"/>
      <c r="OFV154" s="8"/>
      <c r="OFW154" s="8"/>
      <c r="OFX154" s="8"/>
      <c r="OFY154" s="8"/>
      <c r="OFZ154" s="8"/>
      <c r="OGA154" s="8"/>
      <c r="OGB154" s="8"/>
      <c r="OGC154" s="8"/>
      <c r="OGD154" s="8"/>
      <c r="OGE154" s="8"/>
      <c r="OGF154" s="8"/>
      <c r="OGG154" s="8"/>
      <c r="OGH154" s="8"/>
      <c r="OGI154" s="8"/>
      <c r="OGJ154" s="8"/>
      <c r="OGK154" s="8"/>
      <c r="OGL154" s="8"/>
      <c r="OGM154" s="8"/>
      <c r="OGN154" s="8"/>
      <c r="OGO154" s="8"/>
      <c r="OGP154" s="8"/>
      <c r="OGQ154" s="8"/>
      <c r="OGR154" s="8"/>
      <c r="OGS154" s="8"/>
      <c r="OGT154" s="8"/>
      <c r="OGU154" s="8"/>
      <c r="OGV154" s="8"/>
      <c r="OGW154" s="8"/>
      <c r="OGX154" s="8"/>
      <c r="OGY154" s="8"/>
      <c r="OGZ154" s="8"/>
      <c r="OHA154" s="8"/>
      <c r="OHB154" s="8"/>
      <c r="OHC154" s="8"/>
      <c r="OHD154" s="8"/>
      <c r="OHE154" s="8"/>
      <c r="OHF154" s="8"/>
      <c r="OHG154" s="8"/>
      <c r="OHH154" s="8"/>
      <c r="OHI154" s="8"/>
      <c r="OHJ154" s="8"/>
      <c r="OHK154" s="8"/>
      <c r="OHL154" s="8"/>
      <c r="OHM154" s="8"/>
      <c r="OHN154" s="8"/>
      <c r="OHO154" s="8"/>
      <c r="OHP154" s="8"/>
      <c r="OHQ154" s="8"/>
      <c r="OHR154" s="8"/>
      <c r="OHS154" s="8"/>
      <c r="OHT154" s="8"/>
      <c r="OHU154" s="8"/>
      <c r="OHV154" s="8"/>
      <c r="OHW154" s="8"/>
      <c r="OHX154" s="8"/>
      <c r="OHY154" s="8"/>
      <c r="OHZ154" s="8"/>
      <c r="OIA154" s="8"/>
      <c r="OIB154" s="8"/>
      <c r="OIC154" s="8"/>
      <c r="OID154" s="8"/>
      <c r="OIE154" s="8"/>
      <c r="OIF154" s="8"/>
      <c r="OIG154" s="8"/>
      <c r="OIH154" s="8"/>
      <c r="OII154" s="8"/>
      <c r="OIJ154" s="8"/>
      <c r="OIK154" s="8"/>
      <c r="OIL154" s="8"/>
      <c r="OIM154" s="8"/>
      <c r="OIN154" s="8"/>
      <c r="OIO154" s="8"/>
      <c r="OIP154" s="8"/>
      <c r="OIQ154" s="8"/>
      <c r="OIR154" s="8"/>
      <c r="OIS154" s="8"/>
      <c r="OIT154" s="8"/>
      <c r="OIU154" s="8"/>
      <c r="OIV154" s="8"/>
      <c r="OIW154" s="8"/>
      <c r="OIX154" s="8"/>
      <c r="OIY154" s="8"/>
      <c r="OIZ154" s="8"/>
      <c r="OJA154" s="8"/>
      <c r="OJB154" s="8"/>
      <c r="OJC154" s="8"/>
      <c r="OJD154" s="8"/>
      <c r="OJE154" s="8"/>
      <c r="OJF154" s="8"/>
      <c r="OJG154" s="8"/>
      <c r="OJH154" s="8"/>
      <c r="OJI154" s="8"/>
      <c r="OJJ154" s="8"/>
      <c r="OJK154" s="8"/>
      <c r="OJL154" s="8"/>
      <c r="OJM154" s="8"/>
      <c r="OJN154" s="8"/>
      <c r="OJO154" s="8"/>
      <c r="OJP154" s="8"/>
      <c r="OJQ154" s="8"/>
      <c r="OJR154" s="8"/>
      <c r="OJS154" s="8"/>
      <c r="OJT154" s="8"/>
      <c r="OJU154" s="8"/>
      <c r="OJV154" s="8"/>
      <c r="OJW154" s="8"/>
      <c r="OJX154" s="8"/>
      <c r="OJY154" s="8"/>
      <c r="OJZ154" s="8"/>
      <c r="OKA154" s="8"/>
      <c r="OKB154" s="8"/>
      <c r="OKC154" s="8"/>
      <c r="OKD154" s="8"/>
      <c r="OKE154" s="8"/>
      <c r="OKF154" s="8"/>
      <c r="OKG154" s="8"/>
      <c r="OKH154" s="8"/>
      <c r="OKI154" s="8"/>
      <c r="OKJ154" s="8"/>
      <c r="OKK154" s="8"/>
      <c r="OKL154" s="8"/>
      <c r="OKM154" s="8"/>
      <c r="OKN154" s="8"/>
      <c r="OKO154" s="8"/>
      <c r="OKP154" s="8"/>
      <c r="OKQ154" s="8"/>
      <c r="OKR154" s="8"/>
      <c r="OKS154" s="8"/>
      <c r="OKT154" s="8"/>
      <c r="OKU154" s="8"/>
      <c r="OKV154" s="8"/>
      <c r="OKW154" s="8"/>
      <c r="OKX154" s="8"/>
      <c r="OKY154" s="8"/>
      <c r="OKZ154" s="8"/>
      <c r="OLA154" s="8"/>
      <c r="OLB154" s="8"/>
      <c r="OLC154" s="8"/>
      <c r="OLD154" s="8"/>
      <c r="OLE154" s="8"/>
      <c r="OLF154" s="8"/>
      <c r="OLG154" s="8"/>
      <c r="OLH154" s="8"/>
      <c r="OLI154" s="8"/>
      <c r="OLJ154" s="8"/>
      <c r="OLK154" s="8"/>
      <c r="OLL154" s="8"/>
      <c r="OLM154" s="8"/>
      <c r="OLN154" s="8"/>
      <c r="OLO154" s="8"/>
      <c r="OLP154" s="8"/>
      <c r="OLQ154" s="8"/>
      <c r="OLR154" s="8"/>
      <c r="OLS154" s="8"/>
      <c r="OLT154" s="8"/>
      <c r="OLU154" s="8"/>
      <c r="OLV154" s="8"/>
      <c r="OLW154" s="8"/>
      <c r="OLX154" s="8"/>
      <c r="OLY154" s="8"/>
      <c r="OLZ154" s="8"/>
      <c r="OMA154" s="8"/>
      <c r="OMB154" s="8"/>
      <c r="OMC154" s="8"/>
      <c r="OMD154" s="8"/>
      <c r="OME154" s="8"/>
      <c r="OMF154" s="8"/>
      <c r="OMG154" s="8"/>
      <c r="OMH154" s="8"/>
      <c r="OMI154" s="8"/>
      <c r="OMJ154" s="8"/>
      <c r="OMK154" s="8"/>
      <c r="OML154" s="8"/>
      <c r="OMM154" s="8"/>
      <c r="OMN154" s="8"/>
      <c r="OMO154" s="8"/>
      <c r="OMP154" s="8"/>
      <c r="OMQ154" s="8"/>
      <c r="OMR154" s="8"/>
      <c r="OMS154" s="8"/>
      <c r="OMT154" s="8"/>
      <c r="OMU154" s="8"/>
      <c r="OMV154" s="8"/>
      <c r="OMW154" s="8"/>
      <c r="OMX154" s="8"/>
      <c r="OMY154" s="8"/>
      <c r="OMZ154" s="8"/>
      <c r="ONA154" s="8"/>
      <c r="ONB154" s="8"/>
      <c r="ONC154" s="8"/>
      <c r="OND154" s="8"/>
      <c r="ONE154" s="8"/>
      <c r="ONF154" s="8"/>
      <c r="ONG154" s="8"/>
      <c r="ONH154" s="8"/>
      <c r="ONI154" s="8"/>
      <c r="ONJ154" s="8"/>
      <c r="ONK154" s="8"/>
      <c r="ONL154" s="8"/>
      <c r="ONM154" s="8"/>
      <c r="ONN154" s="8"/>
      <c r="ONO154" s="8"/>
      <c r="ONP154" s="8"/>
      <c r="ONQ154" s="8"/>
      <c r="ONR154" s="8"/>
      <c r="ONS154" s="8"/>
      <c r="ONT154" s="8"/>
      <c r="ONU154" s="8"/>
      <c r="ONV154" s="8"/>
      <c r="ONW154" s="8"/>
      <c r="ONX154" s="8"/>
      <c r="ONY154" s="8"/>
      <c r="ONZ154" s="8"/>
      <c r="OOA154" s="8"/>
      <c r="OOB154" s="8"/>
      <c r="OOC154" s="8"/>
      <c r="OOD154" s="8"/>
      <c r="OOE154" s="8"/>
      <c r="OOF154" s="8"/>
      <c r="OOG154" s="8"/>
      <c r="OOH154" s="8"/>
      <c r="OOI154" s="8"/>
      <c r="OOJ154" s="8"/>
      <c r="OOK154" s="8"/>
      <c r="OOL154" s="8"/>
      <c r="OOM154" s="8"/>
      <c r="OON154" s="8"/>
      <c r="OOO154" s="8"/>
      <c r="OOP154" s="8"/>
      <c r="OOQ154" s="8"/>
      <c r="OOR154" s="8"/>
      <c r="OOS154" s="8"/>
      <c r="OOT154" s="8"/>
      <c r="OOU154" s="8"/>
      <c r="OOV154" s="8"/>
      <c r="OOW154" s="8"/>
      <c r="OOX154" s="8"/>
      <c r="OOY154" s="8"/>
      <c r="OOZ154" s="8"/>
      <c r="OPA154" s="8"/>
      <c r="OPB154" s="8"/>
      <c r="OPC154" s="8"/>
      <c r="OPD154" s="8"/>
      <c r="OPE154" s="8"/>
      <c r="OPF154" s="8"/>
      <c r="OPG154" s="8"/>
      <c r="OPH154" s="8"/>
      <c r="OPI154" s="8"/>
      <c r="OPJ154" s="8"/>
      <c r="OPK154" s="8"/>
      <c r="OPL154" s="8"/>
      <c r="OPM154" s="8"/>
      <c r="OPN154" s="8"/>
      <c r="OPO154" s="8"/>
      <c r="OPP154" s="8"/>
      <c r="OPQ154" s="8"/>
      <c r="OPR154" s="8"/>
      <c r="OPS154" s="8"/>
      <c r="OPT154" s="8"/>
      <c r="OPU154" s="8"/>
      <c r="OPV154" s="8"/>
      <c r="OPW154" s="8"/>
      <c r="OPX154" s="8"/>
      <c r="OPY154" s="8"/>
      <c r="OPZ154" s="8"/>
      <c r="OQA154" s="8"/>
      <c r="OQB154" s="8"/>
      <c r="OQC154" s="8"/>
      <c r="OQD154" s="8"/>
      <c r="OQE154" s="8"/>
      <c r="OQF154" s="8"/>
      <c r="OQG154" s="8"/>
      <c r="OQH154" s="8"/>
      <c r="OQI154" s="8"/>
      <c r="OQJ154" s="8"/>
      <c r="OQK154" s="8"/>
      <c r="OQL154" s="8"/>
      <c r="OQM154" s="8"/>
      <c r="OQN154" s="8"/>
      <c r="OQO154" s="8"/>
      <c r="OQP154" s="8"/>
      <c r="OQQ154" s="8"/>
      <c r="OQR154" s="8"/>
      <c r="OQS154" s="8"/>
      <c r="OQT154" s="8"/>
      <c r="OQU154" s="8"/>
      <c r="OQV154" s="8"/>
      <c r="OQW154" s="8"/>
      <c r="OQX154" s="8"/>
      <c r="OQY154" s="8"/>
      <c r="OQZ154" s="8"/>
      <c r="ORA154" s="8"/>
      <c r="ORB154" s="8"/>
      <c r="ORC154" s="8"/>
      <c r="ORD154" s="8"/>
      <c r="ORE154" s="8"/>
      <c r="ORF154" s="8"/>
      <c r="ORG154" s="8"/>
      <c r="ORH154" s="8"/>
      <c r="ORI154" s="8"/>
      <c r="ORJ154" s="8"/>
      <c r="ORK154" s="8"/>
      <c r="ORL154" s="8"/>
      <c r="ORM154" s="8"/>
      <c r="ORN154" s="8"/>
      <c r="ORO154" s="8"/>
      <c r="ORP154" s="8"/>
      <c r="ORQ154" s="8"/>
      <c r="ORR154" s="8"/>
      <c r="ORS154" s="8"/>
      <c r="ORT154" s="8"/>
      <c r="ORU154" s="8"/>
      <c r="ORV154" s="8"/>
      <c r="ORW154" s="8"/>
      <c r="ORX154" s="8"/>
      <c r="ORY154" s="8"/>
      <c r="ORZ154" s="8"/>
      <c r="OSA154" s="8"/>
      <c r="OSB154" s="8"/>
      <c r="OSC154" s="8"/>
      <c r="OSD154" s="8"/>
      <c r="OSE154" s="8"/>
      <c r="OSF154" s="8"/>
      <c r="OSG154" s="8"/>
      <c r="OSH154" s="8"/>
      <c r="OSI154" s="8"/>
      <c r="OSJ154" s="8"/>
      <c r="OSK154" s="8"/>
      <c r="OSL154" s="8"/>
      <c r="OSM154" s="8"/>
      <c r="OSN154" s="8"/>
      <c r="OSO154" s="8"/>
      <c r="OSP154" s="8"/>
      <c r="OSQ154" s="8"/>
      <c r="OSR154" s="8"/>
      <c r="OSS154" s="8"/>
      <c r="OST154" s="8"/>
      <c r="OSU154" s="8"/>
      <c r="OSV154" s="8"/>
      <c r="OSW154" s="8"/>
      <c r="OSX154" s="8"/>
      <c r="OSY154" s="8"/>
      <c r="OSZ154" s="8"/>
      <c r="OTA154" s="8"/>
      <c r="OTB154" s="8"/>
      <c r="OTC154" s="8"/>
      <c r="OTD154" s="8"/>
      <c r="OTE154" s="8"/>
      <c r="OTF154" s="8"/>
      <c r="OTG154" s="8"/>
      <c r="OTH154" s="8"/>
      <c r="OTI154" s="8"/>
      <c r="OTJ154" s="8"/>
      <c r="OTK154" s="8"/>
      <c r="OTL154" s="8"/>
      <c r="OTM154" s="8"/>
      <c r="OTN154" s="8"/>
      <c r="OTO154" s="8"/>
      <c r="OTP154" s="8"/>
      <c r="OTQ154" s="8"/>
      <c r="OTR154" s="8"/>
      <c r="OTS154" s="8"/>
      <c r="OTT154" s="8"/>
      <c r="OTU154" s="8"/>
      <c r="OTV154" s="8"/>
      <c r="OTW154" s="8"/>
      <c r="OTX154" s="8"/>
      <c r="OTY154" s="8"/>
      <c r="OTZ154" s="8"/>
      <c r="OUA154" s="8"/>
      <c r="OUB154" s="8"/>
      <c r="OUC154" s="8"/>
      <c r="OUD154" s="8"/>
      <c r="OUE154" s="8"/>
      <c r="OUF154" s="8"/>
      <c r="OUG154" s="8"/>
      <c r="OUH154" s="8"/>
      <c r="OUI154" s="8"/>
      <c r="OUJ154" s="8"/>
      <c r="OUK154" s="8"/>
      <c r="OUL154" s="8"/>
      <c r="OUM154" s="8"/>
      <c r="OUN154" s="8"/>
      <c r="OUO154" s="8"/>
      <c r="OUP154" s="8"/>
      <c r="OUQ154" s="8"/>
      <c r="OUR154" s="8"/>
      <c r="OUS154" s="8"/>
      <c r="OUT154" s="8"/>
      <c r="OUU154" s="8"/>
      <c r="OUV154" s="8"/>
      <c r="OUW154" s="8"/>
      <c r="OUX154" s="8"/>
      <c r="OUY154" s="8"/>
      <c r="OUZ154" s="8"/>
      <c r="OVA154" s="8"/>
      <c r="OVB154" s="8"/>
      <c r="OVC154" s="8"/>
      <c r="OVD154" s="8"/>
      <c r="OVE154" s="8"/>
      <c r="OVF154" s="8"/>
      <c r="OVG154" s="8"/>
      <c r="OVH154" s="8"/>
      <c r="OVI154" s="8"/>
      <c r="OVJ154" s="8"/>
      <c r="OVK154" s="8"/>
      <c r="OVL154" s="8"/>
      <c r="OVM154" s="8"/>
      <c r="OVN154" s="8"/>
      <c r="OVO154" s="8"/>
      <c r="OVP154" s="8"/>
      <c r="OVQ154" s="8"/>
      <c r="OVR154" s="8"/>
      <c r="OVS154" s="8"/>
      <c r="OVT154" s="8"/>
      <c r="OVU154" s="8"/>
      <c r="OVV154" s="8"/>
      <c r="OVW154" s="8"/>
      <c r="OVX154" s="8"/>
      <c r="OVY154" s="8"/>
      <c r="OVZ154" s="8"/>
      <c r="OWA154" s="8"/>
      <c r="OWB154" s="8"/>
      <c r="OWC154" s="8"/>
      <c r="OWD154" s="8"/>
      <c r="OWE154" s="8"/>
      <c r="OWF154" s="8"/>
      <c r="OWG154" s="8"/>
      <c r="OWH154" s="8"/>
      <c r="OWI154" s="8"/>
      <c r="OWJ154" s="8"/>
      <c r="OWK154" s="8"/>
      <c r="OWL154" s="8"/>
      <c r="OWM154" s="8"/>
      <c r="OWN154" s="8"/>
      <c r="OWO154" s="8"/>
      <c r="OWP154" s="8"/>
      <c r="OWQ154" s="8"/>
      <c r="OWR154" s="8"/>
      <c r="OWS154" s="8"/>
      <c r="OWT154" s="8"/>
      <c r="OWU154" s="8"/>
      <c r="OWV154" s="8"/>
      <c r="OWW154" s="8"/>
      <c r="OWX154" s="8"/>
      <c r="OWY154" s="8"/>
      <c r="OWZ154" s="8"/>
      <c r="OXA154" s="8"/>
      <c r="OXB154" s="8"/>
      <c r="OXC154" s="8"/>
      <c r="OXD154" s="8"/>
      <c r="OXE154" s="8"/>
      <c r="OXF154" s="8"/>
      <c r="OXG154" s="8"/>
      <c r="OXH154" s="8"/>
      <c r="OXI154" s="8"/>
      <c r="OXJ154" s="8"/>
      <c r="OXK154" s="8"/>
      <c r="OXL154" s="8"/>
      <c r="OXM154" s="8"/>
      <c r="OXN154" s="8"/>
      <c r="OXO154" s="8"/>
      <c r="OXP154" s="8"/>
      <c r="OXQ154" s="8"/>
      <c r="OXR154" s="8"/>
      <c r="OXS154" s="8"/>
      <c r="OXT154" s="8"/>
      <c r="OXU154" s="8"/>
      <c r="OXV154" s="8"/>
      <c r="OXW154" s="8"/>
      <c r="OXX154" s="8"/>
      <c r="OXY154" s="8"/>
      <c r="OXZ154" s="8"/>
      <c r="OYA154" s="8"/>
      <c r="OYB154" s="8"/>
      <c r="OYC154" s="8"/>
      <c r="OYD154" s="8"/>
      <c r="OYE154" s="8"/>
      <c r="OYF154" s="8"/>
      <c r="OYG154" s="8"/>
      <c r="OYH154" s="8"/>
      <c r="OYI154" s="8"/>
      <c r="OYJ154" s="8"/>
      <c r="OYK154" s="8"/>
      <c r="OYL154" s="8"/>
      <c r="OYM154" s="8"/>
      <c r="OYN154" s="8"/>
      <c r="OYO154" s="8"/>
      <c r="OYP154" s="8"/>
      <c r="OYQ154" s="8"/>
      <c r="OYR154" s="8"/>
      <c r="OYS154" s="8"/>
      <c r="OYT154" s="8"/>
      <c r="OYU154" s="8"/>
      <c r="OYV154" s="8"/>
      <c r="OYW154" s="8"/>
      <c r="OYX154" s="8"/>
      <c r="OYY154" s="8"/>
      <c r="OYZ154" s="8"/>
      <c r="OZA154" s="8"/>
      <c r="OZB154" s="8"/>
      <c r="OZC154" s="8"/>
      <c r="OZD154" s="8"/>
      <c r="OZE154" s="8"/>
      <c r="OZF154" s="8"/>
      <c r="OZG154" s="8"/>
      <c r="OZH154" s="8"/>
      <c r="OZI154" s="8"/>
      <c r="OZJ154" s="8"/>
      <c r="OZK154" s="8"/>
      <c r="OZL154" s="8"/>
      <c r="OZM154" s="8"/>
      <c r="OZN154" s="8"/>
      <c r="OZO154" s="8"/>
      <c r="OZP154" s="8"/>
      <c r="OZQ154" s="8"/>
      <c r="OZR154" s="8"/>
      <c r="OZS154" s="8"/>
      <c r="OZT154" s="8"/>
      <c r="OZU154" s="8"/>
      <c r="OZV154" s="8"/>
      <c r="OZW154" s="8"/>
      <c r="OZX154" s="8"/>
      <c r="OZY154" s="8"/>
      <c r="OZZ154" s="8"/>
      <c r="PAA154" s="8"/>
      <c r="PAB154" s="8"/>
      <c r="PAC154" s="8"/>
      <c r="PAD154" s="8"/>
      <c r="PAE154" s="8"/>
      <c r="PAF154" s="8"/>
      <c r="PAG154" s="8"/>
      <c r="PAH154" s="8"/>
      <c r="PAI154" s="8"/>
      <c r="PAJ154" s="8"/>
      <c r="PAK154" s="8"/>
      <c r="PAL154" s="8"/>
      <c r="PAM154" s="8"/>
      <c r="PAN154" s="8"/>
      <c r="PAO154" s="8"/>
      <c r="PAP154" s="8"/>
      <c r="PAQ154" s="8"/>
      <c r="PAR154" s="8"/>
      <c r="PAS154" s="8"/>
      <c r="PAT154" s="8"/>
      <c r="PAU154" s="8"/>
      <c r="PAV154" s="8"/>
      <c r="PAW154" s="8"/>
      <c r="PAX154" s="8"/>
      <c r="PAY154" s="8"/>
      <c r="PAZ154" s="8"/>
      <c r="PBA154" s="8"/>
      <c r="PBB154" s="8"/>
      <c r="PBC154" s="8"/>
      <c r="PBD154" s="8"/>
      <c r="PBE154" s="8"/>
      <c r="PBF154" s="8"/>
      <c r="PBG154" s="8"/>
      <c r="PBH154" s="8"/>
      <c r="PBI154" s="8"/>
      <c r="PBJ154" s="8"/>
      <c r="PBK154" s="8"/>
      <c r="PBL154" s="8"/>
      <c r="PBM154" s="8"/>
      <c r="PBN154" s="8"/>
      <c r="PBO154" s="8"/>
      <c r="PBP154" s="8"/>
      <c r="PBQ154" s="8"/>
      <c r="PBR154" s="8"/>
      <c r="PBS154" s="8"/>
      <c r="PBT154" s="8"/>
      <c r="PBU154" s="8"/>
      <c r="PBV154" s="8"/>
      <c r="PBW154" s="8"/>
      <c r="PBX154" s="8"/>
      <c r="PBY154" s="8"/>
      <c r="PBZ154" s="8"/>
      <c r="PCA154" s="8"/>
      <c r="PCB154" s="8"/>
      <c r="PCC154" s="8"/>
      <c r="PCD154" s="8"/>
      <c r="PCE154" s="8"/>
      <c r="PCF154" s="8"/>
      <c r="PCG154" s="8"/>
      <c r="PCH154" s="8"/>
      <c r="PCI154" s="8"/>
      <c r="PCJ154" s="8"/>
      <c r="PCK154" s="8"/>
      <c r="PCL154" s="8"/>
      <c r="PCM154" s="8"/>
      <c r="PCN154" s="8"/>
      <c r="PCO154" s="8"/>
      <c r="PCP154" s="8"/>
      <c r="PCQ154" s="8"/>
      <c r="PCR154" s="8"/>
      <c r="PCS154" s="8"/>
      <c r="PCT154" s="8"/>
      <c r="PCU154" s="8"/>
      <c r="PCV154" s="8"/>
      <c r="PCW154" s="8"/>
      <c r="PCX154" s="8"/>
      <c r="PCY154" s="8"/>
      <c r="PCZ154" s="8"/>
      <c r="PDA154" s="8"/>
      <c r="PDB154" s="8"/>
      <c r="PDC154" s="8"/>
      <c r="PDD154" s="8"/>
      <c r="PDE154" s="8"/>
      <c r="PDF154" s="8"/>
      <c r="PDG154" s="8"/>
      <c r="PDH154" s="8"/>
      <c r="PDI154" s="8"/>
      <c r="PDJ154" s="8"/>
      <c r="PDK154" s="8"/>
      <c r="PDL154" s="8"/>
      <c r="PDM154" s="8"/>
      <c r="PDN154" s="8"/>
      <c r="PDO154" s="8"/>
      <c r="PDP154" s="8"/>
      <c r="PDQ154" s="8"/>
      <c r="PDR154" s="8"/>
      <c r="PDS154" s="8"/>
      <c r="PDT154" s="8"/>
      <c r="PDU154" s="8"/>
      <c r="PDV154" s="8"/>
      <c r="PDW154" s="8"/>
      <c r="PDX154" s="8"/>
      <c r="PDY154" s="8"/>
      <c r="PDZ154" s="8"/>
      <c r="PEA154" s="8"/>
      <c r="PEB154" s="8"/>
      <c r="PEC154" s="8"/>
      <c r="PED154" s="8"/>
      <c r="PEE154" s="8"/>
      <c r="PEF154" s="8"/>
      <c r="PEG154" s="8"/>
      <c r="PEH154" s="8"/>
      <c r="PEI154" s="8"/>
      <c r="PEJ154" s="8"/>
      <c r="PEK154" s="8"/>
      <c r="PEL154" s="8"/>
      <c r="PEM154" s="8"/>
      <c r="PEN154" s="8"/>
      <c r="PEO154" s="8"/>
      <c r="PEP154" s="8"/>
      <c r="PEQ154" s="8"/>
      <c r="PER154" s="8"/>
      <c r="PES154" s="8"/>
      <c r="PET154" s="8"/>
      <c r="PEU154" s="8"/>
      <c r="PEV154" s="8"/>
      <c r="PEW154" s="8"/>
      <c r="PEX154" s="8"/>
      <c r="PEY154" s="8"/>
      <c r="PEZ154" s="8"/>
      <c r="PFA154" s="8"/>
      <c r="PFB154" s="8"/>
      <c r="PFC154" s="8"/>
      <c r="PFD154" s="8"/>
      <c r="PFE154" s="8"/>
      <c r="PFF154" s="8"/>
      <c r="PFG154" s="8"/>
      <c r="PFH154" s="8"/>
      <c r="PFI154" s="8"/>
      <c r="PFJ154" s="8"/>
      <c r="PFK154" s="8"/>
      <c r="PFL154" s="8"/>
      <c r="PFM154" s="8"/>
      <c r="PFN154" s="8"/>
      <c r="PFO154" s="8"/>
      <c r="PFP154" s="8"/>
      <c r="PFQ154" s="8"/>
      <c r="PFR154" s="8"/>
      <c r="PFS154" s="8"/>
      <c r="PFT154" s="8"/>
      <c r="PFU154" s="8"/>
      <c r="PFV154" s="8"/>
      <c r="PFW154" s="8"/>
      <c r="PFX154" s="8"/>
      <c r="PFY154" s="8"/>
      <c r="PFZ154" s="8"/>
      <c r="PGA154" s="8"/>
      <c r="PGB154" s="8"/>
      <c r="PGC154" s="8"/>
      <c r="PGD154" s="8"/>
      <c r="PGE154" s="8"/>
      <c r="PGF154" s="8"/>
      <c r="PGG154" s="8"/>
      <c r="PGH154" s="8"/>
      <c r="PGI154" s="8"/>
      <c r="PGJ154" s="8"/>
      <c r="PGK154" s="8"/>
      <c r="PGL154" s="8"/>
      <c r="PGM154" s="8"/>
      <c r="PGN154" s="8"/>
      <c r="PGO154" s="8"/>
      <c r="PGP154" s="8"/>
      <c r="PGQ154" s="8"/>
      <c r="PGR154" s="8"/>
      <c r="PGS154" s="8"/>
      <c r="PGT154" s="8"/>
      <c r="PGU154" s="8"/>
      <c r="PGV154" s="8"/>
      <c r="PGW154" s="8"/>
      <c r="PGX154" s="8"/>
      <c r="PGY154" s="8"/>
      <c r="PGZ154" s="8"/>
      <c r="PHA154" s="8"/>
      <c r="PHB154" s="8"/>
      <c r="PHC154" s="8"/>
      <c r="PHD154" s="8"/>
      <c r="PHE154" s="8"/>
      <c r="PHF154" s="8"/>
      <c r="PHG154" s="8"/>
      <c r="PHH154" s="8"/>
      <c r="PHI154" s="8"/>
      <c r="PHJ154" s="8"/>
      <c r="PHK154" s="8"/>
      <c r="PHL154" s="8"/>
      <c r="PHM154" s="8"/>
      <c r="PHN154" s="8"/>
      <c r="PHO154" s="8"/>
      <c r="PHP154" s="8"/>
      <c r="PHQ154" s="8"/>
      <c r="PHR154" s="8"/>
      <c r="PHS154" s="8"/>
      <c r="PHT154" s="8"/>
      <c r="PHU154" s="8"/>
      <c r="PHV154" s="8"/>
      <c r="PHW154" s="8"/>
      <c r="PHX154" s="8"/>
      <c r="PHY154" s="8"/>
      <c r="PHZ154" s="8"/>
      <c r="PIA154" s="8"/>
      <c r="PIB154" s="8"/>
      <c r="PIC154" s="8"/>
      <c r="PID154" s="8"/>
      <c r="PIE154" s="8"/>
      <c r="PIF154" s="8"/>
      <c r="PIG154" s="8"/>
      <c r="PIH154" s="8"/>
      <c r="PII154" s="8"/>
      <c r="PIJ154" s="8"/>
      <c r="PIK154" s="8"/>
      <c r="PIL154" s="8"/>
      <c r="PIM154" s="8"/>
      <c r="PIN154" s="8"/>
      <c r="PIO154" s="8"/>
      <c r="PIP154" s="8"/>
      <c r="PIQ154" s="8"/>
      <c r="PIR154" s="8"/>
      <c r="PIS154" s="8"/>
      <c r="PIT154" s="8"/>
      <c r="PIU154" s="8"/>
      <c r="PIV154" s="8"/>
      <c r="PIW154" s="8"/>
      <c r="PIX154" s="8"/>
      <c r="PIY154" s="8"/>
      <c r="PIZ154" s="8"/>
      <c r="PJA154" s="8"/>
      <c r="PJB154" s="8"/>
      <c r="PJC154" s="8"/>
      <c r="PJD154" s="8"/>
      <c r="PJE154" s="8"/>
      <c r="PJF154" s="8"/>
      <c r="PJG154" s="8"/>
      <c r="PJH154" s="8"/>
      <c r="PJI154" s="8"/>
      <c r="PJJ154" s="8"/>
      <c r="PJK154" s="8"/>
      <c r="PJL154" s="8"/>
      <c r="PJM154" s="8"/>
      <c r="PJN154" s="8"/>
      <c r="PJO154" s="8"/>
      <c r="PJP154" s="8"/>
      <c r="PJQ154" s="8"/>
      <c r="PJR154" s="8"/>
      <c r="PJS154" s="8"/>
      <c r="PJT154" s="8"/>
      <c r="PJU154" s="8"/>
      <c r="PJV154" s="8"/>
      <c r="PJW154" s="8"/>
      <c r="PJX154" s="8"/>
      <c r="PJY154" s="8"/>
      <c r="PJZ154" s="8"/>
      <c r="PKA154" s="8"/>
      <c r="PKB154" s="8"/>
      <c r="PKC154" s="8"/>
      <c r="PKD154" s="8"/>
      <c r="PKE154" s="8"/>
      <c r="PKF154" s="8"/>
      <c r="PKG154" s="8"/>
      <c r="PKH154" s="8"/>
      <c r="PKI154" s="8"/>
      <c r="PKJ154" s="8"/>
      <c r="PKK154" s="8"/>
      <c r="PKL154" s="8"/>
      <c r="PKM154" s="8"/>
      <c r="PKN154" s="8"/>
      <c r="PKO154" s="8"/>
      <c r="PKP154" s="8"/>
      <c r="PKQ154" s="8"/>
      <c r="PKR154" s="8"/>
      <c r="PKS154" s="8"/>
      <c r="PKT154" s="8"/>
      <c r="PKU154" s="8"/>
      <c r="PKV154" s="8"/>
      <c r="PKW154" s="8"/>
      <c r="PKX154" s="8"/>
      <c r="PKY154" s="8"/>
      <c r="PKZ154" s="8"/>
      <c r="PLA154" s="8"/>
      <c r="PLB154" s="8"/>
      <c r="PLC154" s="8"/>
      <c r="PLD154" s="8"/>
      <c r="PLE154" s="8"/>
      <c r="PLF154" s="8"/>
      <c r="PLG154" s="8"/>
      <c r="PLH154" s="8"/>
      <c r="PLI154" s="8"/>
      <c r="PLJ154" s="8"/>
      <c r="PLK154" s="8"/>
      <c r="PLL154" s="8"/>
      <c r="PLM154" s="8"/>
      <c r="PLN154" s="8"/>
      <c r="PLO154" s="8"/>
      <c r="PLP154" s="8"/>
      <c r="PLQ154" s="8"/>
      <c r="PLR154" s="8"/>
      <c r="PLS154" s="8"/>
      <c r="PLT154" s="8"/>
      <c r="PLU154" s="8"/>
      <c r="PLV154" s="8"/>
      <c r="PLW154" s="8"/>
      <c r="PLX154" s="8"/>
      <c r="PLY154" s="8"/>
      <c r="PLZ154" s="8"/>
      <c r="PMA154" s="8"/>
      <c r="PMB154" s="8"/>
      <c r="PMC154" s="8"/>
      <c r="PMD154" s="8"/>
      <c r="PME154" s="8"/>
      <c r="PMF154" s="8"/>
      <c r="PMG154" s="8"/>
      <c r="PMH154" s="8"/>
      <c r="PMI154" s="8"/>
      <c r="PMJ154" s="8"/>
      <c r="PMK154" s="8"/>
      <c r="PML154" s="8"/>
      <c r="PMM154" s="8"/>
      <c r="PMN154" s="8"/>
      <c r="PMO154" s="8"/>
      <c r="PMP154" s="8"/>
      <c r="PMQ154" s="8"/>
      <c r="PMR154" s="8"/>
      <c r="PMS154" s="8"/>
      <c r="PMT154" s="8"/>
      <c r="PMU154" s="8"/>
      <c r="PMV154" s="8"/>
      <c r="PMW154" s="8"/>
      <c r="PMX154" s="8"/>
      <c r="PMY154" s="8"/>
      <c r="PMZ154" s="8"/>
      <c r="PNA154" s="8"/>
      <c r="PNB154" s="8"/>
      <c r="PNC154" s="8"/>
      <c r="PND154" s="8"/>
      <c r="PNE154" s="8"/>
      <c r="PNF154" s="8"/>
      <c r="PNG154" s="8"/>
      <c r="PNH154" s="8"/>
      <c r="PNI154" s="8"/>
      <c r="PNJ154" s="8"/>
      <c r="PNK154" s="8"/>
      <c r="PNL154" s="8"/>
      <c r="PNM154" s="8"/>
      <c r="PNN154" s="8"/>
      <c r="PNO154" s="8"/>
      <c r="PNP154" s="8"/>
      <c r="PNQ154" s="8"/>
      <c r="PNR154" s="8"/>
      <c r="PNS154" s="8"/>
      <c r="PNT154" s="8"/>
      <c r="PNU154" s="8"/>
      <c r="PNV154" s="8"/>
      <c r="PNW154" s="8"/>
      <c r="PNX154" s="8"/>
      <c r="PNY154" s="8"/>
      <c r="PNZ154" s="8"/>
      <c r="POA154" s="8"/>
      <c r="POB154" s="8"/>
      <c r="POC154" s="8"/>
      <c r="POD154" s="8"/>
      <c r="POE154" s="8"/>
      <c r="POF154" s="8"/>
      <c r="POG154" s="8"/>
      <c r="POH154" s="8"/>
      <c r="POI154" s="8"/>
      <c r="POJ154" s="8"/>
      <c r="POK154" s="8"/>
      <c r="POL154" s="8"/>
      <c r="POM154" s="8"/>
      <c r="PON154" s="8"/>
      <c r="POO154" s="8"/>
      <c r="POP154" s="8"/>
      <c r="POQ154" s="8"/>
      <c r="POR154" s="8"/>
      <c r="POS154" s="8"/>
      <c r="POT154" s="8"/>
      <c r="POU154" s="8"/>
      <c r="POV154" s="8"/>
      <c r="POW154" s="8"/>
      <c r="POX154" s="8"/>
      <c r="POY154" s="8"/>
      <c r="POZ154" s="8"/>
      <c r="PPA154" s="8"/>
      <c r="PPB154" s="8"/>
      <c r="PPC154" s="8"/>
      <c r="PPD154" s="8"/>
      <c r="PPE154" s="8"/>
      <c r="PPF154" s="8"/>
      <c r="PPG154" s="8"/>
      <c r="PPH154" s="8"/>
      <c r="PPI154" s="8"/>
      <c r="PPJ154" s="8"/>
      <c r="PPK154" s="8"/>
      <c r="PPL154" s="8"/>
      <c r="PPM154" s="8"/>
      <c r="PPN154" s="8"/>
      <c r="PPO154" s="8"/>
      <c r="PPP154" s="8"/>
      <c r="PPQ154" s="8"/>
      <c r="PPR154" s="8"/>
      <c r="PPS154" s="8"/>
      <c r="PPT154" s="8"/>
      <c r="PPU154" s="8"/>
      <c r="PPV154" s="8"/>
      <c r="PPW154" s="8"/>
      <c r="PPX154" s="8"/>
      <c r="PPY154" s="8"/>
      <c r="PPZ154" s="8"/>
      <c r="PQA154" s="8"/>
      <c r="PQB154" s="8"/>
      <c r="PQC154" s="8"/>
      <c r="PQD154" s="8"/>
      <c r="PQE154" s="8"/>
      <c r="PQF154" s="8"/>
      <c r="PQG154" s="8"/>
      <c r="PQH154" s="8"/>
      <c r="PQI154" s="8"/>
      <c r="PQJ154" s="8"/>
      <c r="PQK154" s="8"/>
      <c r="PQL154" s="8"/>
      <c r="PQM154" s="8"/>
      <c r="PQN154" s="8"/>
      <c r="PQO154" s="8"/>
      <c r="PQP154" s="8"/>
      <c r="PQQ154" s="8"/>
      <c r="PQR154" s="8"/>
      <c r="PQS154" s="8"/>
      <c r="PQT154" s="8"/>
      <c r="PQU154" s="8"/>
      <c r="PQV154" s="8"/>
      <c r="PQW154" s="8"/>
      <c r="PQX154" s="8"/>
      <c r="PQY154" s="8"/>
      <c r="PQZ154" s="8"/>
      <c r="PRA154" s="8"/>
      <c r="PRB154" s="8"/>
      <c r="PRC154" s="8"/>
      <c r="PRD154" s="8"/>
      <c r="PRE154" s="8"/>
      <c r="PRF154" s="8"/>
      <c r="PRG154" s="8"/>
      <c r="PRH154" s="8"/>
      <c r="PRI154" s="8"/>
      <c r="PRJ154" s="8"/>
      <c r="PRK154" s="8"/>
      <c r="PRL154" s="8"/>
      <c r="PRM154" s="8"/>
      <c r="PRN154" s="8"/>
      <c r="PRO154" s="8"/>
      <c r="PRP154" s="8"/>
      <c r="PRQ154" s="8"/>
      <c r="PRR154" s="8"/>
      <c r="PRS154" s="8"/>
      <c r="PRT154" s="8"/>
      <c r="PRU154" s="8"/>
      <c r="PRV154" s="8"/>
      <c r="PRW154" s="8"/>
      <c r="PRX154" s="8"/>
      <c r="PRY154" s="8"/>
      <c r="PRZ154" s="8"/>
      <c r="PSA154" s="8"/>
      <c r="PSB154" s="8"/>
      <c r="PSC154" s="8"/>
      <c r="PSD154" s="8"/>
      <c r="PSE154" s="8"/>
      <c r="PSF154" s="8"/>
      <c r="PSG154" s="8"/>
      <c r="PSH154" s="8"/>
      <c r="PSI154" s="8"/>
      <c r="PSJ154" s="8"/>
      <c r="PSK154" s="8"/>
      <c r="PSL154" s="8"/>
      <c r="PSM154" s="8"/>
      <c r="PSN154" s="8"/>
      <c r="PSO154" s="8"/>
      <c r="PSP154" s="8"/>
      <c r="PSQ154" s="8"/>
      <c r="PSR154" s="8"/>
      <c r="PSS154" s="8"/>
      <c r="PST154" s="8"/>
      <c r="PSU154" s="8"/>
      <c r="PSV154" s="8"/>
      <c r="PSW154" s="8"/>
      <c r="PSX154" s="8"/>
      <c r="PSY154" s="8"/>
      <c r="PSZ154" s="8"/>
      <c r="PTA154" s="8"/>
      <c r="PTB154" s="8"/>
      <c r="PTC154" s="8"/>
      <c r="PTD154" s="8"/>
      <c r="PTE154" s="8"/>
      <c r="PTF154" s="8"/>
      <c r="PTG154" s="8"/>
      <c r="PTH154" s="8"/>
      <c r="PTI154" s="8"/>
      <c r="PTJ154" s="8"/>
      <c r="PTK154" s="8"/>
      <c r="PTL154" s="8"/>
      <c r="PTM154" s="8"/>
      <c r="PTN154" s="8"/>
      <c r="PTO154" s="8"/>
      <c r="PTP154" s="8"/>
      <c r="PTQ154" s="8"/>
      <c r="PTR154" s="8"/>
      <c r="PTS154" s="8"/>
      <c r="PTT154" s="8"/>
      <c r="PTU154" s="8"/>
      <c r="PTV154" s="8"/>
      <c r="PTW154" s="8"/>
      <c r="PTX154" s="8"/>
      <c r="PTY154" s="8"/>
      <c r="PTZ154" s="8"/>
      <c r="PUA154" s="8"/>
      <c r="PUB154" s="8"/>
      <c r="PUC154" s="8"/>
      <c r="PUD154" s="8"/>
      <c r="PUE154" s="8"/>
      <c r="PUF154" s="8"/>
      <c r="PUG154" s="8"/>
      <c r="PUH154" s="8"/>
      <c r="PUI154" s="8"/>
      <c r="PUJ154" s="8"/>
      <c r="PUK154" s="8"/>
      <c r="PUL154" s="8"/>
      <c r="PUM154" s="8"/>
      <c r="PUN154" s="8"/>
      <c r="PUO154" s="8"/>
      <c r="PUP154" s="8"/>
      <c r="PUQ154" s="8"/>
      <c r="PUR154" s="8"/>
      <c r="PUS154" s="8"/>
      <c r="PUT154" s="8"/>
      <c r="PUU154" s="8"/>
      <c r="PUV154" s="8"/>
      <c r="PUW154" s="8"/>
      <c r="PUX154" s="8"/>
      <c r="PUY154" s="8"/>
      <c r="PUZ154" s="8"/>
      <c r="PVA154" s="8"/>
      <c r="PVB154" s="8"/>
      <c r="PVC154" s="8"/>
      <c r="PVD154" s="8"/>
      <c r="PVE154" s="8"/>
      <c r="PVF154" s="8"/>
      <c r="PVG154" s="8"/>
      <c r="PVH154" s="8"/>
      <c r="PVI154" s="8"/>
      <c r="PVJ154" s="8"/>
      <c r="PVK154" s="8"/>
      <c r="PVL154" s="8"/>
      <c r="PVM154" s="8"/>
      <c r="PVN154" s="8"/>
      <c r="PVO154" s="8"/>
      <c r="PVP154" s="8"/>
      <c r="PVQ154" s="8"/>
      <c r="PVR154" s="8"/>
      <c r="PVS154" s="8"/>
      <c r="PVT154" s="8"/>
      <c r="PVU154" s="8"/>
      <c r="PVV154" s="8"/>
      <c r="PVW154" s="8"/>
      <c r="PVX154" s="8"/>
      <c r="PVY154" s="8"/>
      <c r="PVZ154" s="8"/>
      <c r="PWA154" s="8"/>
      <c r="PWB154" s="8"/>
      <c r="PWC154" s="8"/>
      <c r="PWD154" s="8"/>
      <c r="PWE154" s="8"/>
      <c r="PWF154" s="8"/>
      <c r="PWG154" s="8"/>
      <c r="PWH154" s="8"/>
      <c r="PWI154" s="8"/>
      <c r="PWJ154" s="8"/>
      <c r="PWK154" s="8"/>
      <c r="PWL154" s="8"/>
      <c r="PWM154" s="8"/>
      <c r="PWN154" s="8"/>
      <c r="PWO154" s="8"/>
      <c r="PWP154" s="8"/>
      <c r="PWQ154" s="8"/>
      <c r="PWR154" s="8"/>
      <c r="PWS154" s="8"/>
      <c r="PWT154" s="8"/>
      <c r="PWU154" s="8"/>
      <c r="PWV154" s="8"/>
      <c r="PWW154" s="8"/>
      <c r="PWX154" s="8"/>
      <c r="PWY154" s="8"/>
      <c r="PWZ154" s="8"/>
      <c r="PXA154" s="8"/>
      <c r="PXB154" s="8"/>
      <c r="PXC154" s="8"/>
      <c r="PXD154" s="8"/>
      <c r="PXE154" s="8"/>
      <c r="PXF154" s="8"/>
      <c r="PXG154" s="8"/>
      <c r="PXH154" s="8"/>
      <c r="PXI154" s="8"/>
      <c r="PXJ154" s="8"/>
      <c r="PXK154" s="8"/>
      <c r="PXL154" s="8"/>
      <c r="PXM154" s="8"/>
      <c r="PXN154" s="8"/>
      <c r="PXO154" s="8"/>
      <c r="PXP154" s="8"/>
      <c r="PXQ154" s="8"/>
      <c r="PXR154" s="8"/>
      <c r="PXS154" s="8"/>
      <c r="PXT154" s="8"/>
      <c r="PXU154" s="8"/>
      <c r="PXV154" s="8"/>
      <c r="PXW154" s="8"/>
      <c r="PXX154" s="8"/>
      <c r="PXY154" s="8"/>
      <c r="PXZ154" s="8"/>
      <c r="PYA154" s="8"/>
      <c r="PYB154" s="8"/>
      <c r="PYC154" s="8"/>
      <c r="PYD154" s="8"/>
      <c r="PYE154" s="8"/>
      <c r="PYF154" s="8"/>
      <c r="PYG154" s="8"/>
      <c r="PYH154" s="8"/>
      <c r="PYI154" s="8"/>
      <c r="PYJ154" s="8"/>
      <c r="PYK154" s="8"/>
      <c r="PYL154" s="8"/>
      <c r="PYM154" s="8"/>
      <c r="PYN154" s="8"/>
      <c r="PYO154" s="8"/>
      <c r="PYP154" s="8"/>
      <c r="PYQ154" s="8"/>
      <c r="PYR154" s="8"/>
      <c r="PYS154" s="8"/>
      <c r="PYT154" s="8"/>
      <c r="PYU154" s="8"/>
      <c r="PYV154" s="8"/>
      <c r="PYW154" s="8"/>
      <c r="PYX154" s="8"/>
      <c r="PYY154" s="8"/>
      <c r="PYZ154" s="8"/>
      <c r="PZA154" s="8"/>
      <c r="PZB154" s="8"/>
      <c r="PZC154" s="8"/>
      <c r="PZD154" s="8"/>
      <c r="PZE154" s="8"/>
      <c r="PZF154" s="8"/>
      <c r="PZG154" s="8"/>
      <c r="PZH154" s="8"/>
      <c r="PZI154" s="8"/>
      <c r="PZJ154" s="8"/>
      <c r="PZK154" s="8"/>
      <c r="PZL154" s="8"/>
      <c r="PZM154" s="8"/>
      <c r="PZN154" s="8"/>
      <c r="PZO154" s="8"/>
      <c r="PZP154" s="8"/>
      <c r="PZQ154" s="8"/>
      <c r="PZR154" s="8"/>
      <c r="PZS154" s="8"/>
      <c r="PZT154" s="8"/>
      <c r="PZU154" s="8"/>
      <c r="PZV154" s="8"/>
      <c r="PZW154" s="8"/>
      <c r="PZX154" s="8"/>
      <c r="PZY154" s="8"/>
      <c r="PZZ154" s="8"/>
      <c r="QAA154" s="8"/>
      <c r="QAB154" s="8"/>
      <c r="QAC154" s="8"/>
      <c r="QAD154" s="8"/>
      <c r="QAE154" s="8"/>
      <c r="QAF154" s="8"/>
      <c r="QAG154" s="8"/>
      <c r="QAH154" s="8"/>
      <c r="QAI154" s="8"/>
      <c r="QAJ154" s="8"/>
      <c r="QAK154" s="8"/>
      <c r="QAL154" s="8"/>
      <c r="QAM154" s="8"/>
      <c r="QAN154" s="8"/>
      <c r="QAO154" s="8"/>
      <c r="QAP154" s="8"/>
      <c r="QAQ154" s="8"/>
      <c r="QAR154" s="8"/>
      <c r="QAS154" s="8"/>
      <c r="QAT154" s="8"/>
      <c r="QAU154" s="8"/>
      <c r="QAV154" s="8"/>
      <c r="QAW154" s="8"/>
      <c r="QAX154" s="8"/>
      <c r="QAY154" s="8"/>
      <c r="QAZ154" s="8"/>
      <c r="QBA154" s="8"/>
      <c r="QBB154" s="8"/>
      <c r="QBC154" s="8"/>
      <c r="QBD154" s="8"/>
      <c r="QBE154" s="8"/>
      <c r="QBF154" s="8"/>
      <c r="QBG154" s="8"/>
      <c r="QBH154" s="8"/>
      <c r="QBI154" s="8"/>
      <c r="QBJ154" s="8"/>
      <c r="QBK154" s="8"/>
      <c r="QBL154" s="8"/>
      <c r="QBM154" s="8"/>
      <c r="QBN154" s="8"/>
      <c r="QBO154" s="8"/>
      <c r="QBP154" s="8"/>
      <c r="QBQ154" s="8"/>
      <c r="QBR154" s="8"/>
      <c r="QBS154" s="8"/>
      <c r="QBT154" s="8"/>
      <c r="QBU154" s="8"/>
      <c r="QBV154" s="8"/>
      <c r="QBW154" s="8"/>
      <c r="QBX154" s="8"/>
      <c r="QBY154" s="8"/>
      <c r="QBZ154" s="8"/>
      <c r="QCA154" s="8"/>
      <c r="QCB154" s="8"/>
      <c r="QCC154" s="8"/>
      <c r="QCD154" s="8"/>
      <c r="QCE154" s="8"/>
      <c r="QCF154" s="8"/>
      <c r="QCG154" s="8"/>
      <c r="QCH154" s="8"/>
      <c r="QCI154" s="8"/>
      <c r="QCJ154" s="8"/>
      <c r="QCK154" s="8"/>
      <c r="QCL154" s="8"/>
      <c r="QCM154" s="8"/>
      <c r="QCN154" s="8"/>
      <c r="QCO154" s="8"/>
      <c r="QCP154" s="8"/>
      <c r="QCQ154" s="8"/>
      <c r="QCR154" s="8"/>
      <c r="QCS154" s="8"/>
      <c r="QCT154" s="8"/>
      <c r="QCU154" s="8"/>
      <c r="QCV154" s="8"/>
      <c r="QCW154" s="8"/>
      <c r="QCX154" s="8"/>
      <c r="QCY154" s="8"/>
      <c r="QCZ154" s="8"/>
      <c r="QDA154" s="8"/>
      <c r="QDB154" s="8"/>
      <c r="QDC154" s="8"/>
      <c r="QDD154" s="8"/>
      <c r="QDE154" s="8"/>
      <c r="QDF154" s="8"/>
      <c r="QDG154" s="8"/>
      <c r="QDH154" s="8"/>
      <c r="QDI154" s="8"/>
      <c r="QDJ154" s="8"/>
      <c r="QDK154" s="8"/>
      <c r="QDL154" s="8"/>
      <c r="QDM154" s="8"/>
      <c r="QDN154" s="8"/>
      <c r="QDO154" s="8"/>
      <c r="QDP154" s="8"/>
      <c r="QDQ154" s="8"/>
      <c r="QDR154" s="8"/>
      <c r="QDS154" s="8"/>
      <c r="QDT154" s="8"/>
      <c r="QDU154" s="8"/>
      <c r="QDV154" s="8"/>
      <c r="QDW154" s="8"/>
      <c r="QDX154" s="8"/>
      <c r="QDY154" s="8"/>
      <c r="QDZ154" s="8"/>
      <c r="QEA154" s="8"/>
      <c r="QEB154" s="8"/>
      <c r="QEC154" s="8"/>
      <c r="QED154" s="8"/>
      <c r="QEE154" s="8"/>
      <c r="QEF154" s="8"/>
      <c r="QEG154" s="8"/>
      <c r="QEH154" s="8"/>
      <c r="QEI154" s="8"/>
      <c r="QEJ154" s="8"/>
      <c r="QEK154" s="8"/>
      <c r="QEL154" s="8"/>
      <c r="QEM154" s="8"/>
      <c r="QEN154" s="8"/>
      <c r="QEO154" s="8"/>
      <c r="QEP154" s="8"/>
      <c r="QEQ154" s="8"/>
      <c r="QER154" s="8"/>
      <c r="QES154" s="8"/>
      <c r="QET154" s="8"/>
      <c r="QEU154" s="8"/>
      <c r="QEV154" s="8"/>
      <c r="QEW154" s="8"/>
      <c r="QEX154" s="8"/>
      <c r="QEY154" s="8"/>
      <c r="QEZ154" s="8"/>
      <c r="QFA154" s="8"/>
      <c r="QFB154" s="8"/>
      <c r="QFC154" s="8"/>
      <c r="QFD154" s="8"/>
      <c r="QFE154" s="8"/>
      <c r="QFF154" s="8"/>
      <c r="QFG154" s="8"/>
      <c r="QFH154" s="8"/>
      <c r="QFI154" s="8"/>
      <c r="QFJ154" s="8"/>
      <c r="QFK154" s="8"/>
      <c r="QFL154" s="8"/>
      <c r="QFM154" s="8"/>
      <c r="QFN154" s="8"/>
      <c r="QFO154" s="8"/>
      <c r="QFP154" s="8"/>
      <c r="QFQ154" s="8"/>
      <c r="QFR154" s="8"/>
      <c r="QFS154" s="8"/>
      <c r="QFT154" s="8"/>
      <c r="QFU154" s="8"/>
      <c r="QFV154" s="8"/>
      <c r="QFW154" s="8"/>
      <c r="QFX154" s="8"/>
      <c r="QFY154" s="8"/>
      <c r="QFZ154" s="8"/>
      <c r="QGA154" s="8"/>
      <c r="QGB154" s="8"/>
      <c r="QGC154" s="8"/>
      <c r="QGD154" s="8"/>
      <c r="QGE154" s="8"/>
      <c r="QGF154" s="8"/>
      <c r="QGG154" s="8"/>
      <c r="QGH154" s="8"/>
      <c r="QGI154" s="8"/>
      <c r="QGJ154" s="8"/>
      <c r="QGK154" s="8"/>
      <c r="QGL154" s="8"/>
      <c r="QGM154" s="8"/>
      <c r="QGN154" s="8"/>
      <c r="QGO154" s="8"/>
      <c r="QGP154" s="8"/>
      <c r="QGQ154" s="8"/>
      <c r="QGR154" s="8"/>
      <c r="QGS154" s="8"/>
      <c r="QGT154" s="8"/>
      <c r="QGU154" s="8"/>
      <c r="QGV154" s="8"/>
      <c r="QGW154" s="8"/>
      <c r="QGX154" s="8"/>
      <c r="QGY154" s="8"/>
      <c r="QGZ154" s="8"/>
      <c r="QHA154" s="8"/>
      <c r="QHB154" s="8"/>
      <c r="QHC154" s="8"/>
      <c r="QHD154" s="8"/>
      <c r="QHE154" s="8"/>
      <c r="QHF154" s="8"/>
      <c r="QHG154" s="8"/>
      <c r="QHH154" s="8"/>
      <c r="QHI154" s="8"/>
      <c r="QHJ154" s="8"/>
      <c r="QHK154" s="8"/>
      <c r="QHL154" s="8"/>
      <c r="QHM154" s="8"/>
      <c r="QHN154" s="8"/>
      <c r="QHO154" s="8"/>
      <c r="QHP154" s="8"/>
      <c r="QHQ154" s="8"/>
      <c r="QHR154" s="8"/>
      <c r="QHS154" s="8"/>
      <c r="QHT154" s="8"/>
      <c r="QHU154" s="8"/>
      <c r="QHV154" s="8"/>
      <c r="QHW154" s="8"/>
      <c r="QHX154" s="8"/>
      <c r="QHY154" s="8"/>
      <c r="QHZ154" s="8"/>
      <c r="QIA154" s="8"/>
      <c r="QIB154" s="8"/>
      <c r="QIC154" s="8"/>
      <c r="QID154" s="8"/>
      <c r="QIE154" s="8"/>
      <c r="QIF154" s="8"/>
      <c r="QIG154" s="8"/>
      <c r="QIH154" s="8"/>
      <c r="QII154" s="8"/>
      <c r="QIJ154" s="8"/>
      <c r="QIK154" s="8"/>
      <c r="QIL154" s="8"/>
      <c r="QIM154" s="8"/>
      <c r="QIN154" s="8"/>
      <c r="QIO154" s="8"/>
      <c r="QIP154" s="8"/>
      <c r="QIQ154" s="8"/>
      <c r="QIR154" s="8"/>
      <c r="QIS154" s="8"/>
      <c r="QIT154" s="8"/>
      <c r="QIU154" s="8"/>
      <c r="QIV154" s="8"/>
      <c r="QIW154" s="8"/>
      <c r="QIX154" s="8"/>
      <c r="QIY154" s="8"/>
      <c r="QIZ154" s="8"/>
      <c r="QJA154" s="8"/>
      <c r="QJB154" s="8"/>
      <c r="QJC154" s="8"/>
      <c r="QJD154" s="8"/>
      <c r="QJE154" s="8"/>
      <c r="QJF154" s="8"/>
      <c r="QJG154" s="8"/>
      <c r="QJH154" s="8"/>
      <c r="QJI154" s="8"/>
      <c r="QJJ154" s="8"/>
      <c r="QJK154" s="8"/>
      <c r="QJL154" s="8"/>
      <c r="QJM154" s="8"/>
      <c r="QJN154" s="8"/>
      <c r="QJO154" s="8"/>
      <c r="QJP154" s="8"/>
      <c r="QJQ154" s="8"/>
      <c r="QJR154" s="8"/>
      <c r="QJS154" s="8"/>
      <c r="QJT154" s="8"/>
      <c r="QJU154" s="8"/>
      <c r="QJV154" s="8"/>
      <c r="QJW154" s="8"/>
      <c r="QJX154" s="8"/>
      <c r="QJY154" s="8"/>
      <c r="QJZ154" s="8"/>
      <c r="QKA154" s="8"/>
      <c r="QKB154" s="8"/>
      <c r="QKC154" s="8"/>
      <c r="QKD154" s="8"/>
      <c r="QKE154" s="8"/>
      <c r="QKF154" s="8"/>
      <c r="QKG154" s="8"/>
      <c r="QKH154" s="8"/>
      <c r="QKI154" s="8"/>
      <c r="QKJ154" s="8"/>
      <c r="QKK154" s="8"/>
      <c r="QKL154" s="8"/>
      <c r="QKM154" s="8"/>
      <c r="QKN154" s="8"/>
      <c r="QKO154" s="8"/>
      <c r="QKP154" s="8"/>
      <c r="QKQ154" s="8"/>
      <c r="QKR154" s="8"/>
      <c r="QKS154" s="8"/>
      <c r="QKT154" s="8"/>
      <c r="QKU154" s="8"/>
      <c r="QKV154" s="8"/>
      <c r="QKW154" s="8"/>
      <c r="QKX154" s="8"/>
      <c r="QKY154" s="8"/>
      <c r="QKZ154" s="8"/>
      <c r="QLA154" s="8"/>
      <c r="QLB154" s="8"/>
      <c r="QLC154" s="8"/>
      <c r="QLD154" s="8"/>
      <c r="QLE154" s="8"/>
      <c r="QLF154" s="8"/>
      <c r="QLG154" s="8"/>
      <c r="QLH154" s="8"/>
      <c r="QLI154" s="8"/>
      <c r="QLJ154" s="8"/>
      <c r="QLK154" s="8"/>
      <c r="QLL154" s="8"/>
      <c r="QLM154" s="8"/>
      <c r="QLN154" s="8"/>
      <c r="QLO154" s="8"/>
      <c r="QLP154" s="8"/>
      <c r="QLQ154" s="8"/>
      <c r="QLR154" s="8"/>
      <c r="QLS154" s="8"/>
      <c r="QLT154" s="8"/>
      <c r="QLU154" s="8"/>
      <c r="QLV154" s="8"/>
      <c r="QLW154" s="8"/>
      <c r="QLX154" s="8"/>
      <c r="QLY154" s="8"/>
      <c r="QLZ154" s="8"/>
      <c r="QMA154" s="8"/>
      <c r="QMB154" s="8"/>
      <c r="QMC154" s="8"/>
      <c r="QMD154" s="8"/>
      <c r="QME154" s="8"/>
      <c r="QMF154" s="8"/>
      <c r="QMG154" s="8"/>
      <c r="QMH154" s="8"/>
      <c r="QMI154" s="8"/>
      <c r="QMJ154" s="8"/>
      <c r="QMK154" s="8"/>
      <c r="QML154" s="8"/>
      <c r="QMM154" s="8"/>
      <c r="QMN154" s="8"/>
      <c r="QMO154" s="8"/>
      <c r="QMP154" s="8"/>
      <c r="QMQ154" s="8"/>
      <c r="QMR154" s="8"/>
      <c r="QMS154" s="8"/>
      <c r="QMT154" s="8"/>
      <c r="QMU154" s="8"/>
      <c r="QMV154" s="8"/>
      <c r="QMW154" s="8"/>
      <c r="QMX154" s="8"/>
      <c r="QMY154" s="8"/>
      <c r="QMZ154" s="8"/>
      <c r="QNA154" s="8"/>
      <c r="QNB154" s="8"/>
      <c r="QNC154" s="8"/>
      <c r="QND154" s="8"/>
      <c r="QNE154" s="8"/>
      <c r="QNF154" s="8"/>
      <c r="QNG154" s="8"/>
      <c r="QNH154" s="8"/>
      <c r="QNI154" s="8"/>
      <c r="QNJ154" s="8"/>
      <c r="QNK154" s="8"/>
      <c r="QNL154" s="8"/>
      <c r="QNM154" s="8"/>
      <c r="QNN154" s="8"/>
      <c r="QNO154" s="8"/>
      <c r="QNP154" s="8"/>
      <c r="QNQ154" s="8"/>
      <c r="QNR154" s="8"/>
      <c r="QNS154" s="8"/>
      <c r="QNT154" s="8"/>
      <c r="QNU154" s="8"/>
      <c r="QNV154" s="8"/>
      <c r="QNW154" s="8"/>
      <c r="QNX154" s="8"/>
      <c r="QNY154" s="8"/>
      <c r="QNZ154" s="8"/>
      <c r="QOA154" s="8"/>
      <c r="QOB154" s="8"/>
      <c r="QOC154" s="8"/>
      <c r="QOD154" s="8"/>
      <c r="QOE154" s="8"/>
      <c r="QOF154" s="8"/>
      <c r="QOG154" s="8"/>
      <c r="QOH154" s="8"/>
      <c r="QOI154" s="8"/>
      <c r="QOJ154" s="8"/>
      <c r="QOK154" s="8"/>
      <c r="QOL154" s="8"/>
      <c r="QOM154" s="8"/>
      <c r="QON154" s="8"/>
      <c r="QOO154" s="8"/>
      <c r="QOP154" s="8"/>
      <c r="QOQ154" s="8"/>
      <c r="QOR154" s="8"/>
      <c r="QOS154" s="8"/>
      <c r="QOT154" s="8"/>
      <c r="QOU154" s="8"/>
      <c r="QOV154" s="8"/>
      <c r="QOW154" s="8"/>
      <c r="QOX154" s="8"/>
      <c r="QOY154" s="8"/>
      <c r="QOZ154" s="8"/>
      <c r="QPA154" s="8"/>
      <c r="QPB154" s="8"/>
      <c r="QPC154" s="8"/>
      <c r="QPD154" s="8"/>
      <c r="QPE154" s="8"/>
      <c r="QPF154" s="8"/>
      <c r="QPG154" s="8"/>
      <c r="QPH154" s="8"/>
      <c r="QPI154" s="8"/>
      <c r="QPJ154" s="8"/>
      <c r="QPK154" s="8"/>
      <c r="QPL154" s="8"/>
      <c r="QPM154" s="8"/>
      <c r="QPN154" s="8"/>
      <c r="QPO154" s="8"/>
      <c r="QPP154" s="8"/>
      <c r="QPQ154" s="8"/>
      <c r="QPR154" s="8"/>
      <c r="QPS154" s="8"/>
      <c r="QPT154" s="8"/>
      <c r="QPU154" s="8"/>
      <c r="QPV154" s="8"/>
      <c r="QPW154" s="8"/>
      <c r="QPX154" s="8"/>
      <c r="QPY154" s="8"/>
      <c r="QPZ154" s="8"/>
      <c r="QQA154" s="8"/>
      <c r="QQB154" s="8"/>
      <c r="QQC154" s="8"/>
      <c r="QQD154" s="8"/>
      <c r="QQE154" s="8"/>
      <c r="QQF154" s="8"/>
      <c r="QQG154" s="8"/>
      <c r="QQH154" s="8"/>
      <c r="QQI154" s="8"/>
      <c r="QQJ154" s="8"/>
      <c r="QQK154" s="8"/>
      <c r="QQL154" s="8"/>
      <c r="QQM154" s="8"/>
      <c r="QQN154" s="8"/>
      <c r="QQO154" s="8"/>
      <c r="QQP154" s="8"/>
      <c r="QQQ154" s="8"/>
      <c r="QQR154" s="8"/>
      <c r="QQS154" s="8"/>
      <c r="QQT154" s="8"/>
      <c r="QQU154" s="8"/>
      <c r="QQV154" s="8"/>
      <c r="QQW154" s="8"/>
      <c r="QQX154" s="8"/>
      <c r="QQY154" s="8"/>
      <c r="QQZ154" s="8"/>
      <c r="QRA154" s="8"/>
      <c r="QRB154" s="8"/>
      <c r="QRC154" s="8"/>
      <c r="QRD154" s="8"/>
      <c r="QRE154" s="8"/>
      <c r="QRF154" s="8"/>
      <c r="QRG154" s="8"/>
      <c r="QRH154" s="8"/>
      <c r="QRI154" s="8"/>
      <c r="QRJ154" s="8"/>
      <c r="QRK154" s="8"/>
      <c r="QRL154" s="8"/>
      <c r="QRM154" s="8"/>
      <c r="QRN154" s="8"/>
      <c r="QRO154" s="8"/>
      <c r="QRP154" s="8"/>
      <c r="QRQ154" s="8"/>
      <c r="QRR154" s="8"/>
      <c r="QRS154" s="8"/>
      <c r="QRT154" s="8"/>
      <c r="QRU154" s="8"/>
      <c r="QRV154" s="8"/>
      <c r="QRW154" s="8"/>
      <c r="QRX154" s="8"/>
      <c r="QRY154" s="8"/>
      <c r="QRZ154" s="8"/>
      <c r="QSA154" s="8"/>
      <c r="QSB154" s="8"/>
      <c r="QSC154" s="8"/>
      <c r="QSD154" s="8"/>
      <c r="QSE154" s="8"/>
      <c r="QSF154" s="8"/>
      <c r="QSG154" s="8"/>
      <c r="QSH154" s="8"/>
      <c r="QSI154" s="8"/>
      <c r="QSJ154" s="8"/>
      <c r="QSK154" s="8"/>
      <c r="QSL154" s="8"/>
      <c r="QSM154" s="8"/>
      <c r="QSN154" s="8"/>
      <c r="QSO154" s="8"/>
      <c r="QSP154" s="8"/>
      <c r="QSQ154" s="8"/>
      <c r="QSR154" s="8"/>
      <c r="QSS154" s="8"/>
      <c r="QST154" s="8"/>
      <c r="QSU154" s="8"/>
      <c r="QSV154" s="8"/>
      <c r="QSW154" s="8"/>
      <c r="QSX154" s="8"/>
      <c r="QSY154" s="8"/>
      <c r="QSZ154" s="8"/>
      <c r="QTA154" s="8"/>
      <c r="QTB154" s="8"/>
      <c r="QTC154" s="8"/>
      <c r="QTD154" s="8"/>
      <c r="QTE154" s="8"/>
      <c r="QTF154" s="8"/>
      <c r="QTG154" s="8"/>
      <c r="QTH154" s="8"/>
      <c r="QTI154" s="8"/>
      <c r="QTJ154" s="8"/>
      <c r="QTK154" s="8"/>
      <c r="QTL154" s="8"/>
      <c r="QTM154" s="8"/>
      <c r="QTN154" s="8"/>
      <c r="QTO154" s="8"/>
      <c r="QTP154" s="8"/>
      <c r="QTQ154" s="8"/>
      <c r="QTR154" s="8"/>
      <c r="QTS154" s="8"/>
      <c r="QTT154" s="8"/>
      <c r="QTU154" s="8"/>
      <c r="QTV154" s="8"/>
      <c r="QTW154" s="8"/>
      <c r="QTX154" s="8"/>
      <c r="QTY154" s="8"/>
      <c r="QTZ154" s="8"/>
      <c r="QUA154" s="8"/>
      <c r="QUB154" s="8"/>
      <c r="QUC154" s="8"/>
      <c r="QUD154" s="8"/>
      <c r="QUE154" s="8"/>
      <c r="QUF154" s="8"/>
      <c r="QUG154" s="8"/>
      <c r="QUH154" s="8"/>
      <c r="QUI154" s="8"/>
      <c r="QUJ154" s="8"/>
      <c r="QUK154" s="8"/>
      <c r="QUL154" s="8"/>
      <c r="QUM154" s="8"/>
      <c r="QUN154" s="8"/>
      <c r="QUO154" s="8"/>
      <c r="QUP154" s="8"/>
      <c r="QUQ154" s="8"/>
      <c r="QUR154" s="8"/>
      <c r="QUS154" s="8"/>
      <c r="QUT154" s="8"/>
      <c r="QUU154" s="8"/>
      <c r="QUV154" s="8"/>
      <c r="QUW154" s="8"/>
      <c r="QUX154" s="8"/>
      <c r="QUY154" s="8"/>
      <c r="QUZ154" s="8"/>
      <c r="QVA154" s="8"/>
      <c r="QVB154" s="8"/>
      <c r="QVC154" s="8"/>
      <c r="QVD154" s="8"/>
      <c r="QVE154" s="8"/>
      <c r="QVF154" s="8"/>
      <c r="QVG154" s="8"/>
      <c r="QVH154" s="8"/>
      <c r="QVI154" s="8"/>
      <c r="QVJ154" s="8"/>
      <c r="QVK154" s="8"/>
      <c r="QVL154" s="8"/>
      <c r="QVM154" s="8"/>
      <c r="QVN154" s="8"/>
      <c r="QVO154" s="8"/>
      <c r="QVP154" s="8"/>
      <c r="QVQ154" s="8"/>
      <c r="QVR154" s="8"/>
      <c r="QVS154" s="8"/>
      <c r="QVT154" s="8"/>
      <c r="QVU154" s="8"/>
      <c r="QVV154" s="8"/>
      <c r="QVW154" s="8"/>
      <c r="QVX154" s="8"/>
      <c r="QVY154" s="8"/>
      <c r="QVZ154" s="8"/>
      <c r="QWA154" s="8"/>
      <c r="QWB154" s="8"/>
      <c r="QWC154" s="8"/>
      <c r="QWD154" s="8"/>
      <c r="QWE154" s="8"/>
      <c r="QWF154" s="8"/>
      <c r="QWG154" s="8"/>
      <c r="QWH154" s="8"/>
      <c r="QWI154" s="8"/>
      <c r="QWJ154" s="8"/>
      <c r="QWK154" s="8"/>
      <c r="QWL154" s="8"/>
      <c r="QWM154" s="8"/>
      <c r="QWN154" s="8"/>
      <c r="QWO154" s="8"/>
      <c r="QWP154" s="8"/>
      <c r="QWQ154" s="8"/>
      <c r="QWR154" s="8"/>
      <c r="QWS154" s="8"/>
      <c r="QWT154" s="8"/>
      <c r="QWU154" s="8"/>
      <c r="QWV154" s="8"/>
      <c r="QWW154" s="8"/>
      <c r="QWX154" s="8"/>
      <c r="QWY154" s="8"/>
      <c r="QWZ154" s="8"/>
      <c r="QXA154" s="8"/>
      <c r="QXB154" s="8"/>
      <c r="QXC154" s="8"/>
      <c r="QXD154" s="8"/>
      <c r="QXE154" s="8"/>
      <c r="QXF154" s="8"/>
      <c r="QXG154" s="8"/>
      <c r="QXH154" s="8"/>
      <c r="QXI154" s="8"/>
      <c r="QXJ154" s="8"/>
      <c r="QXK154" s="8"/>
      <c r="QXL154" s="8"/>
      <c r="QXM154" s="8"/>
      <c r="QXN154" s="8"/>
      <c r="QXO154" s="8"/>
      <c r="QXP154" s="8"/>
      <c r="QXQ154" s="8"/>
      <c r="QXR154" s="8"/>
      <c r="QXS154" s="8"/>
      <c r="QXT154" s="8"/>
      <c r="QXU154" s="8"/>
      <c r="QXV154" s="8"/>
      <c r="QXW154" s="8"/>
      <c r="QXX154" s="8"/>
      <c r="QXY154" s="8"/>
      <c r="QXZ154" s="8"/>
      <c r="QYA154" s="8"/>
      <c r="QYB154" s="8"/>
      <c r="QYC154" s="8"/>
      <c r="QYD154" s="8"/>
      <c r="QYE154" s="8"/>
      <c r="QYF154" s="8"/>
      <c r="QYG154" s="8"/>
      <c r="QYH154" s="8"/>
      <c r="QYI154" s="8"/>
      <c r="QYJ154" s="8"/>
      <c r="QYK154" s="8"/>
      <c r="QYL154" s="8"/>
      <c r="QYM154" s="8"/>
      <c r="QYN154" s="8"/>
      <c r="QYO154" s="8"/>
      <c r="QYP154" s="8"/>
      <c r="QYQ154" s="8"/>
      <c r="QYR154" s="8"/>
      <c r="QYS154" s="8"/>
      <c r="QYT154" s="8"/>
      <c r="QYU154" s="8"/>
      <c r="QYV154" s="8"/>
      <c r="QYW154" s="8"/>
      <c r="QYX154" s="8"/>
      <c r="QYY154" s="8"/>
      <c r="QYZ154" s="8"/>
      <c r="QZA154" s="8"/>
      <c r="QZB154" s="8"/>
      <c r="QZC154" s="8"/>
      <c r="QZD154" s="8"/>
      <c r="QZE154" s="8"/>
      <c r="QZF154" s="8"/>
      <c r="QZG154" s="8"/>
      <c r="QZH154" s="8"/>
      <c r="QZI154" s="8"/>
      <c r="QZJ154" s="8"/>
      <c r="QZK154" s="8"/>
      <c r="QZL154" s="8"/>
      <c r="QZM154" s="8"/>
      <c r="QZN154" s="8"/>
      <c r="QZO154" s="8"/>
      <c r="QZP154" s="8"/>
      <c r="QZQ154" s="8"/>
      <c r="QZR154" s="8"/>
      <c r="QZS154" s="8"/>
      <c r="QZT154" s="8"/>
      <c r="QZU154" s="8"/>
      <c r="QZV154" s="8"/>
      <c r="QZW154" s="8"/>
      <c r="QZX154" s="8"/>
      <c r="QZY154" s="8"/>
      <c r="QZZ154" s="8"/>
      <c r="RAA154" s="8"/>
      <c r="RAB154" s="8"/>
      <c r="RAC154" s="8"/>
      <c r="RAD154" s="8"/>
      <c r="RAE154" s="8"/>
      <c r="RAF154" s="8"/>
      <c r="RAG154" s="8"/>
      <c r="RAH154" s="8"/>
      <c r="RAI154" s="8"/>
      <c r="RAJ154" s="8"/>
      <c r="RAK154" s="8"/>
      <c r="RAL154" s="8"/>
      <c r="RAM154" s="8"/>
      <c r="RAN154" s="8"/>
      <c r="RAO154" s="8"/>
      <c r="RAP154" s="8"/>
      <c r="RAQ154" s="8"/>
      <c r="RAR154" s="8"/>
      <c r="RAS154" s="8"/>
      <c r="RAT154" s="8"/>
      <c r="RAU154" s="8"/>
      <c r="RAV154" s="8"/>
      <c r="RAW154" s="8"/>
      <c r="RAX154" s="8"/>
      <c r="RAY154" s="8"/>
      <c r="RAZ154" s="8"/>
      <c r="RBA154" s="8"/>
      <c r="RBB154" s="8"/>
      <c r="RBC154" s="8"/>
      <c r="RBD154" s="8"/>
      <c r="RBE154" s="8"/>
      <c r="RBF154" s="8"/>
      <c r="RBG154" s="8"/>
      <c r="RBH154" s="8"/>
      <c r="RBI154" s="8"/>
      <c r="RBJ154" s="8"/>
      <c r="RBK154" s="8"/>
      <c r="RBL154" s="8"/>
      <c r="RBM154" s="8"/>
      <c r="RBN154" s="8"/>
      <c r="RBO154" s="8"/>
      <c r="RBP154" s="8"/>
      <c r="RBQ154" s="8"/>
      <c r="RBR154" s="8"/>
      <c r="RBS154" s="8"/>
      <c r="RBT154" s="8"/>
      <c r="RBU154" s="8"/>
      <c r="RBV154" s="8"/>
      <c r="RBW154" s="8"/>
      <c r="RBX154" s="8"/>
      <c r="RBY154" s="8"/>
      <c r="RBZ154" s="8"/>
      <c r="RCA154" s="8"/>
      <c r="RCB154" s="8"/>
      <c r="RCC154" s="8"/>
      <c r="RCD154" s="8"/>
      <c r="RCE154" s="8"/>
      <c r="RCF154" s="8"/>
      <c r="RCG154" s="8"/>
      <c r="RCH154" s="8"/>
      <c r="RCI154" s="8"/>
      <c r="RCJ154" s="8"/>
      <c r="RCK154" s="8"/>
      <c r="RCL154" s="8"/>
      <c r="RCM154" s="8"/>
      <c r="RCN154" s="8"/>
      <c r="RCO154" s="8"/>
      <c r="RCP154" s="8"/>
      <c r="RCQ154" s="8"/>
      <c r="RCR154" s="8"/>
      <c r="RCS154" s="8"/>
      <c r="RCT154" s="8"/>
      <c r="RCU154" s="8"/>
      <c r="RCV154" s="8"/>
      <c r="RCW154" s="8"/>
      <c r="RCX154" s="8"/>
      <c r="RCY154" s="8"/>
      <c r="RCZ154" s="8"/>
      <c r="RDA154" s="8"/>
      <c r="RDB154" s="8"/>
      <c r="RDC154" s="8"/>
      <c r="RDD154" s="8"/>
      <c r="RDE154" s="8"/>
      <c r="RDF154" s="8"/>
      <c r="RDG154" s="8"/>
      <c r="RDH154" s="8"/>
      <c r="RDI154" s="8"/>
      <c r="RDJ154" s="8"/>
      <c r="RDK154" s="8"/>
      <c r="RDL154" s="8"/>
      <c r="RDM154" s="8"/>
      <c r="RDN154" s="8"/>
      <c r="RDO154" s="8"/>
      <c r="RDP154" s="8"/>
      <c r="RDQ154" s="8"/>
      <c r="RDR154" s="8"/>
      <c r="RDS154" s="8"/>
      <c r="RDT154" s="8"/>
      <c r="RDU154" s="8"/>
      <c r="RDV154" s="8"/>
      <c r="RDW154" s="8"/>
      <c r="RDX154" s="8"/>
      <c r="RDY154" s="8"/>
      <c r="RDZ154" s="8"/>
      <c r="REA154" s="8"/>
      <c r="REB154" s="8"/>
      <c r="REC154" s="8"/>
      <c r="RED154" s="8"/>
      <c r="REE154" s="8"/>
      <c r="REF154" s="8"/>
      <c r="REG154" s="8"/>
      <c r="REH154" s="8"/>
      <c r="REI154" s="8"/>
      <c r="REJ154" s="8"/>
      <c r="REK154" s="8"/>
      <c r="REL154" s="8"/>
      <c r="REM154" s="8"/>
      <c r="REN154" s="8"/>
      <c r="REO154" s="8"/>
      <c r="REP154" s="8"/>
      <c r="REQ154" s="8"/>
      <c r="RER154" s="8"/>
      <c r="RES154" s="8"/>
      <c r="RET154" s="8"/>
      <c r="REU154" s="8"/>
      <c r="REV154" s="8"/>
      <c r="REW154" s="8"/>
      <c r="REX154" s="8"/>
      <c r="REY154" s="8"/>
      <c r="REZ154" s="8"/>
      <c r="RFA154" s="8"/>
      <c r="RFB154" s="8"/>
      <c r="RFC154" s="8"/>
      <c r="RFD154" s="8"/>
      <c r="RFE154" s="8"/>
      <c r="RFF154" s="8"/>
      <c r="RFG154" s="8"/>
      <c r="RFH154" s="8"/>
      <c r="RFI154" s="8"/>
      <c r="RFJ154" s="8"/>
      <c r="RFK154" s="8"/>
      <c r="RFL154" s="8"/>
      <c r="RFM154" s="8"/>
      <c r="RFN154" s="8"/>
      <c r="RFO154" s="8"/>
      <c r="RFP154" s="8"/>
      <c r="RFQ154" s="8"/>
      <c r="RFR154" s="8"/>
      <c r="RFS154" s="8"/>
      <c r="RFT154" s="8"/>
      <c r="RFU154" s="8"/>
      <c r="RFV154" s="8"/>
      <c r="RFW154" s="8"/>
      <c r="RFX154" s="8"/>
      <c r="RFY154" s="8"/>
      <c r="RFZ154" s="8"/>
      <c r="RGA154" s="8"/>
      <c r="RGB154" s="8"/>
      <c r="RGC154" s="8"/>
      <c r="RGD154" s="8"/>
      <c r="RGE154" s="8"/>
      <c r="RGF154" s="8"/>
      <c r="RGG154" s="8"/>
      <c r="RGH154" s="8"/>
      <c r="RGI154" s="8"/>
      <c r="RGJ154" s="8"/>
      <c r="RGK154" s="8"/>
      <c r="RGL154" s="8"/>
      <c r="RGM154" s="8"/>
      <c r="RGN154" s="8"/>
      <c r="RGO154" s="8"/>
      <c r="RGP154" s="8"/>
      <c r="RGQ154" s="8"/>
      <c r="RGR154" s="8"/>
      <c r="RGS154" s="8"/>
      <c r="RGT154" s="8"/>
      <c r="RGU154" s="8"/>
      <c r="RGV154" s="8"/>
      <c r="RGW154" s="8"/>
      <c r="RGX154" s="8"/>
      <c r="RGY154" s="8"/>
      <c r="RGZ154" s="8"/>
      <c r="RHA154" s="8"/>
      <c r="RHB154" s="8"/>
      <c r="RHC154" s="8"/>
      <c r="RHD154" s="8"/>
      <c r="RHE154" s="8"/>
      <c r="RHF154" s="8"/>
      <c r="RHG154" s="8"/>
      <c r="RHH154" s="8"/>
      <c r="RHI154" s="8"/>
      <c r="RHJ154" s="8"/>
      <c r="RHK154" s="8"/>
      <c r="RHL154" s="8"/>
      <c r="RHM154" s="8"/>
      <c r="RHN154" s="8"/>
      <c r="RHO154" s="8"/>
      <c r="RHP154" s="8"/>
      <c r="RHQ154" s="8"/>
      <c r="RHR154" s="8"/>
      <c r="RHS154" s="8"/>
      <c r="RHT154" s="8"/>
      <c r="RHU154" s="8"/>
      <c r="RHV154" s="8"/>
      <c r="RHW154" s="8"/>
      <c r="RHX154" s="8"/>
      <c r="RHY154" s="8"/>
      <c r="RHZ154" s="8"/>
      <c r="RIA154" s="8"/>
      <c r="RIB154" s="8"/>
      <c r="RIC154" s="8"/>
      <c r="RID154" s="8"/>
      <c r="RIE154" s="8"/>
      <c r="RIF154" s="8"/>
      <c r="RIG154" s="8"/>
      <c r="RIH154" s="8"/>
      <c r="RII154" s="8"/>
      <c r="RIJ154" s="8"/>
      <c r="RIK154" s="8"/>
      <c r="RIL154" s="8"/>
      <c r="RIM154" s="8"/>
      <c r="RIN154" s="8"/>
      <c r="RIO154" s="8"/>
      <c r="RIP154" s="8"/>
      <c r="RIQ154" s="8"/>
      <c r="RIR154" s="8"/>
      <c r="RIS154" s="8"/>
      <c r="RIT154" s="8"/>
      <c r="RIU154" s="8"/>
      <c r="RIV154" s="8"/>
      <c r="RIW154" s="8"/>
      <c r="RIX154" s="8"/>
      <c r="RIY154" s="8"/>
      <c r="RIZ154" s="8"/>
      <c r="RJA154" s="8"/>
      <c r="RJB154" s="8"/>
      <c r="RJC154" s="8"/>
      <c r="RJD154" s="8"/>
      <c r="RJE154" s="8"/>
      <c r="RJF154" s="8"/>
      <c r="RJG154" s="8"/>
      <c r="RJH154" s="8"/>
      <c r="RJI154" s="8"/>
      <c r="RJJ154" s="8"/>
      <c r="RJK154" s="8"/>
      <c r="RJL154" s="8"/>
      <c r="RJM154" s="8"/>
      <c r="RJN154" s="8"/>
      <c r="RJO154" s="8"/>
      <c r="RJP154" s="8"/>
      <c r="RJQ154" s="8"/>
      <c r="RJR154" s="8"/>
      <c r="RJS154" s="8"/>
      <c r="RJT154" s="8"/>
      <c r="RJU154" s="8"/>
      <c r="RJV154" s="8"/>
      <c r="RJW154" s="8"/>
      <c r="RJX154" s="8"/>
      <c r="RJY154" s="8"/>
      <c r="RJZ154" s="8"/>
      <c r="RKA154" s="8"/>
      <c r="RKB154" s="8"/>
      <c r="RKC154" s="8"/>
      <c r="RKD154" s="8"/>
      <c r="RKE154" s="8"/>
      <c r="RKF154" s="8"/>
      <c r="RKG154" s="8"/>
      <c r="RKH154" s="8"/>
      <c r="RKI154" s="8"/>
      <c r="RKJ154" s="8"/>
      <c r="RKK154" s="8"/>
      <c r="RKL154" s="8"/>
      <c r="RKM154" s="8"/>
      <c r="RKN154" s="8"/>
      <c r="RKO154" s="8"/>
      <c r="RKP154" s="8"/>
      <c r="RKQ154" s="8"/>
      <c r="RKR154" s="8"/>
      <c r="RKS154" s="8"/>
      <c r="RKT154" s="8"/>
      <c r="RKU154" s="8"/>
      <c r="RKV154" s="8"/>
      <c r="RKW154" s="8"/>
      <c r="RKX154" s="8"/>
      <c r="RKY154" s="8"/>
      <c r="RKZ154" s="8"/>
      <c r="RLA154" s="8"/>
      <c r="RLB154" s="8"/>
      <c r="RLC154" s="8"/>
      <c r="RLD154" s="8"/>
      <c r="RLE154" s="8"/>
      <c r="RLF154" s="8"/>
      <c r="RLG154" s="8"/>
      <c r="RLH154" s="8"/>
      <c r="RLI154" s="8"/>
      <c r="RLJ154" s="8"/>
      <c r="RLK154" s="8"/>
      <c r="RLL154" s="8"/>
      <c r="RLM154" s="8"/>
      <c r="RLN154" s="8"/>
      <c r="RLO154" s="8"/>
      <c r="RLP154" s="8"/>
      <c r="RLQ154" s="8"/>
      <c r="RLR154" s="8"/>
      <c r="RLS154" s="8"/>
      <c r="RLT154" s="8"/>
      <c r="RLU154" s="8"/>
      <c r="RLV154" s="8"/>
      <c r="RLW154" s="8"/>
      <c r="RLX154" s="8"/>
      <c r="RLY154" s="8"/>
      <c r="RLZ154" s="8"/>
      <c r="RMA154" s="8"/>
      <c r="RMB154" s="8"/>
      <c r="RMC154" s="8"/>
      <c r="RMD154" s="8"/>
      <c r="RME154" s="8"/>
      <c r="RMF154" s="8"/>
      <c r="RMG154" s="8"/>
      <c r="RMH154" s="8"/>
      <c r="RMI154" s="8"/>
      <c r="RMJ154" s="8"/>
      <c r="RMK154" s="8"/>
      <c r="RML154" s="8"/>
      <c r="RMM154" s="8"/>
      <c r="RMN154" s="8"/>
      <c r="RMO154" s="8"/>
      <c r="RMP154" s="8"/>
      <c r="RMQ154" s="8"/>
      <c r="RMR154" s="8"/>
      <c r="RMS154" s="8"/>
      <c r="RMT154" s="8"/>
      <c r="RMU154" s="8"/>
      <c r="RMV154" s="8"/>
      <c r="RMW154" s="8"/>
      <c r="RMX154" s="8"/>
      <c r="RMY154" s="8"/>
      <c r="RMZ154" s="8"/>
      <c r="RNA154" s="8"/>
      <c r="RNB154" s="8"/>
      <c r="RNC154" s="8"/>
      <c r="RND154" s="8"/>
      <c r="RNE154" s="8"/>
      <c r="RNF154" s="8"/>
      <c r="RNG154" s="8"/>
      <c r="RNH154" s="8"/>
      <c r="RNI154" s="8"/>
      <c r="RNJ154" s="8"/>
      <c r="RNK154" s="8"/>
      <c r="RNL154" s="8"/>
      <c r="RNM154" s="8"/>
      <c r="RNN154" s="8"/>
      <c r="RNO154" s="8"/>
      <c r="RNP154" s="8"/>
      <c r="RNQ154" s="8"/>
      <c r="RNR154" s="8"/>
      <c r="RNS154" s="8"/>
      <c r="RNT154" s="8"/>
      <c r="RNU154" s="8"/>
      <c r="RNV154" s="8"/>
      <c r="RNW154" s="8"/>
      <c r="RNX154" s="8"/>
      <c r="RNY154" s="8"/>
      <c r="RNZ154" s="8"/>
      <c r="ROA154" s="8"/>
      <c r="ROB154" s="8"/>
      <c r="ROC154" s="8"/>
      <c r="ROD154" s="8"/>
      <c r="ROE154" s="8"/>
      <c r="ROF154" s="8"/>
      <c r="ROG154" s="8"/>
      <c r="ROH154" s="8"/>
      <c r="ROI154" s="8"/>
      <c r="ROJ154" s="8"/>
      <c r="ROK154" s="8"/>
      <c r="ROL154" s="8"/>
      <c r="ROM154" s="8"/>
      <c r="RON154" s="8"/>
      <c r="ROO154" s="8"/>
      <c r="ROP154" s="8"/>
      <c r="ROQ154" s="8"/>
      <c r="ROR154" s="8"/>
      <c r="ROS154" s="8"/>
      <c r="ROT154" s="8"/>
      <c r="ROU154" s="8"/>
      <c r="ROV154" s="8"/>
      <c r="ROW154" s="8"/>
      <c r="ROX154" s="8"/>
      <c r="ROY154" s="8"/>
      <c r="ROZ154" s="8"/>
      <c r="RPA154" s="8"/>
      <c r="RPB154" s="8"/>
      <c r="RPC154" s="8"/>
      <c r="RPD154" s="8"/>
      <c r="RPE154" s="8"/>
      <c r="RPF154" s="8"/>
      <c r="RPG154" s="8"/>
      <c r="RPH154" s="8"/>
      <c r="RPI154" s="8"/>
      <c r="RPJ154" s="8"/>
      <c r="RPK154" s="8"/>
      <c r="RPL154" s="8"/>
      <c r="RPM154" s="8"/>
      <c r="RPN154" s="8"/>
      <c r="RPO154" s="8"/>
      <c r="RPP154" s="8"/>
      <c r="RPQ154" s="8"/>
      <c r="RPR154" s="8"/>
      <c r="RPS154" s="8"/>
      <c r="RPT154" s="8"/>
      <c r="RPU154" s="8"/>
      <c r="RPV154" s="8"/>
      <c r="RPW154" s="8"/>
      <c r="RPX154" s="8"/>
      <c r="RPY154" s="8"/>
      <c r="RPZ154" s="8"/>
      <c r="RQA154" s="8"/>
      <c r="RQB154" s="8"/>
      <c r="RQC154" s="8"/>
      <c r="RQD154" s="8"/>
      <c r="RQE154" s="8"/>
      <c r="RQF154" s="8"/>
      <c r="RQG154" s="8"/>
      <c r="RQH154" s="8"/>
      <c r="RQI154" s="8"/>
      <c r="RQJ154" s="8"/>
      <c r="RQK154" s="8"/>
      <c r="RQL154" s="8"/>
      <c r="RQM154" s="8"/>
      <c r="RQN154" s="8"/>
      <c r="RQO154" s="8"/>
      <c r="RQP154" s="8"/>
      <c r="RQQ154" s="8"/>
      <c r="RQR154" s="8"/>
      <c r="RQS154" s="8"/>
      <c r="RQT154" s="8"/>
      <c r="RQU154" s="8"/>
      <c r="RQV154" s="8"/>
      <c r="RQW154" s="8"/>
      <c r="RQX154" s="8"/>
      <c r="RQY154" s="8"/>
      <c r="RQZ154" s="8"/>
      <c r="RRA154" s="8"/>
      <c r="RRB154" s="8"/>
      <c r="RRC154" s="8"/>
      <c r="RRD154" s="8"/>
      <c r="RRE154" s="8"/>
      <c r="RRF154" s="8"/>
      <c r="RRG154" s="8"/>
      <c r="RRH154" s="8"/>
      <c r="RRI154" s="8"/>
      <c r="RRJ154" s="8"/>
      <c r="RRK154" s="8"/>
      <c r="RRL154" s="8"/>
      <c r="RRM154" s="8"/>
      <c r="RRN154" s="8"/>
      <c r="RRO154" s="8"/>
      <c r="RRP154" s="8"/>
      <c r="RRQ154" s="8"/>
      <c r="RRR154" s="8"/>
      <c r="RRS154" s="8"/>
      <c r="RRT154" s="8"/>
      <c r="RRU154" s="8"/>
      <c r="RRV154" s="8"/>
      <c r="RRW154" s="8"/>
      <c r="RRX154" s="8"/>
      <c r="RRY154" s="8"/>
      <c r="RRZ154" s="8"/>
      <c r="RSA154" s="8"/>
      <c r="RSB154" s="8"/>
      <c r="RSC154" s="8"/>
      <c r="RSD154" s="8"/>
      <c r="RSE154" s="8"/>
      <c r="RSF154" s="8"/>
      <c r="RSG154" s="8"/>
      <c r="RSH154" s="8"/>
      <c r="RSI154" s="8"/>
      <c r="RSJ154" s="8"/>
      <c r="RSK154" s="8"/>
      <c r="RSL154" s="8"/>
      <c r="RSM154" s="8"/>
      <c r="RSN154" s="8"/>
      <c r="RSO154" s="8"/>
      <c r="RSP154" s="8"/>
      <c r="RSQ154" s="8"/>
      <c r="RSR154" s="8"/>
      <c r="RSS154" s="8"/>
      <c r="RST154" s="8"/>
      <c r="RSU154" s="8"/>
      <c r="RSV154" s="8"/>
      <c r="RSW154" s="8"/>
      <c r="RSX154" s="8"/>
      <c r="RSY154" s="8"/>
      <c r="RSZ154" s="8"/>
      <c r="RTA154" s="8"/>
      <c r="RTB154" s="8"/>
      <c r="RTC154" s="8"/>
      <c r="RTD154" s="8"/>
      <c r="RTE154" s="8"/>
      <c r="RTF154" s="8"/>
      <c r="RTG154" s="8"/>
      <c r="RTH154" s="8"/>
      <c r="RTI154" s="8"/>
      <c r="RTJ154" s="8"/>
      <c r="RTK154" s="8"/>
      <c r="RTL154" s="8"/>
      <c r="RTM154" s="8"/>
      <c r="RTN154" s="8"/>
      <c r="RTO154" s="8"/>
      <c r="RTP154" s="8"/>
      <c r="RTQ154" s="8"/>
      <c r="RTR154" s="8"/>
      <c r="RTS154" s="8"/>
      <c r="RTT154" s="8"/>
      <c r="RTU154" s="8"/>
      <c r="RTV154" s="8"/>
      <c r="RTW154" s="8"/>
      <c r="RTX154" s="8"/>
      <c r="RTY154" s="8"/>
      <c r="RTZ154" s="8"/>
      <c r="RUA154" s="8"/>
      <c r="RUB154" s="8"/>
      <c r="RUC154" s="8"/>
      <c r="RUD154" s="8"/>
      <c r="RUE154" s="8"/>
      <c r="RUF154" s="8"/>
      <c r="RUG154" s="8"/>
      <c r="RUH154" s="8"/>
      <c r="RUI154" s="8"/>
      <c r="RUJ154" s="8"/>
      <c r="RUK154" s="8"/>
      <c r="RUL154" s="8"/>
      <c r="RUM154" s="8"/>
      <c r="RUN154" s="8"/>
      <c r="RUO154" s="8"/>
      <c r="RUP154" s="8"/>
      <c r="RUQ154" s="8"/>
      <c r="RUR154" s="8"/>
      <c r="RUS154" s="8"/>
      <c r="RUT154" s="8"/>
      <c r="RUU154" s="8"/>
      <c r="RUV154" s="8"/>
      <c r="RUW154" s="8"/>
      <c r="RUX154" s="8"/>
      <c r="RUY154" s="8"/>
      <c r="RUZ154" s="8"/>
      <c r="RVA154" s="8"/>
      <c r="RVB154" s="8"/>
      <c r="RVC154" s="8"/>
      <c r="RVD154" s="8"/>
      <c r="RVE154" s="8"/>
      <c r="RVF154" s="8"/>
      <c r="RVG154" s="8"/>
      <c r="RVH154" s="8"/>
      <c r="RVI154" s="8"/>
      <c r="RVJ154" s="8"/>
      <c r="RVK154" s="8"/>
      <c r="RVL154" s="8"/>
      <c r="RVM154" s="8"/>
      <c r="RVN154" s="8"/>
      <c r="RVO154" s="8"/>
      <c r="RVP154" s="8"/>
      <c r="RVQ154" s="8"/>
      <c r="RVR154" s="8"/>
      <c r="RVS154" s="8"/>
      <c r="RVT154" s="8"/>
      <c r="RVU154" s="8"/>
      <c r="RVV154" s="8"/>
      <c r="RVW154" s="8"/>
      <c r="RVX154" s="8"/>
      <c r="RVY154" s="8"/>
      <c r="RVZ154" s="8"/>
      <c r="RWA154" s="8"/>
      <c r="RWB154" s="8"/>
      <c r="RWC154" s="8"/>
      <c r="RWD154" s="8"/>
      <c r="RWE154" s="8"/>
      <c r="RWF154" s="8"/>
      <c r="RWG154" s="8"/>
      <c r="RWH154" s="8"/>
      <c r="RWI154" s="8"/>
      <c r="RWJ154" s="8"/>
      <c r="RWK154" s="8"/>
      <c r="RWL154" s="8"/>
      <c r="RWM154" s="8"/>
      <c r="RWN154" s="8"/>
      <c r="RWO154" s="8"/>
      <c r="RWP154" s="8"/>
      <c r="RWQ154" s="8"/>
      <c r="RWR154" s="8"/>
      <c r="RWS154" s="8"/>
      <c r="RWT154" s="8"/>
      <c r="RWU154" s="8"/>
      <c r="RWV154" s="8"/>
      <c r="RWW154" s="8"/>
      <c r="RWX154" s="8"/>
      <c r="RWY154" s="8"/>
      <c r="RWZ154" s="8"/>
      <c r="RXA154" s="8"/>
      <c r="RXB154" s="8"/>
      <c r="RXC154" s="8"/>
      <c r="RXD154" s="8"/>
      <c r="RXE154" s="8"/>
      <c r="RXF154" s="8"/>
      <c r="RXG154" s="8"/>
      <c r="RXH154" s="8"/>
      <c r="RXI154" s="8"/>
      <c r="RXJ154" s="8"/>
      <c r="RXK154" s="8"/>
      <c r="RXL154" s="8"/>
      <c r="RXM154" s="8"/>
      <c r="RXN154" s="8"/>
      <c r="RXO154" s="8"/>
      <c r="RXP154" s="8"/>
      <c r="RXQ154" s="8"/>
      <c r="RXR154" s="8"/>
      <c r="RXS154" s="8"/>
      <c r="RXT154" s="8"/>
      <c r="RXU154" s="8"/>
      <c r="RXV154" s="8"/>
      <c r="RXW154" s="8"/>
      <c r="RXX154" s="8"/>
      <c r="RXY154" s="8"/>
      <c r="RXZ154" s="8"/>
      <c r="RYA154" s="8"/>
      <c r="RYB154" s="8"/>
      <c r="RYC154" s="8"/>
      <c r="RYD154" s="8"/>
      <c r="RYE154" s="8"/>
      <c r="RYF154" s="8"/>
      <c r="RYG154" s="8"/>
      <c r="RYH154" s="8"/>
      <c r="RYI154" s="8"/>
      <c r="RYJ154" s="8"/>
      <c r="RYK154" s="8"/>
      <c r="RYL154" s="8"/>
      <c r="RYM154" s="8"/>
      <c r="RYN154" s="8"/>
      <c r="RYO154" s="8"/>
      <c r="RYP154" s="8"/>
      <c r="RYQ154" s="8"/>
      <c r="RYR154" s="8"/>
      <c r="RYS154" s="8"/>
      <c r="RYT154" s="8"/>
      <c r="RYU154" s="8"/>
      <c r="RYV154" s="8"/>
      <c r="RYW154" s="8"/>
      <c r="RYX154" s="8"/>
      <c r="RYY154" s="8"/>
      <c r="RYZ154" s="8"/>
      <c r="RZA154" s="8"/>
      <c r="RZB154" s="8"/>
      <c r="RZC154" s="8"/>
      <c r="RZD154" s="8"/>
      <c r="RZE154" s="8"/>
      <c r="RZF154" s="8"/>
      <c r="RZG154" s="8"/>
      <c r="RZH154" s="8"/>
      <c r="RZI154" s="8"/>
      <c r="RZJ154" s="8"/>
      <c r="RZK154" s="8"/>
      <c r="RZL154" s="8"/>
      <c r="RZM154" s="8"/>
      <c r="RZN154" s="8"/>
      <c r="RZO154" s="8"/>
      <c r="RZP154" s="8"/>
      <c r="RZQ154" s="8"/>
      <c r="RZR154" s="8"/>
      <c r="RZS154" s="8"/>
      <c r="RZT154" s="8"/>
      <c r="RZU154" s="8"/>
      <c r="RZV154" s="8"/>
      <c r="RZW154" s="8"/>
      <c r="RZX154" s="8"/>
      <c r="RZY154" s="8"/>
      <c r="RZZ154" s="8"/>
      <c r="SAA154" s="8"/>
      <c r="SAB154" s="8"/>
      <c r="SAC154" s="8"/>
      <c r="SAD154" s="8"/>
      <c r="SAE154" s="8"/>
      <c r="SAF154" s="8"/>
      <c r="SAG154" s="8"/>
      <c r="SAH154" s="8"/>
      <c r="SAI154" s="8"/>
      <c r="SAJ154" s="8"/>
      <c r="SAK154" s="8"/>
      <c r="SAL154" s="8"/>
      <c r="SAM154" s="8"/>
      <c r="SAN154" s="8"/>
      <c r="SAO154" s="8"/>
      <c r="SAP154" s="8"/>
      <c r="SAQ154" s="8"/>
      <c r="SAR154" s="8"/>
      <c r="SAS154" s="8"/>
      <c r="SAT154" s="8"/>
      <c r="SAU154" s="8"/>
      <c r="SAV154" s="8"/>
      <c r="SAW154" s="8"/>
      <c r="SAX154" s="8"/>
      <c r="SAY154" s="8"/>
      <c r="SAZ154" s="8"/>
      <c r="SBA154" s="8"/>
      <c r="SBB154" s="8"/>
      <c r="SBC154" s="8"/>
      <c r="SBD154" s="8"/>
      <c r="SBE154" s="8"/>
      <c r="SBF154" s="8"/>
      <c r="SBG154" s="8"/>
      <c r="SBH154" s="8"/>
      <c r="SBI154" s="8"/>
      <c r="SBJ154" s="8"/>
      <c r="SBK154" s="8"/>
      <c r="SBL154" s="8"/>
      <c r="SBM154" s="8"/>
      <c r="SBN154" s="8"/>
      <c r="SBO154" s="8"/>
      <c r="SBP154" s="8"/>
      <c r="SBQ154" s="8"/>
      <c r="SBR154" s="8"/>
      <c r="SBS154" s="8"/>
      <c r="SBT154" s="8"/>
      <c r="SBU154" s="8"/>
      <c r="SBV154" s="8"/>
      <c r="SBW154" s="8"/>
      <c r="SBX154" s="8"/>
      <c r="SBY154" s="8"/>
      <c r="SBZ154" s="8"/>
      <c r="SCA154" s="8"/>
      <c r="SCB154" s="8"/>
      <c r="SCC154" s="8"/>
      <c r="SCD154" s="8"/>
      <c r="SCE154" s="8"/>
      <c r="SCF154" s="8"/>
      <c r="SCG154" s="8"/>
      <c r="SCH154" s="8"/>
      <c r="SCI154" s="8"/>
      <c r="SCJ154" s="8"/>
      <c r="SCK154" s="8"/>
      <c r="SCL154" s="8"/>
      <c r="SCM154" s="8"/>
      <c r="SCN154" s="8"/>
      <c r="SCO154" s="8"/>
      <c r="SCP154" s="8"/>
      <c r="SCQ154" s="8"/>
      <c r="SCR154" s="8"/>
      <c r="SCS154" s="8"/>
      <c r="SCT154" s="8"/>
      <c r="SCU154" s="8"/>
      <c r="SCV154" s="8"/>
      <c r="SCW154" s="8"/>
      <c r="SCX154" s="8"/>
      <c r="SCY154" s="8"/>
      <c r="SCZ154" s="8"/>
      <c r="SDA154" s="8"/>
      <c r="SDB154" s="8"/>
      <c r="SDC154" s="8"/>
      <c r="SDD154" s="8"/>
      <c r="SDE154" s="8"/>
      <c r="SDF154" s="8"/>
      <c r="SDG154" s="8"/>
      <c r="SDH154" s="8"/>
      <c r="SDI154" s="8"/>
      <c r="SDJ154" s="8"/>
      <c r="SDK154" s="8"/>
      <c r="SDL154" s="8"/>
      <c r="SDM154" s="8"/>
      <c r="SDN154" s="8"/>
      <c r="SDO154" s="8"/>
      <c r="SDP154" s="8"/>
      <c r="SDQ154" s="8"/>
      <c r="SDR154" s="8"/>
      <c r="SDS154" s="8"/>
      <c r="SDT154" s="8"/>
      <c r="SDU154" s="8"/>
      <c r="SDV154" s="8"/>
      <c r="SDW154" s="8"/>
      <c r="SDX154" s="8"/>
      <c r="SDY154" s="8"/>
      <c r="SDZ154" s="8"/>
      <c r="SEA154" s="8"/>
      <c r="SEB154" s="8"/>
      <c r="SEC154" s="8"/>
      <c r="SED154" s="8"/>
      <c r="SEE154" s="8"/>
      <c r="SEF154" s="8"/>
      <c r="SEG154" s="8"/>
      <c r="SEH154" s="8"/>
      <c r="SEI154" s="8"/>
      <c r="SEJ154" s="8"/>
      <c r="SEK154" s="8"/>
      <c r="SEL154" s="8"/>
      <c r="SEM154" s="8"/>
      <c r="SEN154" s="8"/>
      <c r="SEO154" s="8"/>
      <c r="SEP154" s="8"/>
      <c r="SEQ154" s="8"/>
      <c r="SER154" s="8"/>
      <c r="SES154" s="8"/>
      <c r="SET154" s="8"/>
      <c r="SEU154" s="8"/>
      <c r="SEV154" s="8"/>
      <c r="SEW154" s="8"/>
      <c r="SEX154" s="8"/>
      <c r="SEY154" s="8"/>
      <c r="SEZ154" s="8"/>
      <c r="SFA154" s="8"/>
      <c r="SFB154" s="8"/>
      <c r="SFC154" s="8"/>
      <c r="SFD154" s="8"/>
      <c r="SFE154" s="8"/>
      <c r="SFF154" s="8"/>
      <c r="SFG154" s="8"/>
      <c r="SFH154" s="8"/>
      <c r="SFI154" s="8"/>
      <c r="SFJ154" s="8"/>
      <c r="SFK154" s="8"/>
      <c r="SFL154" s="8"/>
      <c r="SFM154" s="8"/>
      <c r="SFN154" s="8"/>
      <c r="SFO154" s="8"/>
      <c r="SFP154" s="8"/>
      <c r="SFQ154" s="8"/>
      <c r="SFR154" s="8"/>
      <c r="SFS154" s="8"/>
      <c r="SFT154" s="8"/>
      <c r="SFU154" s="8"/>
      <c r="SFV154" s="8"/>
      <c r="SFW154" s="8"/>
      <c r="SFX154" s="8"/>
      <c r="SFY154" s="8"/>
      <c r="SFZ154" s="8"/>
      <c r="SGA154" s="8"/>
      <c r="SGB154" s="8"/>
      <c r="SGC154" s="8"/>
      <c r="SGD154" s="8"/>
      <c r="SGE154" s="8"/>
      <c r="SGF154" s="8"/>
      <c r="SGG154" s="8"/>
      <c r="SGH154" s="8"/>
      <c r="SGI154" s="8"/>
      <c r="SGJ154" s="8"/>
      <c r="SGK154" s="8"/>
      <c r="SGL154" s="8"/>
      <c r="SGM154" s="8"/>
      <c r="SGN154" s="8"/>
      <c r="SGO154" s="8"/>
      <c r="SGP154" s="8"/>
      <c r="SGQ154" s="8"/>
      <c r="SGR154" s="8"/>
      <c r="SGS154" s="8"/>
      <c r="SGT154" s="8"/>
      <c r="SGU154" s="8"/>
      <c r="SGV154" s="8"/>
      <c r="SGW154" s="8"/>
      <c r="SGX154" s="8"/>
      <c r="SGY154" s="8"/>
      <c r="SGZ154" s="8"/>
      <c r="SHA154" s="8"/>
      <c r="SHB154" s="8"/>
      <c r="SHC154" s="8"/>
      <c r="SHD154" s="8"/>
      <c r="SHE154" s="8"/>
      <c r="SHF154" s="8"/>
      <c r="SHG154" s="8"/>
      <c r="SHH154" s="8"/>
      <c r="SHI154" s="8"/>
      <c r="SHJ154" s="8"/>
      <c r="SHK154" s="8"/>
      <c r="SHL154" s="8"/>
      <c r="SHM154" s="8"/>
      <c r="SHN154" s="8"/>
      <c r="SHO154" s="8"/>
      <c r="SHP154" s="8"/>
      <c r="SHQ154" s="8"/>
      <c r="SHR154" s="8"/>
      <c r="SHS154" s="8"/>
      <c r="SHT154" s="8"/>
      <c r="SHU154" s="8"/>
      <c r="SHV154" s="8"/>
      <c r="SHW154" s="8"/>
      <c r="SHX154" s="8"/>
      <c r="SHY154" s="8"/>
      <c r="SHZ154" s="8"/>
      <c r="SIA154" s="8"/>
      <c r="SIB154" s="8"/>
      <c r="SIC154" s="8"/>
      <c r="SID154" s="8"/>
      <c r="SIE154" s="8"/>
      <c r="SIF154" s="8"/>
      <c r="SIG154" s="8"/>
      <c r="SIH154" s="8"/>
      <c r="SII154" s="8"/>
      <c r="SIJ154" s="8"/>
      <c r="SIK154" s="8"/>
      <c r="SIL154" s="8"/>
      <c r="SIM154" s="8"/>
      <c r="SIN154" s="8"/>
      <c r="SIO154" s="8"/>
      <c r="SIP154" s="8"/>
      <c r="SIQ154" s="8"/>
      <c r="SIR154" s="8"/>
      <c r="SIS154" s="8"/>
      <c r="SIT154" s="8"/>
      <c r="SIU154" s="8"/>
      <c r="SIV154" s="8"/>
      <c r="SIW154" s="8"/>
      <c r="SIX154" s="8"/>
      <c r="SIY154" s="8"/>
      <c r="SIZ154" s="8"/>
      <c r="SJA154" s="8"/>
      <c r="SJB154" s="8"/>
      <c r="SJC154" s="8"/>
      <c r="SJD154" s="8"/>
      <c r="SJE154" s="8"/>
      <c r="SJF154" s="8"/>
      <c r="SJG154" s="8"/>
      <c r="SJH154" s="8"/>
      <c r="SJI154" s="8"/>
      <c r="SJJ154" s="8"/>
      <c r="SJK154" s="8"/>
      <c r="SJL154" s="8"/>
      <c r="SJM154" s="8"/>
      <c r="SJN154" s="8"/>
      <c r="SJO154" s="8"/>
      <c r="SJP154" s="8"/>
      <c r="SJQ154" s="8"/>
      <c r="SJR154" s="8"/>
      <c r="SJS154" s="8"/>
      <c r="SJT154" s="8"/>
      <c r="SJU154" s="8"/>
      <c r="SJV154" s="8"/>
      <c r="SJW154" s="8"/>
      <c r="SJX154" s="8"/>
      <c r="SJY154" s="8"/>
      <c r="SJZ154" s="8"/>
      <c r="SKA154" s="8"/>
      <c r="SKB154" s="8"/>
      <c r="SKC154" s="8"/>
      <c r="SKD154" s="8"/>
      <c r="SKE154" s="8"/>
      <c r="SKF154" s="8"/>
      <c r="SKG154" s="8"/>
      <c r="SKH154" s="8"/>
      <c r="SKI154" s="8"/>
      <c r="SKJ154" s="8"/>
      <c r="SKK154" s="8"/>
      <c r="SKL154" s="8"/>
      <c r="SKM154" s="8"/>
      <c r="SKN154" s="8"/>
      <c r="SKO154" s="8"/>
      <c r="SKP154" s="8"/>
      <c r="SKQ154" s="8"/>
      <c r="SKR154" s="8"/>
      <c r="SKS154" s="8"/>
      <c r="SKT154" s="8"/>
      <c r="SKU154" s="8"/>
      <c r="SKV154" s="8"/>
      <c r="SKW154" s="8"/>
      <c r="SKX154" s="8"/>
      <c r="SKY154" s="8"/>
      <c r="SKZ154" s="8"/>
      <c r="SLA154" s="8"/>
      <c r="SLB154" s="8"/>
      <c r="SLC154" s="8"/>
      <c r="SLD154" s="8"/>
      <c r="SLE154" s="8"/>
      <c r="SLF154" s="8"/>
      <c r="SLG154" s="8"/>
      <c r="SLH154" s="8"/>
      <c r="SLI154" s="8"/>
      <c r="SLJ154" s="8"/>
      <c r="SLK154" s="8"/>
      <c r="SLL154" s="8"/>
      <c r="SLM154" s="8"/>
      <c r="SLN154" s="8"/>
      <c r="SLO154" s="8"/>
      <c r="SLP154" s="8"/>
      <c r="SLQ154" s="8"/>
      <c r="SLR154" s="8"/>
      <c r="SLS154" s="8"/>
      <c r="SLT154" s="8"/>
      <c r="SLU154" s="8"/>
      <c r="SLV154" s="8"/>
      <c r="SLW154" s="8"/>
      <c r="SLX154" s="8"/>
      <c r="SLY154" s="8"/>
      <c r="SLZ154" s="8"/>
      <c r="SMA154" s="8"/>
      <c r="SMB154" s="8"/>
      <c r="SMC154" s="8"/>
      <c r="SMD154" s="8"/>
      <c r="SME154" s="8"/>
      <c r="SMF154" s="8"/>
      <c r="SMG154" s="8"/>
      <c r="SMH154" s="8"/>
      <c r="SMI154" s="8"/>
      <c r="SMJ154" s="8"/>
      <c r="SMK154" s="8"/>
      <c r="SML154" s="8"/>
      <c r="SMM154" s="8"/>
      <c r="SMN154" s="8"/>
      <c r="SMO154" s="8"/>
      <c r="SMP154" s="8"/>
      <c r="SMQ154" s="8"/>
      <c r="SMR154" s="8"/>
      <c r="SMS154" s="8"/>
      <c r="SMT154" s="8"/>
      <c r="SMU154" s="8"/>
      <c r="SMV154" s="8"/>
      <c r="SMW154" s="8"/>
      <c r="SMX154" s="8"/>
      <c r="SMY154" s="8"/>
      <c r="SMZ154" s="8"/>
      <c r="SNA154" s="8"/>
      <c r="SNB154" s="8"/>
      <c r="SNC154" s="8"/>
      <c r="SND154" s="8"/>
      <c r="SNE154" s="8"/>
      <c r="SNF154" s="8"/>
      <c r="SNG154" s="8"/>
      <c r="SNH154" s="8"/>
      <c r="SNI154" s="8"/>
      <c r="SNJ154" s="8"/>
      <c r="SNK154" s="8"/>
      <c r="SNL154" s="8"/>
      <c r="SNM154" s="8"/>
      <c r="SNN154" s="8"/>
      <c r="SNO154" s="8"/>
      <c r="SNP154" s="8"/>
      <c r="SNQ154" s="8"/>
      <c r="SNR154" s="8"/>
      <c r="SNS154" s="8"/>
      <c r="SNT154" s="8"/>
      <c r="SNU154" s="8"/>
      <c r="SNV154" s="8"/>
      <c r="SNW154" s="8"/>
      <c r="SNX154" s="8"/>
      <c r="SNY154" s="8"/>
      <c r="SNZ154" s="8"/>
      <c r="SOA154" s="8"/>
      <c r="SOB154" s="8"/>
      <c r="SOC154" s="8"/>
      <c r="SOD154" s="8"/>
      <c r="SOE154" s="8"/>
      <c r="SOF154" s="8"/>
      <c r="SOG154" s="8"/>
      <c r="SOH154" s="8"/>
      <c r="SOI154" s="8"/>
      <c r="SOJ154" s="8"/>
      <c r="SOK154" s="8"/>
      <c r="SOL154" s="8"/>
      <c r="SOM154" s="8"/>
      <c r="SON154" s="8"/>
      <c r="SOO154" s="8"/>
      <c r="SOP154" s="8"/>
      <c r="SOQ154" s="8"/>
      <c r="SOR154" s="8"/>
      <c r="SOS154" s="8"/>
      <c r="SOT154" s="8"/>
      <c r="SOU154" s="8"/>
      <c r="SOV154" s="8"/>
      <c r="SOW154" s="8"/>
      <c r="SOX154" s="8"/>
      <c r="SOY154" s="8"/>
      <c r="SOZ154" s="8"/>
      <c r="SPA154" s="8"/>
      <c r="SPB154" s="8"/>
      <c r="SPC154" s="8"/>
      <c r="SPD154" s="8"/>
      <c r="SPE154" s="8"/>
      <c r="SPF154" s="8"/>
      <c r="SPG154" s="8"/>
      <c r="SPH154" s="8"/>
      <c r="SPI154" s="8"/>
      <c r="SPJ154" s="8"/>
      <c r="SPK154" s="8"/>
      <c r="SPL154" s="8"/>
      <c r="SPM154" s="8"/>
      <c r="SPN154" s="8"/>
      <c r="SPO154" s="8"/>
      <c r="SPP154" s="8"/>
      <c r="SPQ154" s="8"/>
      <c r="SPR154" s="8"/>
      <c r="SPS154" s="8"/>
      <c r="SPT154" s="8"/>
      <c r="SPU154" s="8"/>
      <c r="SPV154" s="8"/>
      <c r="SPW154" s="8"/>
      <c r="SPX154" s="8"/>
      <c r="SPY154" s="8"/>
      <c r="SPZ154" s="8"/>
      <c r="SQA154" s="8"/>
      <c r="SQB154" s="8"/>
      <c r="SQC154" s="8"/>
      <c r="SQD154" s="8"/>
      <c r="SQE154" s="8"/>
      <c r="SQF154" s="8"/>
      <c r="SQG154" s="8"/>
      <c r="SQH154" s="8"/>
      <c r="SQI154" s="8"/>
      <c r="SQJ154" s="8"/>
      <c r="SQK154" s="8"/>
      <c r="SQL154" s="8"/>
      <c r="SQM154" s="8"/>
      <c r="SQN154" s="8"/>
      <c r="SQO154" s="8"/>
      <c r="SQP154" s="8"/>
      <c r="SQQ154" s="8"/>
      <c r="SQR154" s="8"/>
      <c r="SQS154" s="8"/>
      <c r="SQT154" s="8"/>
      <c r="SQU154" s="8"/>
      <c r="SQV154" s="8"/>
      <c r="SQW154" s="8"/>
      <c r="SQX154" s="8"/>
      <c r="SQY154" s="8"/>
      <c r="SQZ154" s="8"/>
      <c r="SRA154" s="8"/>
      <c r="SRB154" s="8"/>
      <c r="SRC154" s="8"/>
      <c r="SRD154" s="8"/>
      <c r="SRE154" s="8"/>
      <c r="SRF154" s="8"/>
      <c r="SRG154" s="8"/>
      <c r="SRH154" s="8"/>
      <c r="SRI154" s="8"/>
      <c r="SRJ154" s="8"/>
      <c r="SRK154" s="8"/>
      <c r="SRL154" s="8"/>
      <c r="SRM154" s="8"/>
      <c r="SRN154" s="8"/>
      <c r="SRO154" s="8"/>
      <c r="SRP154" s="8"/>
      <c r="SRQ154" s="8"/>
      <c r="SRR154" s="8"/>
      <c r="SRS154" s="8"/>
      <c r="SRT154" s="8"/>
      <c r="SRU154" s="8"/>
      <c r="SRV154" s="8"/>
      <c r="SRW154" s="8"/>
      <c r="SRX154" s="8"/>
      <c r="SRY154" s="8"/>
      <c r="SRZ154" s="8"/>
      <c r="SSA154" s="8"/>
      <c r="SSB154" s="8"/>
      <c r="SSC154" s="8"/>
      <c r="SSD154" s="8"/>
      <c r="SSE154" s="8"/>
      <c r="SSF154" s="8"/>
      <c r="SSG154" s="8"/>
      <c r="SSH154" s="8"/>
      <c r="SSI154" s="8"/>
      <c r="SSJ154" s="8"/>
      <c r="SSK154" s="8"/>
      <c r="SSL154" s="8"/>
      <c r="SSM154" s="8"/>
      <c r="SSN154" s="8"/>
      <c r="SSO154" s="8"/>
      <c r="SSP154" s="8"/>
      <c r="SSQ154" s="8"/>
      <c r="SSR154" s="8"/>
      <c r="SSS154" s="8"/>
      <c r="SST154" s="8"/>
      <c r="SSU154" s="8"/>
      <c r="SSV154" s="8"/>
      <c r="SSW154" s="8"/>
      <c r="SSX154" s="8"/>
      <c r="SSY154" s="8"/>
      <c r="SSZ154" s="8"/>
      <c r="STA154" s="8"/>
      <c r="STB154" s="8"/>
      <c r="STC154" s="8"/>
      <c r="STD154" s="8"/>
      <c r="STE154" s="8"/>
      <c r="STF154" s="8"/>
      <c r="STG154" s="8"/>
      <c r="STH154" s="8"/>
      <c r="STI154" s="8"/>
      <c r="STJ154" s="8"/>
      <c r="STK154" s="8"/>
      <c r="STL154" s="8"/>
      <c r="STM154" s="8"/>
      <c r="STN154" s="8"/>
      <c r="STO154" s="8"/>
      <c r="STP154" s="8"/>
      <c r="STQ154" s="8"/>
      <c r="STR154" s="8"/>
      <c r="STS154" s="8"/>
      <c r="STT154" s="8"/>
      <c r="STU154" s="8"/>
      <c r="STV154" s="8"/>
      <c r="STW154" s="8"/>
      <c r="STX154" s="8"/>
      <c r="STY154" s="8"/>
      <c r="STZ154" s="8"/>
      <c r="SUA154" s="8"/>
      <c r="SUB154" s="8"/>
      <c r="SUC154" s="8"/>
      <c r="SUD154" s="8"/>
      <c r="SUE154" s="8"/>
      <c r="SUF154" s="8"/>
      <c r="SUG154" s="8"/>
      <c r="SUH154" s="8"/>
      <c r="SUI154" s="8"/>
      <c r="SUJ154" s="8"/>
      <c r="SUK154" s="8"/>
      <c r="SUL154" s="8"/>
      <c r="SUM154" s="8"/>
      <c r="SUN154" s="8"/>
      <c r="SUO154" s="8"/>
      <c r="SUP154" s="8"/>
      <c r="SUQ154" s="8"/>
      <c r="SUR154" s="8"/>
      <c r="SUS154" s="8"/>
      <c r="SUT154" s="8"/>
      <c r="SUU154" s="8"/>
      <c r="SUV154" s="8"/>
      <c r="SUW154" s="8"/>
      <c r="SUX154" s="8"/>
      <c r="SUY154" s="8"/>
      <c r="SUZ154" s="8"/>
      <c r="SVA154" s="8"/>
      <c r="SVB154" s="8"/>
      <c r="SVC154" s="8"/>
      <c r="SVD154" s="8"/>
      <c r="SVE154" s="8"/>
      <c r="SVF154" s="8"/>
      <c r="SVG154" s="8"/>
      <c r="SVH154" s="8"/>
      <c r="SVI154" s="8"/>
      <c r="SVJ154" s="8"/>
      <c r="SVK154" s="8"/>
      <c r="SVL154" s="8"/>
      <c r="SVM154" s="8"/>
      <c r="SVN154" s="8"/>
      <c r="SVO154" s="8"/>
      <c r="SVP154" s="8"/>
      <c r="SVQ154" s="8"/>
      <c r="SVR154" s="8"/>
      <c r="SVS154" s="8"/>
      <c r="SVT154" s="8"/>
      <c r="SVU154" s="8"/>
      <c r="SVV154" s="8"/>
      <c r="SVW154" s="8"/>
      <c r="SVX154" s="8"/>
      <c r="SVY154" s="8"/>
      <c r="SVZ154" s="8"/>
      <c r="SWA154" s="8"/>
      <c r="SWB154" s="8"/>
      <c r="SWC154" s="8"/>
      <c r="SWD154" s="8"/>
      <c r="SWE154" s="8"/>
      <c r="SWF154" s="8"/>
      <c r="SWG154" s="8"/>
      <c r="SWH154" s="8"/>
      <c r="SWI154" s="8"/>
      <c r="SWJ154" s="8"/>
      <c r="SWK154" s="8"/>
      <c r="SWL154" s="8"/>
      <c r="SWM154" s="8"/>
      <c r="SWN154" s="8"/>
      <c r="SWO154" s="8"/>
      <c r="SWP154" s="8"/>
      <c r="SWQ154" s="8"/>
      <c r="SWR154" s="8"/>
      <c r="SWS154" s="8"/>
      <c r="SWT154" s="8"/>
      <c r="SWU154" s="8"/>
      <c r="SWV154" s="8"/>
      <c r="SWW154" s="8"/>
      <c r="SWX154" s="8"/>
      <c r="SWY154" s="8"/>
      <c r="SWZ154" s="8"/>
      <c r="SXA154" s="8"/>
      <c r="SXB154" s="8"/>
      <c r="SXC154" s="8"/>
      <c r="SXD154" s="8"/>
      <c r="SXE154" s="8"/>
      <c r="SXF154" s="8"/>
      <c r="SXG154" s="8"/>
      <c r="SXH154" s="8"/>
      <c r="SXI154" s="8"/>
      <c r="SXJ154" s="8"/>
      <c r="SXK154" s="8"/>
      <c r="SXL154" s="8"/>
      <c r="SXM154" s="8"/>
      <c r="SXN154" s="8"/>
      <c r="SXO154" s="8"/>
      <c r="SXP154" s="8"/>
      <c r="SXQ154" s="8"/>
      <c r="SXR154" s="8"/>
      <c r="SXS154" s="8"/>
      <c r="SXT154" s="8"/>
      <c r="SXU154" s="8"/>
      <c r="SXV154" s="8"/>
      <c r="SXW154" s="8"/>
      <c r="SXX154" s="8"/>
      <c r="SXY154" s="8"/>
      <c r="SXZ154" s="8"/>
      <c r="SYA154" s="8"/>
      <c r="SYB154" s="8"/>
      <c r="SYC154" s="8"/>
      <c r="SYD154" s="8"/>
      <c r="SYE154" s="8"/>
      <c r="SYF154" s="8"/>
      <c r="SYG154" s="8"/>
      <c r="SYH154" s="8"/>
      <c r="SYI154" s="8"/>
      <c r="SYJ154" s="8"/>
      <c r="SYK154" s="8"/>
      <c r="SYL154" s="8"/>
      <c r="SYM154" s="8"/>
      <c r="SYN154" s="8"/>
      <c r="SYO154" s="8"/>
      <c r="SYP154" s="8"/>
      <c r="SYQ154" s="8"/>
      <c r="SYR154" s="8"/>
      <c r="SYS154" s="8"/>
      <c r="SYT154" s="8"/>
      <c r="SYU154" s="8"/>
      <c r="SYV154" s="8"/>
      <c r="SYW154" s="8"/>
      <c r="SYX154" s="8"/>
      <c r="SYY154" s="8"/>
      <c r="SYZ154" s="8"/>
      <c r="SZA154" s="8"/>
      <c r="SZB154" s="8"/>
      <c r="SZC154" s="8"/>
      <c r="SZD154" s="8"/>
      <c r="SZE154" s="8"/>
      <c r="SZF154" s="8"/>
      <c r="SZG154" s="8"/>
      <c r="SZH154" s="8"/>
      <c r="SZI154" s="8"/>
      <c r="SZJ154" s="8"/>
      <c r="SZK154" s="8"/>
      <c r="SZL154" s="8"/>
      <c r="SZM154" s="8"/>
      <c r="SZN154" s="8"/>
      <c r="SZO154" s="8"/>
      <c r="SZP154" s="8"/>
      <c r="SZQ154" s="8"/>
      <c r="SZR154" s="8"/>
      <c r="SZS154" s="8"/>
      <c r="SZT154" s="8"/>
      <c r="SZU154" s="8"/>
      <c r="SZV154" s="8"/>
      <c r="SZW154" s="8"/>
      <c r="SZX154" s="8"/>
      <c r="SZY154" s="8"/>
      <c r="SZZ154" s="8"/>
      <c r="TAA154" s="8"/>
      <c r="TAB154" s="8"/>
      <c r="TAC154" s="8"/>
      <c r="TAD154" s="8"/>
      <c r="TAE154" s="8"/>
      <c r="TAF154" s="8"/>
      <c r="TAG154" s="8"/>
      <c r="TAH154" s="8"/>
      <c r="TAI154" s="8"/>
      <c r="TAJ154" s="8"/>
      <c r="TAK154" s="8"/>
      <c r="TAL154" s="8"/>
      <c r="TAM154" s="8"/>
      <c r="TAN154" s="8"/>
      <c r="TAO154" s="8"/>
      <c r="TAP154" s="8"/>
      <c r="TAQ154" s="8"/>
      <c r="TAR154" s="8"/>
      <c r="TAS154" s="8"/>
      <c r="TAT154" s="8"/>
      <c r="TAU154" s="8"/>
      <c r="TAV154" s="8"/>
      <c r="TAW154" s="8"/>
      <c r="TAX154" s="8"/>
      <c r="TAY154" s="8"/>
      <c r="TAZ154" s="8"/>
      <c r="TBA154" s="8"/>
      <c r="TBB154" s="8"/>
      <c r="TBC154" s="8"/>
      <c r="TBD154" s="8"/>
      <c r="TBE154" s="8"/>
      <c r="TBF154" s="8"/>
      <c r="TBG154" s="8"/>
      <c r="TBH154" s="8"/>
      <c r="TBI154" s="8"/>
      <c r="TBJ154" s="8"/>
      <c r="TBK154" s="8"/>
      <c r="TBL154" s="8"/>
      <c r="TBM154" s="8"/>
      <c r="TBN154" s="8"/>
      <c r="TBO154" s="8"/>
      <c r="TBP154" s="8"/>
      <c r="TBQ154" s="8"/>
      <c r="TBR154" s="8"/>
      <c r="TBS154" s="8"/>
      <c r="TBT154" s="8"/>
      <c r="TBU154" s="8"/>
      <c r="TBV154" s="8"/>
      <c r="TBW154" s="8"/>
      <c r="TBX154" s="8"/>
      <c r="TBY154" s="8"/>
      <c r="TBZ154" s="8"/>
      <c r="TCA154" s="8"/>
      <c r="TCB154" s="8"/>
      <c r="TCC154" s="8"/>
      <c r="TCD154" s="8"/>
      <c r="TCE154" s="8"/>
      <c r="TCF154" s="8"/>
      <c r="TCG154" s="8"/>
      <c r="TCH154" s="8"/>
      <c r="TCI154" s="8"/>
      <c r="TCJ154" s="8"/>
      <c r="TCK154" s="8"/>
      <c r="TCL154" s="8"/>
      <c r="TCM154" s="8"/>
      <c r="TCN154" s="8"/>
      <c r="TCO154" s="8"/>
      <c r="TCP154" s="8"/>
      <c r="TCQ154" s="8"/>
      <c r="TCR154" s="8"/>
      <c r="TCS154" s="8"/>
      <c r="TCT154" s="8"/>
      <c r="TCU154" s="8"/>
      <c r="TCV154" s="8"/>
      <c r="TCW154" s="8"/>
      <c r="TCX154" s="8"/>
      <c r="TCY154" s="8"/>
      <c r="TCZ154" s="8"/>
      <c r="TDA154" s="8"/>
      <c r="TDB154" s="8"/>
      <c r="TDC154" s="8"/>
      <c r="TDD154" s="8"/>
      <c r="TDE154" s="8"/>
      <c r="TDF154" s="8"/>
      <c r="TDG154" s="8"/>
      <c r="TDH154" s="8"/>
      <c r="TDI154" s="8"/>
      <c r="TDJ154" s="8"/>
      <c r="TDK154" s="8"/>
      <c r="TDL154" s="8"/>
      <c r="TDM154" s="8"/>
      <c r="TDN154" s="8"/>
      <c r="TDO154" s="8"/>
      <c r="TDP154" s="8"/>
      <c r="TDQ154" s="8"/>
      <c r="TDR154" s="8"/>
      <c r="TDS154" s="8"/>
      <c r="TDT154" s="8"/>
      <c r="TDU154" s="8"/>
      <c r="TDV154" s="8"/>
      <c r="TDW154" s="8"/>
      <c r="TDX154" s="8"/>
      <c r="TDY154" s="8"/>
      <c r="TDZ154" s="8"/>
      <c r="TEA154" s="8"/>
      <c r="TEB154" s="8"/>
      <c r="TEC154" s="8"/>
      <c r="TED154" s="8"/>
      <c r="TEE154" s="8"/>
      <c r="TEF154" s="8"/>
      <c r="TEG154" s="8"/>
      <c r="TEH154" s="8"/>
      <c r="TEI154" s="8"/>
      <c r="TEJ154" s="8"/>
      <c r="TEK154" s="8"/>
      <c r="TEL154" s="8"/>
      <c r="TEM154" s="8"/>
      <c r="TEN154" s="8"/>
      <c r="TEO154" s="8"/>
      <c r="TEP154" s="8"/>
      <c r="TEQ154" s="8"/>
      <c r="TER154" s="8"/>
      <c r="TES154" s="8"/>
      <c r="TET154" s="8"/>
      <c r="TEU154" s="8"/>
      <c r="TEV154" s="8"/>
      <c r="TEW154" s="8"/>
      <c r="TEX154" s="8"/>
      <c r="TEY154" s="8"/>
      <c r="TEZ154" s="8"/>
      <c r="TFA154" s="8"/>
      <c r="TFB154" s="8"/>
      <c r="TFC154" s="8"/>
      <c r="TFD154" s="8"/>
      <c r="TFE154" s="8"/>
      <c r="TFF154" s="8"/>
      <c r="TFG154" s="8"/>
      <c r="TFH154" s="8"/>
      <c r="TFI154" s="8"/>
      <c r="TFJ154" s="8"/>
      <c r="TFK154" s="8"/>
      <c r="TFL154" s="8"/>
      <c r="TFM154" s="8"/>
      <c r="TFN154" s="8"/>
      <c r="TFO154" s="8"/>
      <c r="TFP154" s="8"/>
      <c r="TFQ154" s="8"/>
      <c r="TFR154" s="8"/>
      <c r="TFS154" s="8"/>
      <c r="TFT154" s="8"/>
      <c r="TFU154" s="8"/>
      <c r="TFV154" s="8"/>
      <c r="TFW154" s="8"/>
      <c r="TFX154" s="8"/>
      <c r="TFY154" s="8"/>
      <c r="TFZ154" s="8"/>
      <c r="TGA154" s="8"/>
      <c r="TGB154" s="8"/>
      <c r="TGC154" s="8"/>
      <c r="TGD154" s="8"/>
      <c r="TGE154" s="8"/>
      <c r="TGF154" s="8"/>
      <c r="TGG154" s="8"/>
      <c r="TGH154" s="8"/>
      <c r="TGI154" s="8"/>
      <c r="TGJ154" s="8"/>
      <c r="TGK154" s="8"/>
      <c r="TGL154" s="8"/>
      <c r="TGM154" s="8"/>
      <c r="TGN154" s="8"/>
      <c r="TGO154" s="8"/>
      <c r="TGP154" s="8"/>
      <c r="TGQ154" s="8"/>
      <c r="TGR154" s="8"/>
      <c r="TGS154" s="8"/>
      <c r="TGT154" s="8"/>
      <c r="TGU154" s="8"/>
      <c r="TGV154" s="8"/>
      <c r="TGW154" s="8"/>
      <c r="TGX154" s="8"/>
      <c r="TGY154" s="8"/>
      <c r="TGZ154" s="8"/>
      <c r="THA154" s="8"/>
      <c r="THB154" s="8"/>
      <c r="THC154" s="8"/>
      <c r="THD154" s="8"/>
      <c r="THE154" s="8"/>
      <c r="THF154" s="8"/>
      <c r="THG154" s="8"/>
      <c r="THH154" s="8"/>
      <c r="THI154" s="8"/>
      <c r="THJ154" s="8"/>
      <c r="THK154" s="8"/>
      <c r="THL154" s="8"/>
      <c r="THM154" s="8"/>
      <c r="THN154" s="8"/>
      <c r="THO154" s="8"/>
      <c r="THP154" s="8"/>
      <c r="THQ154" s="8"/>
      <c r="THR154" s="8"/>
      <c r="THS154" s="8"/>
      <c r="THT154" s="8"/>
      <c r="THU154" s="8"/>
      <c r="THV154" s="8"/>
      <c r="THW154" s="8"/>
      <c r="THX154" s="8"/>
      <c r="THY154" s="8"/>
      <c r="THZ154" s="8"/>
      <c r="TIA154" s="8"/>
      <c r="TIB154" s="8"/>
      <c r="TIC154" s="8"/>
      <c r="TID154" s="8"/>
      <c r="TIE154" s="8"/>
      <c r="TIF154" s="8"/>
      <c r="TIG154" s="8"/>
      <c r="TIH154" s="8"/>
      <c r="TII154" s="8"/>
      <c r="TIJ154" s="8"/>
      <c r="TIK154" s="8"/>
      <c r="TIL154" s="8"/>
      <c r="TIM154" s="8"/>
      <c r="TIN154" s="8"/>
      <c r="TIO154" s="8"/>
      <c r="TIP154" s="8"/>
      <c r="TIQ154" s="8"/>
      <c r="TIR154" s="8"/>
      <c r="TIS154" s="8"/>
      <c r="TIT154" s="8"/>
      <c r="TIU154" s="8"/>
      <c r="TIV154" s="8"/>
      <c r="TIW154" s="8"/>
      <c r="TIX154" s="8"/>
      <c r="TIY154" s="8"/>
      <c r="TIZ154" s="8"/>
      <c r="TJA154" s="8"/>
      <c r="TJB154" s="8"/>
      <c r="TJC154" s="8"/>
      <c r="TJD154" s="8"/>
      <c r="TJE154" s="8"/>
      <c r="TJF154" s="8"/>
      <c r="TJG154" s="8"/>
      <c r="TJH154" s="8"/>
      <c r="TJI154" s="8"/>
      <c r="TJJ154" s="8"/>
      <c r="TJK154" s="8"/>
      <c r="TJL154" s="8"/>
      <c r="TJM154" s="8"/>
      <c r="TJN154" s="8"/>
      <c r="TJO154" s="8"/>
      <c r="TJP154" s="8"/>
      <c r="TJQ154" s="8"/>
      <c r="TJR154" s="8"/>
      <c r="TJS154" s="8"/>
      <c r="TJT154" s="8"/>
      <c r="TJU154" s="8"/>
      <c r="TJV154" s="8"/>
      <c r="TJW154" s="8"/>
      <c r="TJX154" s="8"/>
      <c r="TJY154" s="8"/>
      <c r="TJZ154" s="8"/>
      <c r="TKA154" s="8"/>
      <c r="TKB154" s="8"/>
      <c r="TKC154" s="8"/>
      <c r="TKD154" s="8"/>
      <c r="TKE154" s="8"/>
      <c r="TKF154" s="8"/>
      <c r="TKG154" s="8"/>
      <c r="TKH154" s="8"/>
      <c r="TKI154" s="8"/>
      <c r="TKJ154" s="8"/>
      <c r="TKK154" s="8"/>
      <c r="TKL154" s="8"/>
      <c r="TKM154" s="8"/>
      <c r="TKN154" s="8"/>
      <c r="TKO154" s="8"/>
      <c r="TKP154" s="8"/>
      <c r="TKQ154" s="8"/>
      <c r="TKR154" s="8"/>
      <c r="TKS154" s="8"/>
      <c r="TKT154" s="8"/>
      <c r="TKU154" s="8"/>
      <c r="TKV154" s="8"/>
      <c r="TKW154" s="8"/>
      <c r="TKX154" s="8"/>
      <c r="TKY154" s="8"/>
      <c r="TKZ154" s="8"/>
      <c r="TLA154" s="8"/>
      <c r="TLB154" s="8"/>
      <c r="TLC154" s="8"/>
      <c r="TLD154" s="8"/>
      <c r="TLE154" s="8"/>
      <c r="TLF154" s="8"/>
      <c r="TLG154" s="8"/>
      <c r="TLH154" s="8"/>
      <c r="TLI154" s="8"/>
      <c r="TLJ154" s="8"/>
      <c r="TLK154" s="8"/>
      <c r="TLL154" s="8"/>
      <c r="TLM154" s="8"/>
      <c r="TLN154" s="8"/>
      <c r="TLO154" s="8"/>
      <c r="TLP154" s="8"/>
      <c r="TLQ154" s="8"/>
      <c r="TLR154" s="8"/>
      <c r="TLS154" s="8"/>
      <c r="TLT154" s="8"/>
      <c r="TLU154" s="8"/>
      <c r="TLV154" s="8"/>
      <c r="TLW154" s="8"/>
      <c r="TLX154" s="8"/>
      <c r="TLY154" s="8"/>
      <c r="TLZ154" s="8"/>
      <c r="TMA154" s="8"/>
      <c r="TMB154" s="8"/>
      <c r="TMC154" s="8"/>
      <c r="TMD154" s="8"/>
      <c r="TME154" s="8"/>
      <c r="TMF154" s="8"/>
      <c r="TMG154" s="8"/>
      <c r="TMH154" s="8"/>
      <c r="TMI154" s="8"/>
      <c r="TMJ154" s="8"/>
      <c r="TMK154" s="8"/>
      <c r="TML154" s="8"/>
      <c r="TMM154" s="8"/>
      <c r="TMN154" s="8"/>
      <c r="TMO154" s="8"/>
      <c r="TMP154" s="8"/>
      <c r="TMQ154" s="8"/>
      <c r="TMR154" s="8"/>
      <c r="TMS154" s="8"/>
      <c r="TMT154" s="8"/>
      <c r="TMU154" s="8"/>
      <c r="TMV154" s="8"/>
      <c r="TMW154" s="8"/>
      <c r="TMX154" s="8"/>
      <c r="TMY154" s="8"/>
      <c r="TMZ154" s="8"/>
      <c r="TNA154" s="8"/>
      <c r="TNB154" s="8"/>
      <c r="TNC154" s="8"/>
      <c r="TND154" s="8"/>
      <c r="TNE154" s="8"/>
      <c r="TNF154" s="8"/>
      <c r="TNG154" s="8"/>
      <c r="TNH154" s="8"/>
      <c r="TNI154" s="8"/>
      <c r="TNJ154" s="8"/>
      <c r="TNK154" s="8"/>
      <c r="TNL154" s="8"/>
      <c r="TNM154" s="8"/>
      <c r="TNN154" s="8"/>
      <c r="TNO154" s="8"/>
      <c r="TNP154" s="8"/>
      <c r="TNQ154" s="8"/>
      <c r="TNR154" s="8"/>
      <c r="TNS154" s="8"/>
      <c r="TNT154" s="8"/>
      <c r="TNU154" s="8"/>
      <c r="TNV154" s="8"/>
      <c r="TNW154" s="8"/>
      <c r="TNX154" s="8"/>
      <c r="TNY154" s="8"/>
      <c r="TNZ154" s="8"/>
      <c r="TOA154" s="8"/>
      <c r="TOB154" s="8"/>
      <c r="TOC154" s="8"/>
      <c r="TOD154" s="8"/>
      <c r="TOE154" s="8"/>
      <c r="TOF154" s="8"/>
      <c r="TOG154" s="8"/>
      <c r="TOH154" s="8"/>
      <c r="TOI154" s="8"/>
      <c r="TOJ154" s="8"/>
      <c r="TOK154" s="8"/>
      <c r="TOL154" s="8"/>
      <c r="TOM154" s="8"/>
      <c r="TON154" s="8"/>
      <c r="TOO154" s="8"/>
      <c r="TOP154" s="8"/>
      <c r="TOQ154" s="8"/>
      <c r="TOR154" s="8"/>
      <c r="TOS154" s="8"/>
      <c r="TOT154" s="8"/>
      <c r="TOU154" s="8"/>
      <c r="TOV154" s="8"/>
      <c r="TOW154" s="8"/>
      <c r="TOX154" s="8"/>
      <c r="TOY154" s="8"/>
      <c r="TOZ154" s="8"/>
      <c r="TPA154" s="8"/>
      <c r="TPB154" s="8"/>
      <c r="TPC154" s="8"/>
      <c r="TPD154" s="8"/>
      <c r="TPE154" s="8"/>
      <c r="TPF154" s="8"/>
      <c r="TPG154" s="8"/>
      <c r="TPH154" s="8"/>
      <c r="TPI154" s="8"/>
      <c r="TPJ154" s="8"/>
      <c r="TPK154" s="8"/>
      <c r="TPL154" s="8"/>
      <c r="TPM154" s="8"/>
      <c r="TPN154" s="8"/>
      <c r="TPO154" s="8"/>
      <c r="TPP154" s="8"/>
      <c r="TPQ154" s="8"/>
      <c r="TPR154" s="8"/>
      <c r="TPS154" s="8"/>
      <c r="TPT154" s="8"/>
      <c r="TPU154" s="8"/>
      <c r="TPV154" s="8"/>
      <c r="TPW154" s="8"/>
      <c r="TPX154" s="8"/>
      <c r="TPY154" s="8"/>
      <c r="TPZ154" s="8"/>
      <c r="TQA154" s="8"/>
      <c r="TQB154" s="8"/>
      <c r="TQC154" s="8"/>
      <c r="TQD154" s="8"/>
      <c r="TQE154" s="8"/>
      <c r="TQF154" s="8"/>
      <c r="TQG154" s="8"/>
      <c r="TQH154" s="8"/>
      <c r="TQI154" s="8"/>
      <c r="TQJ154" s="8"/>
      <c r="TQK154" s="8"/>
      <c r="TQL154" s="8"/>
      <c r="TQM154" s="8"/>
      <c r="TQN154" s="8"/>
      <c r="TQO154" s="8"/>
      <c r="TQP154" s="8"/>
      <c r="TQQ154" s="8"/>
      <c r="TQR154" s="8"/>
      <c r="TQS154" s="8"/>
      <c r="TQT154" s="8"/>
      <c r="TQU154" s="8"/>
      <c r="TQV154" s="8"/>
      <c r="TQW154" s="8"/>
      <c r="TQX154" s="8"/>
      <c r="TQY154" s="8"/>
      <c r="TQZ154" s="8"/>
      <c r="TRA154" s="8"/>
      <c r="TRB154" s="8"/>
      <c r="TRC154" s="8"/>
      <c r="TRD154" s="8"/>
      <c r="TRE154" s="8"/>
      <c r="TRF154" s="8"/>
      <c r="TRG154" s="8"/>
      <c r="TRH154" s="8"/>
      <c r="TRI154" s="8"/>
      <c r="TRJ154" s="8"/>
      <c r="TRK154" s="8"/>
      <c r="TRL154" s="8"/>
      <c r="TRM154" s="8"/>
      <c r="TRN154" s="8"/>
      <c r="TRO154" s="8"/>
      <c r="TRP154" s="8"/>
      <c r="TRQ154" s="8"/>
      <c r="TRR154" s="8"/>
      <c r="TRS154" s="8"/>
      <c r="TRT154" s="8"/>
      <c r="TRU154" s="8"/>
      <c r="TRV154" s="8"/>
      <c r="TRW154" s="8"/>
      <c r="TRX154" s="8"/>
      <c r="TRY154" s="8"/>
      <c r="TRZ154" s="8"/>
      <c r="TSA154" s="8"/>
      <c r="TSB154" s="8"/>
      <c r="TSC154" s="8"/>
      <c r="TSD154" s="8"/>
      <c r="TSE154" s="8"/>
      <c r="TSF154" s="8"/>
      <c r="TSG154" s="8"/>
      <c r="TSH154" s="8"/>
      <c r="TSI154" s="8"/>
      <c r="TSJ154" s="8"/>
      <c r="TSK154" s="8"/>
      <c r="TSL154" s="8"/>
      <c r="TSM154" s="8"/>
      <c r="TSN154" s="8"/>
      <c r="TSO154" s="8"/>
      <c r="TSP154" s="8"/>
      <c r="TSQ154" s="8"/>
      <c r="TSR154" s="8"/>
      <c r="TSS154" s="8"/>
      <c r="TST154" s="8"/>
      <c r="TSU154" s="8"/>
      <c r="TSV154" s="8"/>
      <c r="TSW154" s="8"/>
      <c r="TSX154" s="8"/>
      <c r="TSY154" s="8"/>
      <c r="TSZ154" s="8"/>
      <c r="TTA154" s="8"/>
      <c r="TTB154" s="8"/>
      <c r="TTC154" s="8"/>
      <c r="TTD154" s="8"/>
      <c r="TTE154" s="8"/>
      <c r="TTF154" s="8"/>
      <c r="TTG154" s="8"/>
      <c r="TTH154" s="8"/>
      <c r="TTI154" s="8"/>
      <c r="TTJ154" s="8"/>
      <c r="TTK154" s="8"/>
      <c r="TTL154" s="8"/>
      <c r="TTM154" s="8"/>
      <c r="TTN154" s="8"/>
      <c r="TTO154" s="8"/>
      <c r="TTP154" s="8"/>
      <c r="TTQ154" s="8"/>
      <c r="TTR154" s="8"/>
      <c r="TTS154" s="8"/>
      <c r="TTT154" s="8"/>
      <c r="TTU154" s="8"/>
      <c r="TTV154" s="8"/>
      <c r="TTW154" s="8"/>
      <c r="TTX154" s="8"/>
      <c r="TTY154" s="8"/>
      <c r="TTZ154" s="8"/>
      <c r="TUA154" s="8"/>
      <c r="TUB154" s="8"/>
      <c r="TUC154" s="8"/>
      <c r="TUD154" s="8"/>
      <c r="TUE154" s="8"/>
      <c r="TUF154" s="8"/>
      <c r="TUG154" s="8"/>
      <c r="TUH154" s="8"/>
      <c r="TUI154" s="8"/>
      <c r="TUJ154" s="8"/>
      <c r="TUK154" s="8"/>
      <c r="TUL154" s="8"/>
      <c r="TUM154" s="8"/>
      <c r="TUN154" s="8"/>
      <c r="TUO154" s="8"/>
      <c r="TUP154" s="8"/>
      <c r="TUQ154" s="8"/>
      <c r="TUR154" s="8"/>
      <c r="TUS154" s="8"/>
      <c r="TUT154" s="8"/>
      <c r="TUU154" s="8"/>
      <c r="TUV154" s="8"/>
      <c r="TUW154" s="8"/>
      <c r="TUX154" s="8"/>
      <c r="TUY154" s="8"/>
      <c r="TUZ154" s="8"/>
      <c r="TVA154" s="8"/>
      <c r="TVB154" s="8"/>
      <c r="TVC154" s="8"/>
      <c r="TVD154" s="8"/>
      <c r="TVE154" s="8"/>
      <c r="TVF154" s="8"/>
      <c r="TVG154" s="8"/>
      <c r="TVH154" s="8"/>
      <c r="TVI154" s="8"/>
      <c r="TVJ154" s="8"/>
      <c r="TVK154" s="8"/>
      <c r="TVL154" s="8"/>
      <c r="TVM154" s="8"/>
      <c r="TVN154" s="8"/>
      <c r="TVO154" s="8"/>
      <c r="TVP154" s="8"/>
      <c r="TVQ154" s="8"/>
      <c r="TVR154" s="8"/>
      <c r="TVS154" s="8"/>
      <c r="TVT154" s="8"/>
      <c r="TVU154" s="8"/>
      <c r="TVV154" s="8"/>
      <c r="TVW154" s="8"/>
      <c r="TVX154" s="8"/>
      <c r="TVY154" s="8"/>
      <c r="TVZ154" s="8"/>
      <c r="TWA154" s="8"/>
      <c r="TWB154" s="8"/>
      <c r="TWC154" s="8"/>
      <c r="TWD154" s="8"/>
      <c r="TWE154" s="8"/>
      <c r="TWF154" s="8"/>
      <c r="TWG154" s="8"/>
      <c r="TWH154" s="8"/>
      <c r="TWI154" s="8"/>
      <c r="TWJ154" s="8"/>
      <c r="TWK154" s="8"/>
      <c r="TWL154" s="8"/>
      <c r="TWM154" s="8"/>
      <c r="TWN154" s="8"/>
      <c r="TWO154" s="8"/>
      <c r="TWP154" s="8"/>
      <c r="TWQ154" s="8"/>
      <c r="TWR154" s="8"/>
      <c r="TWS154" s="8"/>
      <c r="TWT154" s="8"/>
      <c r="TWU154" s="8"/>
      <c r="TWV154" s="8"/>
      <c r="TWW154" s="8"/>
      <c r="TWX154" s="8"/>
      <c r="TWY154" s="8"/>
      <c r="TWZ154" s="8"/>
      <c r="TXA154" s="8"/>
      <c r="TXB154" s="8"/>
      <c r="TXC154" s="8"/>
      <c r="TXD154" s="8"/>
      <c r="TXE154" s="8"/>
      <c r="TXF154" s="8"/>
      <c r="TXG154" s="8"/>
      <c r="TXH154" s="8"/>
      <c r="TXI154" s="8"/>
      <c r="TXJ154" s="8"/>
      <c r="TXK154" s="8"/>
      <c r="TXL154" s="8"/>
      <c r="TXM154" s="8"/>
      <c r="TXN154" s="8"/>
      <c r="TXO154" s="8"/>
      <c r="TXP154" s="8"/>
      <c r="TXQ154" s="8"/>
      <c r="TXR154" s="8"/>
      <c r="TXS154" s="8"/>
      <c r="TXT154" s="8"/>
      <c r="TXU154" s="8"/>
      <c r="TXV154" s="8"/>
      <c r="TXW154" s="8"/>
      <c r="TXX154" s="8"/>
      <c r="TXY154" s="8"/>
      <c r="TXZ154" s="8"/>
      <c r="TYA154" s="8"/>
      <c r="TYB154" s="8"/>
      <c r="TYC154" s="8"/>
      <c r="TYD154" s="8"/>
      <c r="TYE154" s="8"/>
      <c r="TYF154" s="8"/>
      <c r="TYG154" s="8"/>
      <c r="TYH154" s="8"/>
      <c r="TYI154" s="8"/>
      <c r="TYJ154" s="8"/>
      <c r="TYK154" s="8"/>
      <c r="TYL154" s="8"/>
      <c r="TYM154" s="8"/>
      <c r="TYN154" s="8"/>
      <c r="TYO154" s="8"/>
      <c r="TYP154" s="8"/>
      <c r="TYQ154" s="8"/>
      <c r="TYR154" s="8"/>
      <c r="TYS154" s="8"/>
      <c r="TYT154" s="8"/>
      <c r="TYU154" s="8"/>
      <c r="TYV154" s="8"/>
      <c r="TYW154" s="8"/>
      <c r="TYX154" s="8"/>
      <c r="TYY154" s="8"/>
      <c r="TYZ154" s="8"/>
      <c r="TZA154" s="8"/>
      <c r="TZB154" s="8"/>
      <c r="TZC154" s="8"/>
      <c r="TZD154" s="8"/>
      <c r="TZE154" s="8"/>
      <c r="TZF154" s="8"/>
      <c r="TZG154" s="8"/>
      <c r="TZH154" s="8"/>
      <c r="TZI154" s="8"/>
      <c r="TZJ154" s="8"/>
      <c r="TZK154" s="8"/>
      <c r="TZL154" s="8"/>
      <c r="TZM154" s="8"/>
      <c r="TZN154" s="8"/>
      <c r="TZO154" s="8"/>
      <c r="TZP154" s="8"/>
      <c r="TZQ154" s="8"/>
      <c r="TZR154" s="8"/>
      <c r="TZS154" s="8"/>
      <c r="TZT154" s="8"/>
      <c r="TZU154" s="8"/>
      <c r="TZV154" s="8"/>
      <c r="TZW154" s="8"/>
      <c r="TZX154" s="8"/>
      <c r="TZY154" s="8"/>
      <c r="TZZ154" s="8"/>
      <c r="UAA154" s="8"/>
      <c r="UAB154" s="8"/>
      <c r="UAC154" s="8"/>
      <c r="UAD154" s="8"/>
      <c r="UAE154" s="8"/>
      <c r="UAF154" s="8"/>
      <c r="UAG154" s="8"/>
      <c r="UAH154" s="8"/>
      <c r="UAI154" s="8"/>
      <c r="UAJ154" s="8"/>
      <c r="UAK154" s="8"/>
      <c r="UAL154" s="8"/>
      <c r="UAM154" s="8"/>
      <c r="UAN154" s="8"/>
      <c r="UAO154" s="8"/>
      <c r="UAP154" s="8"/>
      <c r="UAQ154" s="8"/>
      <c r="UAR154" s="8"/>
      <c r="UAS154" s="8"/>
      <c r="UAT154" s="8"/>
      <c r="UAU154" s="8"/>
      <c r="UAV154" s="8"/>
      <c r="UAW154" s="8"/>
      <c r="UAX154" s="8"/>
      <c r="UAY154" s="8"/>
      <c r="UAZ154" s="8"/>
      <c r="UBA154" s="8"/>
      <c r="UBB154" s="8"/>
      <c r="UBC154" s="8"/>
      <c r="UBD154" s="8"/>
      <c r="UBE154" s="8"/>
      <c r="UBF154" s="8"/>
      <c r="UBG154" s="8"/>
      <c r="UBH154" s="8"/>
      <c r="UBI154" s="8"/>
      <c r="UBJ154" s="8"/>
      <c r="UBK154" s="8"/>
      <c r="UBL154" s="8"/>
      <c r="UBM154" s="8"/>
      <c r="UBN154" s="8"/>
      <c r="UBO154" s="8"/>
      <c r="UBP154" s="8"/>
      <c r="UBQ154" s="8"/>
      <c r="UBR154" s="8"/>
      <c r="UBS154" s="8"/>
      <c r="UBT154" s="8"/>
      <c r="UBU154" s="8"/>
      <c r="UBV154" s="8"/>
      <c r="UBW154" s="8"/>
      <c r="UBX154" s="8"/>
      <c r="UBY154" s="8"/>
      <c r="UBZ154" s="8"/>
      <c r="UCA154" s="8"/>
      <c r="UCB154" s="8"/>
      <c r="UCC154" s="8"/>
      <c r="UCD154" s="8"/>
      <c r="UCE154" s="8"/>
      <c r="UCF154" s="8"/>
      <c r="UCG154" s="8"/>
      <c r="UCH154" s="8"/>
      <c r="UCI154" s="8"/>
      <c r="UCJ154" s="8"/>
      <c r="UCK154" s="8"/>
      <c r="UCL154" s="8"/>
      <c r="UCM154" s="8"/>
      <c r="UCN154" s="8"/>
      <c r="UCO154" s="8"/>
      <c r="UCP154" s="8"/>
      <c r="UCQ154" s="8"/>
      <c r="UCR154" s="8"/>
      <c r="UCS154" s="8"/>
      <c r="UCT154" s="8"/>
      <c r="UCU154" s="8"/>
      <c r="UCV154" s="8"/>
      <c r="UCW154" s="8"/>
      <c r="UCX154" s="8"/>
      <c r="UCY154" s="8"/>
      <c r="UCZ154" s="8"/>
      <c r="UDA154" s="8"/>
      <c r="UDB154" s="8"/>
      <c r="UDC154" s="8"/>
      <c r="UDD154" s="8"/>
      <c r="UDE154" s="8"/>
      <c r="UDF154" s="8"/>
      <c r="UDG154" s="8"/>
      <c r="UDH154" s="8"/>
      <c r="UDI154" s="8"/>
      <c r="UDJ154" s="8"/>
      <c r="UDK154" s="8"/>
      <c r="UDL154" s="8"/>
      <c r="UDM154" s="8"/>
      <c r="UDN154" s="8"/>
      <c r="UDO154" s="8"/>
      <c r="UDP154" s="8"/>
      <c r="UDQ154" s="8"/>
      <c r="UDR154" s="8"/>
      <c r="UDS154" s="8"/>
      <c r="UDT154" s="8"/>
      <c r="UDU154" s="8"/>
      <c r="UDV154" s="8"/>
      <c r="UDW154" s="8"/>
      <c r="UDX154" s="8"/>
      <c r="UDY154" s="8"/>
      <c r="UDZ154" s="8"/>
      <c r="UEA154" s="8"/>
      <c r="UEB154" s="8"/>
      <c r="UEC154" s="8"/>
      <c r="UED154" s="8"/>
      <c r="UEE154" s="8"/>
      <c r="UEF154" s="8"/>
      <c r="UEG154" s="8"/>
      <c r="UEH154" s="8"/>
      <c r="UEI154" s="8"/>
      <c r="UEJ154" s="8"/>
      <c r="UEK154" s="8"/>
      <c r="UEL154" s="8"/>
      <c r="UEM154" s="8"/>
      <c r="UEN154" s="8"/>
      <c r="UEO154" s="8"/>
      <c r="UEP154" s="8"/>
      <c r="UEQ154" s="8"/>
      <c r="UER154" s="8"/>
      <c r="UES154" s="8"/>
      <c r="UET154" s="8"/>
      <c r="UEU154" s="8"/>
      <c r="UEV154" s="8"/>
      <c r="UEW154" s="8"/>
      <c r="UEX154" s="8"/>
      <c r="UEY154" s="8"/>
      <c r="UEZ154" s="8"/>
      <c r="UFA154" s="8"/>
      <c r="UFB154" s="8"/>
      <c r="UFC154" s="8"/>
      <c r="UFD154" s="8"/>
      <c r="UFE154" s="8"/>
      <c r="UFF154" s="8"/>
      <c r="UFG154" s="8"/>
      <c r="UFH154" s="8"/>
      <c r="UFI154" s="8"/>
      <c r="UFJ154" s="8"/>
      <c r="UFK154" s="8"/>
      <c r="UFL154" s="8"/>
      <c r="UFM154" s="8"/>
      <c r="UFN154" s="8"/>
      <c r="UFO154" s="8"/>
      <c r="UFP154" s="8"/>
      <c r="UFQ154" s="8"/>
      <c r="UFR154" s="8"/>
      <c r="UFS154" s="8"/>
      <c r="UFT154" s="8"/>
      <c r="UFU154" s="8"/>
      <c r="UFV154" s="8"/>
      <c r="UFW154" s="8"/>
      <c r="UFX154" s="8"/>
      <c r="UFY154" s="8"/>
      <c r="UFZ154" s="8"/>
      <c r="UGA154" s="8"/>
      <c r="UGB154" s="8"/>
      <c r="UGC154" s="8"/>
      <c r="UGD154" s="8"/>
      <c r="UGE154" s="8"/>
      <c r="UGF154" s="8"/>
      <c r="UGG154" s="8"/>
      <c r="UGH154" s="8"/>
      <c r="UGI154" s="8"/>
      <c r="UGJ154" s="8"/>
      <c r="UGK154" s="8"/>
      <c r="UGL154" s="8"/>
      <c r="UGM154" s="8"/>
      <c r="UGN154" s="8"/>
      <c r="UGO154" s="8"/>
      <c r="UGP154" s="8"/>
      <c r="UGQ154" s="8"/>
      <c r="UGR154" s="8"/>
      <c r="UGS154" s="8"/>
      <c r="UGT154" s="8"/>
      <c r="UGU154" s="8"/>
      <c r="UGV154" s="8"/>
      <c r="UGW154" s="8"/>
      <c r="UGX154" s="8"/>
      <c r="UGY154" s="8"/>
      <c r="UGZ154" s="8"/>
      <c r="UHA154" s="8"/>
      <c r="UHB154" s="8"/>
      <c r="UHC154" s="8"/>
      <c r="UHD154" s="8"/>
      <c r="UHE154" s="8"/>
      <c r="UHF154" s="8"/>
      <c r="UHG154" s="8"/>
      <c r="UHH154" s="8"/>
      <c r="UHI154" s="8"/>
      <c r="UHJ154" s="8"/>
      <c r="UHK154" s="8"/>
      <c r="UHL154" s="8"/>
      <c r="UHM154" s="8"/>
      <c r="UHN154" s="8"/>
      <c r="UHO154" s="8"/>
      <c r="UHP154" s="8"/>
      <c r="UHQ154" s="8"/>
      <c r="UHR154" s="8"/>
      <c r="UHS154" s="8"/>
      <c r="UHT154" s="8"/>
      <c r="UHU154" s="8"/>
      <c r="UHV154" s="8"/>
      <c r="UHW154" s="8"/>
      <c r="UHX154" s="8"/>
      <c r="UHY154" s="8"/>
      <c r="UHZ154" s="8"/>
      <c r="UIA154" s="8"/>
      <c r="UIB154" s="8"/>
      <c r="UIC154" s="8"/>
      <c r="UID154" s="8"/>
      <c r="UIE154" s="8"/>
      <c r="UIF154" s="8"/>
      <c r="UIG154" s="8"/>
      <c r="UIH154" s="8"/>
      <c r="UII154" s="8"/>
      <c r="UIJ154" s="8"/>
      <c r="UIK154" s="8"/>
      <c r="UIL154" s="8"/>
      <c r="UIM154" s="8"/>
      <c r="UIN154" s="8"/>
      <c r="UIO154" s="8"/>
      <c r="UIP154" s="8"/>
      <c r="UIQ154" s="8"/>
      <c r="UIR154" s="8"/>
      <c r="UIS154" s="8"/>
      <c r="UIT154" s="8"/>
      <c r="UIU154" s="8"/>
      <c r="UIV154" s="8"/>
      <c r="UIW154" s="8"/>
      <c r="UIX154" s="8"/>
      <c r="UIY154" s="8"/>
      <c r="UIZ154" s="8"/>
      <c r="UJA154" s="8"/>
      <c r="UJB154" s="8"/>
      <c r="UJC154" s="8"/>
      <c r="UJD154" s="8"/>
      <c r="UJE154" s="8"/>
      <c r="UJF154" s="8"/>
      <c r="UJG154" s="8"/>
      <c r="UJH154" s="8"/>
      <c r="UJI154" s="8"/>
      <c r="UJJ154" s="8"/>
      <c r="UJK154" s="8"/>
      <c r="UJL154" s="8"/>
      <c r="UJM154" s="8"/>
      <c r="UJN154" s="8"/>
      <c r="UJO154" s="8"/>
      <c r="UJP154" s="8"/>
      <c r="UJQ154" s="8"/>
      <c r="UJR154" s="8"/>
      <c r="UJS154" s="8"/>
      <c r="UJT154" s="8"/>
      <c r="UJU154" s="8"/>
      <c r="UJV154" s="8"/>
      <c r="UJW154" s="8"/>
      <c r="UJX154" s="8"/>
      <c r="UJY154" s="8"/>
      <c r="UJZ154" s="8"/>
      <c r="UKA154" s="8"/>
      <c r="UKB154" s="8"/>
      <c r="UKC154" s="8"/>
      <c r="UKD154" s="8"/>
      <c r="UKE154" s="8"/>
      <c r="UKF154" s="8"/>
      <c r="UKG154" s="8"/>
      <c r="UKH154" s="8"/>
      <c r="UKI154" s="8"/>
      <c r="UKJ154" s="8"/>
      <c r="UKK154" s="8"/>
      <c r="UKL154" s="8"/>
      <c r="UKM154" s="8"/>
      <c r="UKN154" s="8"/>
      <c r="UKO154" s="8"/>
      <c r="UKP154" s="8"/>
      <c r="UKQ154" s="8"/>
      <c r="UKR154" s="8"/>
      <c r="UKS154" s="8"/>
      <c r="UKT154" s="8"/>
      <c r="UKU154" s="8"/>
      <c r="UKV154" s="8"/>
      <c r="UKW154" s="8"/>
      <c r="UKX154" s="8"/>
      <c r="UKY154" s="8"/>
      <c r="UKZ154" s="8"/>
      <c r="ULA154" s="8"/>
      <c r="ULB154" s="8"/>
      <c r="ULC154" s="8"/>
      <c r="ULD154" s="8"/>
      <c r="ULE154" s="8"/>
      <c r="ULF154" s="8"/>
      <c r="ULG154" s="8"/>
      <c r="ULH154" s="8"/>
      <c r="ULI154" s="8"/>
      <c r="ULJ154" s="8"/>
      <c r="ULK154" s="8"/>
      <c r="ULL154" s="8"/>
      <c r="ULM154" s="8"/>
      <c r="ULN154" s="8"/>
      <c r="ULO154" s="8"/>
      <c r="ULP154" s="8"/>
      <c r="ULQ154" s="8"/>
      <c r="ULR154" s="8"/>
      <c r="ULS154" s="8"/>
      <c r="ULT154" s="8"/>
      <c r="ULU154" s="8"/>
      <c r="ULV154" s="8"/>
      <c r="ULW154" s="8"/>
      <c r="ULX154" s="8"/>
      <c r="ULY154" s="8"/>
      <c r="ULZ154" s="8"/>
      <c r="UMA154" s="8"/>
      <c r="UMB154" s="8"/>
      <c r="UMC154" s="8"/>
      <c r="UMD154" s="8"/>
      <c r="UME154" s="8"/>
      <c r="UMF154" s="8"/>
      <c r="UMG154" s="8"/>
      <c r="UMH154" s="8"/>
      <c r="UMI154" s="8"/>
      <c r="UMJ154" s="8"/>
      <c r="UMK154" s="8"/>
      <c r="UML154" s="8"/>
      <c r="UMM154" s="8"/>
      <c r="UMN154" s="8"/>
      <c r="UMO154" s="8"/>
      <c r="UMP154" s="8"/>
      <c r="UMQ154" s="8"/>
      <c r="UMR154" s="8"/>
      <c r="UMS154" s="8"/>
      <c r="UMT154" s="8"/>
      <c r="UMU154" s="8"/>
      <c r="UMV154" s="8"/>
      <c r="UMW154" s="8"/>
      <c r="UMX154" s="8"/>
      <c r="UMY154" s="8"/>
      <c r="UMZ154" s="8"/>
      <c r="UNA154" s="8"/>
      <c r="UNB154" s="8"/>
      <c r="UNC154" s="8"/>
      <c r="UND154" s="8"/>
      <c r="UNE154" s="8"/>
      <c r="UNF154" s="8"/>
      <c r="UNG154" s="8"/>
      <c r="UNH154" s="8"/>
      <c r="UNI154" s="8"/>
      <c r="UNJ154" s="8"/>
      <c r="UNK154" s="8"/>
      <c r="UNL154" s="8"/>
      <c r="UNM154" s="8"/>
      <c r="UNN154" s="8"/>
      <c r="UNO154" s="8"/>
      <c r="UNP154" s="8"/>
      <c r="UNQ154" s="8"/>
      <c r="UNR154" s="8"/>
      <c r="UNS154" s="8"/>
      <c r="UNT154" s="8"/>
      <c r="UNU154" s="8"/>
      <c r="UNV154" s="8"/>
      <c r="UNW154" s="8"/>
      <c r="UNX154" s="8"/>
      <c r="UNY154" s="8"/>
      <c r="UNZ154" s="8"/>
      <c r="UOA154" s="8"/>
      <c r="UOB154" s="8"/>
      <c r="UOC154" s="8"/>
      <c r="UOD154" s="8"/>
      <c r="UOE154" s="8"/>
      <c r="UOF154" s="8"/>
      <c r="UOG154" s="8"/>
      <c r="UOH154" s="8"/>
      <c r="UOI154" s="8"/>
      <c r="UOJ154" s="8"/>
      <c r="UOK154" s="8"/>
      <c r="UOL154" s="8"/>
      <c r="UOM154" s="8"/>
      <c r="UON154" s="8"/>
      <c r="UOO154" s="8"/>
      <c r="UOP154" s="8"/>
      <c r="UOQ154" s="8"/>
      <c r="UOR154" s="8"/>
      <c r="UOS154" s="8"/>
      <c r="UOT154" s="8"/>
      <c r="UOU154" s="8"/>
      <c r="UOV154" s="8"/>
      <c r="UOW154" s="8"/>
      <c r="UOX154" s="8"/>
      <c r="UOY154" s="8"/>
      <c r="UOZ154" s="8"/>
      <c r="UPA154" s="8"/>
      <c r="UPB154" s="8"/>
      <c r="UPC154" s="8"/>
      <c r="UPD154" s="8"/>
      <c r="UPE154" s="8"/>
      <c r="UPF154" s="8"/>
      <c r="UPG154" s="8"/>
      <c r="UPH154" s="8"/>
      <c r="UPI154" s="8"/>
      <c r="UPJ154" s="8"/>
      <c r="UPK154" s="8"/>
      <c r="UPL154" s="8"/>
      <c r="UPM154" s="8"/>
      <c r="UPN154" s="8"/>
      <c r="UPO154" s="8"/>
      <c r="UPP154" s="8"/>
      <c r="UPQ154" s="8"/>
      <c r="UPR154" s="8"/>
      <c r="UPS154" s="8"/>
      <c r="UPT154" s="8"/>
      <c r="UPU154" s="8"/>
      <c r="UPV154" s="8"/>
      <c r="UPW154" s="8"/>
      <c r="UPX154" s="8"/>
      <c r="UPY154" s="8"/>
      <c r="UPZ154" s="8"/>
      <c r="UQA154" s="8"/>
      <c r="UQB154" s="8"/>
      <c r="UQC154" s="8"/>
      <c r="UQD154" s="8"/>
      <c r="UQE154" s="8"/>
      <c r="UQF154" s="8"/>
      <c r="UQG154" s="8"/>
      <c r="UQH154" s="8"/>
      <c r="UQI154" s="8"/>
      <c r="UQJ154" s="8"/>
      <c r="UQK154" s="8"/>
      <c r="UQL154" s="8"/>
      <c r="UQM154" s="8"/>
      <c r="UQN154" s="8"/>
      <c r="UQO154" s="8"/>
      <c r="UQP154" s="8"/>
      <c r="UQQ154" s="8"/>
      <c r="UQR154" s="8"/>
      <c r="UQS154" s="8"/>
      <c r="UQT154" s="8"/>
      <c r="UQU154" s="8"/>
      <c r="UQV154" s="8"/>
      <c r="UQW154" s="8"/>
      <c r="UQX154" s="8"/>
      <c r="UQY154" s="8"/>
      <c r="UQZ154" s="8"/>
      <c r="URA154" s="8"/>
      <c r="URB154" s="8"/>
      <c r="URC154" s="8"/>
      <c r="URD154" s="8"/>
      <c r="URE154" s="8"/>
      <c r="URF154" s="8"/>
      <c r="URG154" s="8"/>
      <c r="URH154" s="8"/>
      <c r="URI154" s="8"/>
      <c r="URJ154" s="8"/>
      <c r="URK154" s="8"/>
      <c r="URL154" s="8"/>
      <c r="URM154" s="8"/>
      <c r="URN154" s="8"/>
      <c r="URO154" s="8"/>
      <c r="URP154" s="8"/>
      <c r="URQ154" s="8"/>
      <c r="URR154" s="8"/>
      <c r="URS154" s="8"/>
      <c r="URT154" s="8"/>
      <c r="URU154" s="8"/>
      <c r="URV154" s="8"/>
      <c r="URW154" s="8"/>
      <c r="URX154" s="8"/>
      <c r="URY154" s="8"/>
      <c r="URZ154" s="8"/>
      <c r="USA154" s="8"/>
      <c r="USB154" s="8"/>
      <c r="USC154" s="8"/>
      <c r="USD154" s="8"/>
      <c r="USE154" s="8"/>
      <c r="USF154" s="8"/>
      <c r="USG154" s="8"/>
      <c r="USH154" s="8"/>
      <c r="USI154" s="8"/>
      <c r="USJ154" s="8"/>
      <c r="USK154" s="8"/>
      <c r="USL154" s="8"/>
      <c r="USM154" s="8"/>
      <c r="USN154" s="8"/>
      <c r="USO154" s="8"/>
      <c r="USP154" s="8"/>
      <c r="USQ154" s="8"/>
      <c r="USR154" s="8"/>
      <c r="USS154" s="8"/>
      <c r="UST154" s="8"/>
      <c r="USU154" s="8"/>
      <c r="USV154" s="8"/>
      <c r="USW154" s="8"/>
      <c r="USX154" s="8"/>
      <c r="USY154" s="8"/>
      <c r="USZ154" s="8"/>
      <c r="UTA154" s="8"/>
      <c r="UTB154" s="8"/>
      <c r="UTC154" s="8"/>
      <c r="UTD154" s="8"/>
      <c r="UTE154" s="8"/>
      <c r="UTF154" s="8"/>
      <c r="UTG154" s="8"/>
      <c r="UTH154" s="8"/>
      <c r="UTI154" s="8"/>
      <c r="UTJ154" s="8"/>
      <c r="UTK154" s="8"/>
      <c r="UTL154" s="8"/>
      <c r="UTM154" s="8"/>
      <c r="UTN154" s="8"/>
      <c r="UTO154" s="8"/>
      <c r="UTP154" s="8"/>
      <c r="UTQ154" s="8"/>
      <c r="UTR154" s="8"/>
      <c r="UTS154" s="8"/>
      <c r="UTT154" s="8"/>
      <c r="UTU154" s="8"/>
      <c r="UTV154" s="8"/>
      <c r="UTW154" s="8"/>
      <c r="UTX154" s="8"/>
      <c r="UTY154" s="8"/>
      <c r="UTZ154" s="8"/>
      <c r="UUA154" s="8"/>
      <c r="UUB154" s="8"/>
      <c r="UUC154" s="8"/>
      <c r="UUD154" s="8"/>
      <c r="UUE154" s="8"/>
      <c r="UUF154" s="8"/>
      <c r="UUG154" s="8"/>
      <c r="UUH154" s="8"/>
      <c r="UUI154" s="8"/>
      <c r="UUJ154" s="8"/>
      <c r="UUK154" s="8"/>
      <c r="UUL154" s="8"/>
      <c r="UUM154" s="8"/>
      <c r="UUN154" s="8"/>
      <c r="UUO154" s="8"/>
      <c r="UUP154" s="8"/>
      <c r="UUQ154" s="8"/>
      <c r="UUR154" s="8"/>
      <c r="UUS154" s="8"/>
      <c r="UUT154" s="8"/>
      <c r="UUU154" s="8"/>
      <c r="UUV154" s="8"/>
      <c r="UUW154" s="8"/>
      <c r="UUX154" s="8"/>
      <c r="UUY154" s="8"/>
      <c r="UUZ154" s="8"/>
      <c r="UVA154" s="8"/>
      <c r="UVB154" s="8"/>
      <c r="UVC154" s="8"/>
      <c r="UVD154" s="8"/>
      <c r="UVE154" s="8"/>
      <c r="UVF154" s="8"/>
      <c r="UVG154" s="8"/>
      <c r="UVH154" s="8"/>
      <c r="UVI154" s="8"/>
      <c r="UVJ154" s="8"/>
      <c r="UVK154" s="8"/>
      <c r="UVL154" s="8"/>
      <c r="UVM154" s="8"/>
      <c r="UVN154" s="8"/>
      <c r="UVO154" s="8"/>
      <c r="UVP154" s="8"/>
      <c r="UVQ154" s="8"/>
      <c r="UVR154" s="8"/>
      <c r="UVS154" s="8"/>
      <c r="UVT154" s="8"/>
      <c r="UVU154" s="8"/>
      <c r="UVV154" s="8"/>
      <c r="UVW154" s="8"/>
      <c r="UVX154" s="8"/>
      <c r="UVY154" s="8"/>
      <c r="UVZ154" s="8"/>
      <c r="UWA154" s="8"/>
      <c r="UWB154" s="8"/>
      <c r="UWC154" s="8"/>
      <c r="UWD154" s="8"/>
      <c r="UWE154" s="8"/>
      <c r="UWF154" s="8"/>
      <c r="UWG154" s="8"/>
      <c r="UWH154" s="8"/>
      <c r="UWI154" s="8"/>
      <c r="UWJ154" s="8"/>
      <c r="UWK154" s="8"/>
      <c r="UWL154" s="8"/>
      <c r="UWM154" s="8"/>
      <c r="UWN154" s="8"/>
      <c r="UWO154" s="8"/>
      <c r="UWP154" s="8"/>
      <c r="UWQ154" s="8"/>
      <c r="UWR154" s="8"/>
      <c r="UWS154" s="8"/>
      <c r="UWT154" s="8"/>
      <c r="UWU154" s="8"/>
      <c r="UWV154" s="8"/>
      <c r="UWW154" s="8"/>
      <c r="UWX154" s="8"/>
      <c r="UWY154" s="8"/>
      <c r="UWZ154" s="8"/>
      <c r="UXA154" s="8"/>
      <c r="UXB154" s="8"/>
      <c r="UXC154" s="8"/>
      <c r="UXD154" s="8"/>
      <c r="UXE154" s="8"/>
      <c r="UXF154" s="8"/>
      <c r="UXG154" s="8"/>
      <c r="UXH154" s="8"/>
      <c r="UXI154" s="8"/>
      <c r="UXJ154" s="8"/>
      <c r="UXK154" s="8"/>
      <c r="UXL154" s="8"/>
      <c r="UXM154" s="8"/>
      <c r="UXN154" s="8"/>
      <c r="UXO154" s="8"/>
      <c r="UXP154" s="8"/>
      <c r="UXQ154" s="8"/>
      <c r="UXR154" s="8"/>
      <c r="UXS154" s="8"/>
      <c r="UXT154" s="8"/>
      <c r="UXU154" s="8"/>
      <c r="UXV154" s="8"/>
      <c r="UXW154" s="8"/>
      <c r="UXX154" s="8"/>
      <c r="UXY154" s="8"/>
      <c r="UXZ154" s="8"/>
      <c r="UYA154" s="8"/>
      <c r="UYB154" s="8"/>
      <c r="UYC154" s="8"/>
      <c r="UYD154" s="8"/>
      <c r="UYE154" s="8"/>
      <c r="UYF154" s="8"/>
      <c r="UYG154" s="8"/>
      <c r="UYH154" s="8"/>
      <c r="UYI154" s="8"/>
      <c r="UYJ154" s="8"/>
      <c r="UYK154" s="8"/>
      <c r="UYL154" s="8"/>
      <c r="UYM154" s="8"/>
      <c r="UYN154" s="8"/>
      <c r="UYO154" s="8"/>
      <c r="UYP154" s="8"/>
      <c r="UYQ154" s="8"/>
      <c r="UYR154" s="8"/>
      <c r="UYS154" s="8"/>
      <c r="UYT154" s="8"/>
      <c r="UYU154" s="8"/>
      <c r="UYV154" s="8"/>
      <c r="UYW154" s="8"/>
      <c r="UYX154" s="8"/>
      <c r="UYY154" s="8"/>
      <c r="UYZ154" s="8"/>
      <c r="UZA154" s="8"/>
      <c r="UZB154" s="8"/>
      <c r="UZC154" s="8"/>
      <c r="UZD154" s="8"/>
      <c r="UZE154" s="8"/>
      <c r="UZF154" s="8"/>
      <c r="UZG154" s="8"/>
      <c r="UZH154" s="8"/>
      <c r="UZI154" s="8"/>
      <c r="UZJ154" s="8"/>
      <c r="UZK154" s="8"/>
      <c r="UZL154" s="8"/>
      <c r="UZM154" s="8"/>
      <c r="UZN154" s="8"/>
      <c r="UZO154" s="8"/>
      <c r="UZP154" s="8"/>
      <c r="UZQ154" s="8"/>
      <c r="UZR154" s="8"/>
      <c r="UZS154" s="8"/>
      <c r="UZT154" s="8"/>
      <c r="UZU154" s="8"/>
      <c r="UZV154" s="8"/>
      <c r="UZW154" s="8"/>
      <c r="UZX154" s="8"/>
      <c r="UZY154" s="8"/>
      <c r="UZZ154" s="8"/>
      <c r="VAA154" s="8"/>
      <c r="VAB154" s="8"/>
      <c r="VAC154" s="8"/>
      <c r="VAD154" s="8"/>
      <c r="VAE154" s="8"/>
      <c r="VAF154" s="8"/>
      <c r="VAG154" s="8"/>
      <c r="VAH154" s="8"/>
      <c r="VAI154" s="8"/>
      <c r="VAJ154" s="8"/>
      <c r="VAK154" s="8"/>
      <c r="VAL154" s="8"/>
      <c r="VAM154" s="8"/>
      <c r="VAN154" s="8"/>
      <c r="VAO154" s="8"/>
      <c r="VAP154" s="8"/>
      <c r="VAQ154" s="8"/>
      <c r="VAR154" s="8"/>
      <c r="VAS154" s="8"/>
      <c r="VAT154" s="8"/>
      <c r="VAU154" s="8"/>
      <c r="VAV154" s="8"/>
      <c r="VAW154" s="8"/>
      <c r="VAX154" s="8"/>
      <c r="VAY154" s="8"/>
      <c r="VAZ154" s="8"/>
      <c r="VBA154" s="8"/>
      <c r="VBB154" s="8"/>
      <c r="VBC154" s="8"/>
      <c r="VBD154" s="8"/>
      <c r="VBE154" s="8"/>
      <c r="VBF154" s="8"/>
      <c r="VBG154" s="8"/>
      <c r="VBH154" s="8"/>
      <c r="VBI154" s="8"/>
      <c r="VBJ154" s="8"/>
      <c r="VBK154" s="8"/>
      <c r="VBL154" s="8"/>
      <c r="VBM154" s="8"/>
      <c r="VBN154" s="8"/>
      <c r="VBO154" s="8"/>
      <c r="VBP154" s="8"/>
      <c r="VBQ154" s="8"/>
      <c r="VBR154" s="8"/>
      <c r="VBS154" s="8"/>
      <c r="VBT154" s="8"/>
      <c r="VBU154" s="8"/>
      <c r="VBV154" s="8"/>
      <c r="VBW154" s="8"/>
      <c r="VBX154" s="8"/>
      <c r="VBY154" s="8"/>
      <c r="VBZ154" s="8"/>
      <c r="VCA154" s="8"/>
      <c r="VCB154" s="8"/>
      <c r="VCC154" s="8"/>
      <c r="VCD154" s="8"/>
      <c r="VCE154" s="8"/>
      <c r="VCF154" s="8"/>
      <c r="VCG154" s="8"/>
      <c r="VCH154" s="8"/>
      <c r="VCI154" s="8"/>
      <c r="VCJ154" s="8"/>
      <c r="VCK154" s="8"/>
      <c r="VCL154" s="8"/>
      <c r="VCM154" s="8"/>
      <c r="VCN154" s="8"/>
      <c r="VCO154" s="8"/>
      <c r="VCP154" s="8"/>
      <c r="VCQ154" s="8"/>
      <c r="VCR154" s="8"/>
      <c r="VCS154" s="8"/>
      <c r="VCT154" s="8"/>
      <c r="VCU154" s="8"/>
      <c r="VCV154" s="8"/>
      <c r="VCW154" s="8"/>
      <c r="VCX154" s="8"/>
      <c r="VCY154" s="8"/>
      <c r="VCZ154" s="8"/>
      <c r="VDA154" s="8"/>
      <c r="VDB154" s="8"/>
      <c r="VDC154" s="8"/>
      <c r="VDD154" s="8"/>
      <c r="VDE154" s="8"/>
      <c r="VDF154" s="8"/>
      <c r="VDG154" s="8"/>
      <c r="VDH154" s="8"/>
      <c r="VDI154" s="8"/>
      <c r="VDJ154" s="8"/>
      <c r="VDK154" s="8"/>
      <c r="VDL154" s="8"/>
      <c r="VDM154" s="8"/>
      <c r="VDN154" s="8"/>
      <c r="VDO154" s="8"/>
      <c r="VDP154" s="8"/>
      <c r="VDQ154" s="8"/>
      <c r="VDR154" s="8"/>
      <c r="VDS154" s="8"/>
      <c r="VDT154" s="8"/>
      <c r="VDU154" s="8"/>
      <c r="VDV154" s="8"/>
      <c r="VDW154" s="8"/>
      <c r="VDX154" s="8"/>
      <c r="VDY154" s="8"/>
      <c r="VDZ154" s="8"/>
      <c r="VEA154" s="8"/>
      <c r="VEB154" s="8"/>
      <c r="VEC154" s="8"/>
      <c r="VED154" s="8"/>
      <c r="VEE154" s="8"/>
      <c r="VEF154" s="8"/>
      <c r="VEG154" s="8"/>
      <c r="VEH154" s="8"/>
      <c r="VEI154" s="8"/>
      <c r="VEJ154" s="8"/>
      <c r="VEK154" s="8"/>
      <c r="VEL154" s="8"/>
      <c r="VEM154" s="8"/>
      <c r="VEN154" s="8"/>
      <c r="VEO154" s="8"/>
      <c r="VEP154" s="8"/>
      <c r="VEQ154" s="8"/>
      <c r="VER154" s="8"/>
      <c r="VES154" s="8"/>
      <c r="VET154" s="8"/>
      <c r="VEU154" s="8"/>
      <c r="VEV154" s="8"/>
      <c r="VEW154" s="8"/>
      <c r="VEX154" s="8"/>
      <c r="VEY154" s="8"/>
      <c r="VEZ154" s="8"/>
      <c r="VFA154" s="8"/>
      <c r="VFB154" s="8"/>
      <c r="VFC154" s="8"/>
      <c r="VFD154" s="8"/>
      <c r="VFE154" s="8"/>
      <c r="VFF154" s="8"/>
      <c r="VFG154" s="8"/>
      <c r="VFH154" s="8"/>
      <c r="VFI154" s="8"/>
      <c r="VFJ154" s="8"/>
      <c r="VFK154" s="8"/>
      <c r="VFL154" s="8"/>
      <c r="VFM154" s="8"/>
      <c r="VFN154" s="8"/>
      <c r="VFO154" s="8"/>
      <c r="VFP154" s="8"/>
      <c r="VFQ154" s="8"/>
      <c r="VFR154" s="8"/>
      <c r="VFS154" s="8"/>
      <c r="VFT154" s="8"/>
      <c r="VFU154" s="8"/>
      <c r="VFV154" s="8"/>
      <c r="VFW154" s="8"/>
      <c r="VFX154" s="8"/>
      <c r="VFY154" s="8"/>
      <c r="VFZ154" s="8"/>
      <c r="VGA154" s="8"/>
      <c r="VGB154" s="8"/>
      <c r="VGC154" s="8"/>
      <c r="VGD154" s="8"/>
      <c r="VGE154" s="8"/>
      <c r="VGF154" s="8"/>
      <c r="VGG154" s="8"/>
      <c r="VGH154" s="8"/>
      <c r="VGI154" s="8"/>
      <c r="VGJ154" s="8"/>
      <c r="VGK154" s="8"/>
      <c r="VGL154" s="8"/>
      <c r="VGM154" s="8"/>
      <c r="VGN154" s="8"/>
      <c r="VGO154" s="8"/>
      <c r="VGP154" s="8"/>
      <c r="VGQ154" s="8"/>
      <c r="VGR154" s="8"/>
      <c r="VGS154" s="8"/>
      <c r="VGT154" s="8"/>
      <c r="VGU154" s="8"/>
      <c r="VGV154" s="8"/>
      <c r="VGW154" s="8"/>
      <c r="VGX154" s="8"/>
      <c r="VGY154" s="8"/>
      <c r="VGZ154" s="8"/>
      <c r="VHA154" s="8"/>
      <c r="VHB154" s="8"/>
      <c r="VHC154" s="8"/>
      <c r="VHD154" s="8"/>
      <c r="VHE154" s="8"/>
      <c r="VHF154" s="8"/>
      <c r="VHG154" s="8"/>
      <c r="VHH154" s="8"/>
      <c r="VHI154" s="8"/>
      <c r="VHJ154" s="8"/>
      <c r="VHK154" s="8"/>
      <c r="VHL154" s="8"/>
      <c r="VHM154" s="8"/>
      <c r="VHN154" s="8"/>
      <c r="VHO154" s="8"/>
      <c r="VHP154" s="8"/>
      <c r="VHQ154" s="8"/>
      <c r="VHR154" s="8"/>
      <c r="VHS154" s="8"/>
      <c r="VHT154" s="8"/>
      <c r="VHU154" s="8"/>
      <c r="VHV154" s="8"/>
      <c r="VHW154" s="8"/>
      <c r="VHX154" s="8"/>
      <c r="VHY154" s="8"/>
      <c r="VHZ154" s="8"/>
      <c r="VIA154" s="8"/>
      <c r="VIB154" s="8"/>
      <c r="VIC154" s="8"/>
      <c r="VID154" s="8"/>
      <c r="VIE154" s="8"/>
      <c r="VIF154" s="8"/>
      <c r="VIG154" s="8"/>
      <c r="VIH154" s="8"/>
      <c r="VII154" s="8"/>
      <c r="VIJ154" s="8"/>
      <c r="VIK154" s="8"/>
      <c r="VIL154" s="8"/>
      <c r="VIM154" s="8"/>
      <c r="VIN154" s="8"/>
      <c r="VIO154" s="8"/>
      <c r="VIP154" s="8"/>
      <c r="VIQ154" s="8"/>
      <c r="VIR154" s="8"/>
      <c r="VIS154" s="8"/>
      <c r="VIT154" s="8"/>
      <c r="VIU154" s="8"/>
      <c r="VIV154" s="8"/>
      <c r="VIW154" s="8"/>
      <c r="VIX154" s="8"/>
      <c r="VIY154" s="8"/>
      <c r="VIZ154" s="8"/>
      <c r="VJA154" s="8"/>
      <c r="VJB154" s="8"/>
      <c r="VJC154" s="8"/>
      <c r="VJD154" s="8"/>
      <c r="VJE154" s="8"/>
      <c r="VJF154" s="8"/>
      <c r="VJG154" s="8"/>
      <c r="VJH154" s="8"/>
      <c r="VJI154" s="8"/>
      <c r="VJJ154" s="8"/>
      <c r="VJK154" s="8"/>
      <c r="VJL154" s="8"/>
      <c r="VJM154" s="8"/>
      <c r="VJN154" s="8"/>
      <c r="VJO154" s="8"/>
      <c r="VJP154" s="8"/>
      <c r="VJQ154" s="8"/>
      <c r="VJR154" s="8"/>
      <c r="VJS154" s="8"/>
      <c r="VJT154" s="8"/>
      <c r="VJU154" s="8"/>
      <c r="VJV154" s="8"/>
      <c r="VJW154" s="8"/>
      <c r="VJX154" s="8"/>
      <c r="VJY154" s="8"/>
      <c r="VJZ154" s="8"/>
      <c r="VKA154" s="8"/>
      <c r="VKB154" s="8"/>
      <c r="VKC154" s="8"/>
      <c r="VKD154" s="8"/>
      <c r="VKE154" s="8"/>
      <c r="VKF154" s="8"/>
      <c r="VKG154" s="8"/>
      <c r="VKH154" s="8"/>
      <c r="VKI154" s="8"/>
      <c r="VKJ154" s="8"/>
      <c r="VKK154" s="8"/>
      <c r="VKL154" s="8"/>
      <c r="VKM154" s="8"/>
      <c r="VKN154" s="8"/>
      <c r="VKO154" s="8"/>
      <c r="VKP154" s="8"/>
      <c r="VKQ154" s="8"/>
      <c r="VKR154" s="8"/>
      <c r="VKS154" s="8"/>
      <c r="VKT154" s="8"/>
      <c r="VKU154" s="8"/>
      <c r="VKV154" s="8"/>
      <c r="VKW154" s="8"/>
      <c r="VKX154" s="8"/>
      <c r="VKY154" s="8"/>
      <c r="VKZ154" s="8"/>
      <c r="VLA154" s="8"/>
      <c r="VLB154" s="8"/>
      <c r="VLC154" s="8"/>
      <c r="VLD154" s="8"/>
      <c r="VLE154" s="8"/>
      <c r="VLF154" s="8"/>
      <c r="VLG154" s="8"/>
      <c r="VLH154" s="8"/>
      <c r="VLI154" s="8"/>
      <c r="VLJ154" s="8"/>
      <c r="VLK154" s="8"/>
      <c r="VLL154" s="8"/>
      <c r="VLM154" s="8"/>
      <c r="VLN154" s="8"/>
      <c r="VLO154" s="8"/>
      <c r="VLP154" s="8"/>
      <c r="VLQ154" s="8"/>
      <c r="VLR154" s="8"/>
      <c r="VLS154" s="8"/>
      <c r="VLT154" s="8"/>
      <c r="VLU154" s="8"/>
      <c r="VLV154" s="8"/>
      <c r="VLW154" s="8"/>
      <c r="VLX154" s="8"/>
      <c r="VLY154" s="8"/>
      <c r="VLZ154" s="8"/>
      <c r="VMA154" s="8"/>
      <c r="VMB154" s="8"/>
      <c r="VMC154" s="8"/>
      <c r="VMD154" s="8"/>
      <c r="VME154" s="8"/>
      <c r="VMF154" s="8"/>
      <c r="VMG154" s="8"/>
      <c r="VMH154" s="8"/>
      <c r="VMI154" s="8"/>
      <c r="VMJ154" s="8"/>
      <c r="VMK154" s="8"/>
      <c r="VML154" s="8"/>
      <c r="VMM154" s="8"/>
      <c r="VMN154" s="8"/>
      <c r="VMO154" s="8"/>
      <c r="VMP154" s="8"/>
      <c r="VMQ154" s="8"/>
      <c r="VMR154" s="8"/>
      <c r="VMS154" s="8"/>
      <c r="VMT154" s="8"/>
      <c r="VMU154" s="8"/>
      <c r="VMV154" s="8"/>
      <c r="VMW154" s="8"/>
      <c r="VMX154" s="8"/>
      <c r="VMY154" s="8"/>
      <c r="VMZ154" s="8"/>
      <c r="VNA154" s="8"/>
      <c r="VNB154" s="8"/>
      <c r="VNC154" s="8"/>
      <c r="VND154" s="8"/>
      <c r="VNE154" s="8"/>
      <c r="VNF154" s="8"/>
      <c r="VNG154" s="8"/>
      <c r="VNH154" s="8"/>
      <c r="VNI154" s="8"/>
      <c r="VNJ154" s="8"/>
      <c r="VNK154" s="8"/>
      <c r="VNL154" s="8"/>
      <c r="VNM154" s="8"/>
      <c r="VNN154" s="8"/>
      <c r="VNO154" s="8"/>
      <c r="VNP154" s="8"/>
      <c r="VNQ154" s="8"/>
      <c r="VNR154" s="8"/>
      <c r="VNS154" s="8"/>
      <c r="VNT154" s="8"/>
      <c r="VNU154" s="8"/>
      <c r="VNV154" s="8"/>
      <c r="VNW154" s="8"/>
      <c r="VNX154" s="8"/>
      <c r="VNY154" s="8"/>
      <c r="VNZ154" s="8"/>
      <c r="VOA154" s="8"/>
      <c r="VOB154" s="8"/>
      <c r="VOC154" s="8"/>
      <c r="VOD154" s="8"/>
      <c r="VOE154" s="8"/>
      <c r="VOF154" s="8"/>
      <c r="VOG154" s="8"/>
      <c r="VOH154" s="8"/>
      <c r="VOI154" s="8"/>
      <c r="VOJ154" s="8"/>
      <c r="VOK154" s="8"/>
      <c r="VOL154" s="8"/>
      <c r="VOM154" s="8"/>
      <c r="VON154" s="8"/>
      <c r="VOO154" s="8"/>
      <c r="VOP154" s="8"/>
      <c r="VOQ154" s="8"/>
      <c r="VOR154" s="8"/>
      <c r="VOS154" s="8"/>
      <c r="VOT154" s="8"/>
      <c r="VOU154" s="8"/>
      <c r="VOV154" s="8"/>
      <c r="VOW154" s="8"/>
      <c r="VOX154" s="8"/>
      <c r="VOY154" s="8"/>
      <c r="VOZ154" s="8"/>
      <c r="VPA154" s="8"/>
      <c r="VPB154" s="8"/>
      <c r="VPC154" s="8"/>
      <c r="VPD154" s="8"/>
      <c r="VPE154" s="8"/>
      <c r="VPF154" s="8"/>
      <c r="VPG154" s="8"/>
      <c r="VPH154" s="8"/>
      <c r="VPI154" s="8"/>
      <c r="VPJ154" s="8"/>
      <c r="VPK154" s="8"/>
      <c r="VPL154" s="8"/>
      <c r="VPM154" s="8"/>
      <c r="VPN154" s="8"/>
      <c r="VPO154" s="8"/>
      <c r="VPP154" s="8"/>
      <c r="VPQ154" s="8"/>
      <c r="VPR154" s="8"/>
      <c r="VPS154" s="8"/>
      <c r="VPT154" s="8"/>
      <c r="VPU154" s="8"/>
      <c r="VPV154" s="8"/>
      <c r="VPW154" s="8"/>
      <c r="VPX154" s="8"/>
      <c r="VPY154" s="8"/>
      <c r="VPZ154" s="8"/>
      <c r="VQA154" s="8"/>
      <c r="VQB154" s="8"/>
      <c r="VQC154" s="8"/>
      <c r="VQD154" s="8"/>
      <c r="VQE154" s="8"/>
      <c r="VQF154" s="8"/>
      <c r="VQG154" s="8"/>
      <c r="VQH154" s="8"/>
      <c r="VQI154" s="8"/>
      <c r="VQJ154" s="8"/>
      <c r="VQK154" s="8"/>
      <c r="VQL154" s="8"/>
      <c r="VQM154" s="8"/>
      <c r="VQN154" s="8"/>
      <c r="VQO154" s="8"/>
      <c r="VQP154" s="8"/>
      <c r="VQQ154" s="8"/>
      <c r="VQR154" s="8"/>
      <c r="VQS154" s="8"/>
      <c r="VQT154" s="8"/>
      <c r="VQU154" s="8"/>
      <c r="VQV154" s="8"/>
      <c r="VQW154" s="8"/>
      <c r="VQX154" s="8"/>
      <c r="VQY154" s="8"/>
      <c r="VQZ154" s="8"/>
      <c r="VRA154" s="8"/>
      <c r="VRB154" s="8"/>
      <c r="VRC154" s="8"/>
      <c r="VRD154" s="8"/>
      <c r="VRE154" s="8"/>
      <c r="VRF154" s="8"/>
      <c r="VRG154" s="8"/>
      <c r="VRH154" s="8"/>
      <c r="VRI154" s="8"/>
      <c r="VRJ154" s="8"/>
      <c r="VRK154" s="8"/>
      <c r="VRL154" s="8"/>
      <c r="VRM154" s="8"/>
      <c r="VRN154" s="8"/>
      <c r="VRO154" s="8"/>
      <c r="VRP154" s="8"/>
      <c r="VRQ154" s="8"/>
      <c r="VRR154" s="8"/>
      <c r="VRS154" s="8"/>
      <c r="VRT154" s="8"/>
      <c r="VRU154" s="8"/>
      <c r="VRV154" s="8"/>
      <c r="VRW154" s="8"/>
      <c r="VRX154" s="8"/>
      <c r="VRY154" s="8"/>
      <c r="VRZ154" s="8"/>
      <c r="VSA154" s="8"/>
      <c r="VSB154" s="8"/>
      <c r="VSC154" s="8"/>
      <c r="VSD154" s="8"/>
      <c r="VSE154" s="8"/>
      <c r="VSF154" s="8"/>
      <c r="VSG154" s="8"/>
      <c r="VSH154" s="8"/>
      <c r="VSI154" s="8"/>
      <c r="VSJ154" s="8"/>
      <c r="VSK154" s="8"/>
      <c r="VSL154" s="8"/>
      <c r="VSM154" s="8"/>
      <c r="VSN154" s="8"/>
      <c r="VSO154" s="8"/>
      <c r="VSP154" s="8"/>
      <c r="VSQ154" s="8"/>
      <c r="VSR154" s="8"/>
      <c r="VSS154" s="8"/>
      <c r="VST154" s="8"/>
      <c r="VSU154" s="8"/>
      <c r="VSV154" s="8"/>
      <c r="VSW154" s="8"/>
      <c r="VSX154" s="8"/>
      <c r="VSY154" s="8"/>
      <c r="VSZ154" s="8"/>
      <c r="VTA154" s="8"/>
      <c r="VTB154" s="8"/>
      <c r="VTC154" s="8"/>
      <c r="VTD154" s="8"/>
      <c r="VTE154" s="8"/>
      <c r="VTF154" s="8"/>
      <c r="VTG154" s="8"/>
      <c r="VTH154" s="8"/>
      <c r="VTI154" s="8"/>
      <c r="VTJ154" s="8"/>
      <c r="VTK154" s="8"/>
      <c r="VTL154" s="8"/>
      <c r="VTM154" s="8"/>
      <c r="VTN154" s="8"/>
      <c r="VTO154" s="8"/>
      <c r="VTP154" s="8"/>
      <c r="VTQ154" s="8"/>
      <c r="VTR154" s="8"/>
      <c r="VTS154" s="8"/>
      <c r="VTT154" s="8"/>
      <c r="VTU154" s="8"/>
      <c r="VTV154" s="8"/>
      <c r="VTW154" s="8"/>
      <c r="VTX154" s="8"/>
      <c r="VTY154" s="8"/>
      <c r="VTZ154" s="8"/>
      <c r="VUA154" s="8"/>
      <c r="VUB154" s="8"/>
      <c r="VUC154" s="8"/>
      <c r="VUD154" s="8"/>
      <c r="VUE154" s="8"/>
      <c r="VUF154" s="8"/>
      <c r="VUG154" s="8"/>
      <c r="VUH154" s="8"/>
      <c r="VUI154" s="8"/>
      <c r="VUJ154" s="8"/>
      <c r="VUK154" s="8"/>
      <c r="VUL154" s="8"/>
      <c r="VUM154" s="8"/>
      <c r="VUN154" s="8"/>
      <c r="VUO154" s="8"/>
      <c r="VUP154" s="8"/>
      <c r="VUQ154" s="8"/>
      <c r="VUR154" s="8"/>
      <c r="VUS154" s="8"/>
      <c r="VUT154" s="8"/>
      <c r="VUU154" s="8"/>
      <c r="VUV154" s="8"/>
      <c r="VUW154" s="8"/>
      <c r="VUX154" s="8"/>
      <c r="VUY154" s="8"/>
      <c r="VUZ154" s="8"/>
      <c r="VVA154" s="8"/>
      <c r="VVB154" s="8"/>
      <c r="VVC154" s="8"/>
      <c r="VVD154" s="8"/>
      <c r="VVE154" s="8"/>
      <c r="VVF154" s="8"/>
      <c r="VVG154" s="8"/>
      <c r="VVH154" s="8"/>
      <c r="VVI154" s="8"/>
      <c r="VVJ154" s="8"/>
      <c r="VVK154" s="8"/>
      <c r="VVL154" s="8"/>
      <c r="VVM154" s="8"/>
      <c r="VVN154" s="8"/>
      <c r="VVO154" s="8"/>
      <c r="VVP154" s="8"/>
      <c r="VVQ154" s="8"/>
      <c r="VVR154" s="8"/>
      <c r="VVS154" s="8"/>
      <c r="VVT154" s="8"/>
      <c r="VVU154" s="8"/>
      <c r="VVV154" s="8"/>
      <c r="VVW154" s="8"/>
      <c r="VVX154" s="8"/>
      <c r="VVY154" s="8"/>
      <c r="VVZ154" s="8"/>
      <c r="VWA154" s="8"/>
      <c r="VWB154" s="8"/>
      <c r="VWC154" s="8"/>
      <c r="VWD154" s="8"/>
      <c r="VWE154" s="8"/>
      <c r="VWF154" s="8"/>
      <c r="VWG154" s="8"/>
      <c r="VWH154" s="8"/>
      <c r="VWI154" s="8"/>
      <c r="VWJ154" s="8"/>
      <c r="VWK154" s="8"/>
      <c r="VWL154" s="8"/>
      <c r="VWM154" s="8"/>
      <c r="VWN154" s="8"/>
      <c r="VWO154" s="8"/>
      <c r="VWP154" s="8"/>
      <c r="VWQ154" s="8"/>
      <c r="VWR154" s="8"/>
      <c r="VWS154" s="8"/>
      <c r="VWT154" s="8"/>
      <c r="VWU154" s="8"/>
      <c r="VWV154" s="8"/>
      <c r="VWW154" s="8"/>
      <c r="VWX154" s="8"/>
      <c r="VWY154" s="8"/>
      <c r="VWZ154" s="8"/>
      <c r="VXA154" s="8"/>
      <c r="VXB154" s="8"/>
      <c r="VXC154" s="8"/>
      <c r="VXD154" s="8"/>
      <c r="VXE154" s="8"/>
      <c r="VXF154" s="8"/>
      <c r="VXG154" s="8"/>
      <c r="VXH154" s="8"/>
      <c r="VXI154" s="8"/>
      <c r="VXJ154" s="8"/>
      <c r="VXK154" s="8"/>
      <c r="VXL154" s="8"/>
      <c r="VXM154" s="8"/>
      <c r="VXN154" s="8"/>
      <c r="VXO154" s="8"/>
      <c r="VXP154" s="8"/>
      <c r="VXQ154" s="8"/>
      <c r="VXR154" s="8"/>
      <c r="VXS154" s="8"/>
      <c r="VXT154" s="8"/>
      <c r="VXU154" s="8"/>
      <c r="VXV154" s="8"/>
      <c r="VXW154" s="8"/>
      <c r="VXX154" s="8"/>
      <c r="VXY154" s="8"/>
      <c r="VXZ154" s="8"/>
      <c r="VYA154" s="8"/>
      <c r="VYB154" s="8"/>
      <c r="VYC154" s="8"/>
      <c r="VYD154" s="8"/>
      <c r="VYE154" s="8"/>
      <c r="VYF154" s="8"/>
      <c r="VYG154" s="8"/>
      <c r="VYH154" s="8"/>
      <c r="VYI154" s="8"/>
      <c r="VYJ154" s="8"/>
      <c r="VYK154" s="8"/>
      <c r="VYL154" s="8"/>
      <c r="VYM154" s="8"/>
      <c r="VYN154" s="8"/>
      <c r="VYO154" s="8"/>
      <c r="VYP154" s="8"/>
      <c r="VYQ154" s="8"/>
      <c r="VYR154" s="8"/>
      <c r="VYS154" s="8"/>
      <c r="VYT154" s="8"/>
      <c r="VYU154" s="8"/>
      <c r="VYV154" s="8"/>
      <c r="VYW154" s="8"/>
      <c r="VYX154" s="8"/>
      <c r="VYY154" s="8"/>
      <c r="VYZ154" s="8"/>
      <c r="VZA154" s="8"/>
      <c r="VZB154" s="8"/>
      <c r="VZC154" s="8"/>
      <c r="VZD154" s="8"/>
      <c r="VZE154" s="8"/>
      <c r="VZF154" s="8"/>
      <c r="VZG154" s="8"/>
      <c r="VZH154" s="8"/>
      <c r="VZI154" s="8"/>
      <c r="VZJ154" s="8"/>
      <c r="VZK154" s="8"/>
      <c r="VZL154" s="8"/>
      <c r="VZM154" s="8"/>
      <c r="VZN154" s="8"/>
      <c r="VZO154" s="8"/>
      <c r="VZP154" s="8"/>
      <c r="VZQ154" s="8"/>
      <c r="VZR154" s="8"/>
      <c r="VZS154" s="8"/>
      <c r="VZT154" s="8"/>
      <c r="VZU154" s="8"/>
      <c r="VZV154" s="8"/>
      <c r="VZW154" s="8"/>
      <c r="VZX154" s="8"/>
      <c r="VZY154" s="8"/>
      <c r="VZZ154" s="8"/>
      <c r="WAA154" s="8"/>
      <c r="WAB154" s="8"/>
      <c r="WAC154" s="8"/>
      <c r="WAD154" s="8"/>
      <c r="WAE154" s="8"/>
      <c r="WAF154" s="8"/>
      <c r="WAG154" s="8"/>
      <c r="WAH154" s="8"/>
      <c r="WAI154" s="8"/>
      <c r="WAJ154" s="8"/>
      <c r="WAK154" s="8"/>
      <c r="WAL154" s="8"/>
      <c r="WAM154" s="8"/>
      <c r="WAN154" s="8"/>
      <c r="WAO154" s="8"/>
      <c r="WAP154" s="8"/>
      <c r="WAQ154" s="8"/>
      <c r="WAR154" s="8"/>
      <c r="WAS154" s="8"/>
      <c r="WAT154" s="8"/>
      <c r="WAU154" s="8"/>
      <c r="WAV154" s="8"/>
      <c r="WAW154" s="8"/>
      <c r="WAX154" s="8"/>
      <c r="WAY154" s="8"/>
      <c r="WAZ154" s="8"/>
      <c r="WBA154" s="8"/>
      <c r="WBB154" s="8"/>
      <c r="WBC154" s="8"/>
      <c r="WBD154" s="8"/>
      <c r="WBE154" s="8"/>
      <c r="WBF154" s="8"/>
      <c r="WBG154" s="8"/>
      <c r="WBH154" s="8"/>
      <c r="WBI154" s="8"/>
      <c r="WBJ154" s="8"/>
      <c r="WBK154" s="8"/>
      <c r="WBL154" s="8"/>
      <c r="WBM154" s="8"/>
      <c r="WBN154" s="8"/>
      <c r="WBO154" s="8"/>
      <c r="WBP154" s="8"/>
      <c r="WBQ154" s="8"/>
      <c r="WBR154" s="8"/>
      <c r="WBS154" s="8"/>
      <c r="WBT154" s="8"/>
      <c r="WBU154" s="8"/>
      <c r="WBV154" s="8"/>
      <c r="WBW154" s="8"/>
      <c r="WBX154" s="8"/>
      <c r="WBY154" s="8"/>
      <c r="WBZ154" s="8"/>
      <c r="WCA154" s="8"/>
      <c r="WCB154" s="8"/>
      <c r="WCC154" s="8"/>
      <c r="WCD154" s="8"/>
      <c r="WCE154" s="8"/>
      <c r="WCF154" s="8"/>
      <c r="WCG154" s="8"/>
      <c r="WCH154" s="8"/>
      <c r="WCI154" s="8"/>
      <c r="WCJ154" s="8"/>
      <c r="WCK154" s="8"/>
      <c r="WCL154" s="8"/>
      <c r="WCM154" s="8"/>
      <c r="WCN154" s="8"/>
      <c r="WCO154" s="8"/>
      <c r="WCP154" s="8"/>
      <c r="WCQ154" s="8"/>
      <c r="WCR154" s="8"/>
      <c r="WCS154" s="8"/>
      <c r="WCT154" s="8"/>
      <c r="WCU154" s="8"/>
      <c r="WCV154" s="8"/>
      <c r="WCW154" s="8"/>
      <c r="WCX154" s="8"/>
      <c r="WCY154" s="8"/>
      <c r="WCZ154" s="8"/>
      <c r="WDA154" s="8"/>
      <c r="WDB154" s="8"/>
      <c r="WDC154" s="8"/>
      <c r="WDD154" s="8"/>
      <c r="WDE154" s="8"/>
      <c r="WDF154" s="8"/>
      <c r="WDG154" s="8"/>
      <c r="WDH154" s="8"/>
      <c r="WDI154" s="8"/>
      <c r="WDJ154" s="8"/>
      <c r="WDK154" s="8"/>
      <c r="WDL154" s="8"/>
      <c r="WDM154" s="8"/>
      <c r="WDN154" s="8"/>
      <c r="WDO154" s="8"/>
      <c r="WDP154" s="8"/>
      <c r="WDQ154" s="8"/>
      <c r="WDR154" s="8"/>
      <c r="WDS154" s="8"/>
      <c r="WDT154" s="8"/>
      <c r="WDU154" s="8"/>
      <c r="WDV154" s="8"/>
      <c r="WDW154" s="8"/>
      <c r="WDX154" s="8"/>
      <c r="WDY154" s="8"/>
      <c r="WDZ154" s="8"/>
      <c r="WEA154" s="8"/>
      <c r="WEB154" s="8"/>
      <c r="WEC154" s="8"/>
      <c r="WED154" s="8"/>
      <c r="WEE154" s="8"/>
      <c r="WEF154" s="8"/>
      <c r="WEG154" s="8"/>
      <c r="WEH154" s="8"/>
      <c r="WEI154" s="8"/>
      <c r="WEJ154" s="8"/>
      <c r="WEK154" s="8"/>
      <c r="WEL154" s="8"/>
      <c r="WEM154" s="8"/>
      <c r="WEN154" s="8"/>
      <c r="WEO154" s="8"/>
      <c r="WEP154" s="8"/>
      <c r="WEQ154" s="8"/>
      <c r="WER154" s="8"/>
      <c r="WES154" s="8"/>
      <c r="WET154" s="8"/>
      <c r="WEU154" s="8"/>
      <c r="WEV154" s="8"/>
      <c r="WEW154" s="8"/>
      <c r="WEX154" s="8"/>
      <c r="WEY154" s="8"/>
      <c r="WEZ154" s="8"/>
      <c r="WFA154" s="8"/>
      <c r="WFB154" s="8"/>
      <c r="WFC154" s="8"/>
      <c r="WFD154" s="8"/>
      <c r="WFE154" s="8"/>
      <c r="WFF154" s="8"/>
      <c r="WFG154" s="8"/>
      <c r="WFH154" s="8"/>
      <c r="WFI154" s="8"/>
      <c r="WFJ154" s="8"/>
      <c r="WFK154" s="8"/>
      <c r="WFL154" s="8"/>
      <c r="WFM154" s="8"/>
      <c r="WFN154" s="8"/>
      <c r="WFO154" s="8"/>
      <c r="WFP154" s="8"/>
      <c r="WFQ154" s="8"/>
      <c r="WFR154" s="8"/>
      <c r="WFS154" s="8"/>
      <c r="WFT154" s="8"/>
      <c r="WFU154" s="8"/>
      <c r="WFV154" s="8"/>
      <c r="WFW154" s="8"/>
      <c r="WFX154" s="8"/>
      <c r="WFY154" s="8"/>
      <c r="WFZ154" s="8"/>
      <c r="WGA154" s="8"/>
      <c r="WGB154" s="8"/>
      <c r="WGC154" s="8"/>
      <c r="WGD154" s="8"/>
      <c r="WGE154" s="8"/>
      <c r="WGF154" s="8"/>
      <c r="WGG154" s="8"/>
      <c r="WGH154" s="8"/>
      <c r="WGI154" s="8"/>
      <c r="WGJ154" s="8"/>
      <c r="WGK154" s="8"/>
      <c r="WGL154" s="8"/>
      <c r="WGM154" s="8"/>
      <c r="WGN154" s="8"/>
      <c r="WGO154" s="8"/>
      <c r="WGP154" s="8"/>
      <c r="WGQ154" s="8"/>
      <c r="WGR154" s="8"/>
      <c r="WGS154" s="8"/>
      <c r="WGT154" s="8"/>
      <c r="WGU154" s="8"/>
      <c r="WGV154" s="8"/>
      <c r="WGW154" s="8"/>
      <c r="WGX154" s="8"/>
      <c r="WGY154" s="8"/>
      <c r="WGZ154" s="8"/>
      <c r="WHA154" s="8"/>
      <c r="WHB154" s="8"/>
      <c r="WHC154" s="8"/>
      <c r="WHD154" s="8"/>
      <c r="WHE154" s="8"/>
      <c r="WHF154" s="8"/>
      <c r="WHG154" s="8"/>
      <c r="WHH154" s="8"/>
      <c r="WHI154" s="8"/>
      <c r="WHJ154" s="8"/>
      <c r="WHK154" s="8"/>
      <c r="WHL154" s="8"/>
      <c r="WHM154" s="8"/>
      <c r="WHN154" s="8"/>
      <c r="WHO154" s="8"/>
      <c r="WHP154" s="8"/>
      <c r="WHQ154" s="8"/>
      <c r="WHR154" s="8"/>
      <c r="WHS154" s="8"/>
      <c r="WHT154" s="8"/>
      <c r="WHU154" s="8"/>
      <c r="WHV154" s="8"/>
      <c r="WHW154" s="8"/>
      <c r="WHX154" s="8"/>
      <c r="WHY154" s="8"/>
      <c r="WHZ154" s="8"/>
      <c r="WIA154" s="8"/>
      <c r="WIB154" s="8"/>
      <c r="WIC154" s="8"/>
      <c r="WID154" s="8"/>
      <c r="WIE154" s="8"/>
      <c r="WIF154" s="8"/>
      <c r="WIG154" s="8"/>
      <c r="WIH154" s="8"/>
      <c r="WII154" s="8"/>
      <c r="WIJ154" s="8"/>
      <c r="WIK154" s="8"/>
      <c r="WIL154" s="8"/>
      <c r="WIM154" s="8"/>
      <c r="WIN154" s="8"/>
      <c r="WIO154" s="8"/>
      <c r="WIP154" s="8"/>
      <c r="WIQ154" s="8"/>
      <c r="WIR154" s="8"/>
      <c r="WIS154" s="8"/>
      <c r="WIT154" s="8"/>
      <c r="WIU154" s="8"/>
      <c r="WIV154" s="8"/>
      <c r="WIW154" s="8"/>
      <c r="WIX154" s="8"/>
      <c r="WIY154" s="8"/>
      <c r="WIZ154" s="8"/>
      <c r="WJA154" s="8"/>
      <c r="WJB154" s="8"/>
      <c r="WJC154" s="8"/>
      <c r="WJD154" s="8"/>
      <c r="WJE154" s="8"/>
      <c r="WJF154" s="8"/>
      <c r="WJG154" s="8"/>
      <c r="WJH154" s="8"/>
      <c r="WJI154" s="8"/>
      <c r="WJJ154" s="8"/>
      <c r="WJK154" s="8"/>
      <c r="WJL154" s="8"/>
      <c r="WJM154" s="8"/>
      <c r="WJN154" s="8"/>
      <c r="WJO154" s="8"/>
      <c r="WJP154" s="8"/>
      <c r="WJQ154" s="8"/>
      <c r="WJR154" s="8"/>
      <c r="WJS154" s="8"/>
      <c r="WJT154" s="8"/>
      <c r="WJU154" s="8"/>
      <c r="WJV154" s="8"/>
      <c r="WJW154" s="8"/>
      <c r="WJX154" s="8"/>
      <c r="WJY154" s="8"/>
      <c r="WJZ154" s="8"/>
      <c r="WKA154" s="8"/>
      <c r="WKB154" s="8"/>
      <c r="WKC154" s="8"/>
      <c r="WKD154" s="8"/>
      <c r="WKE154" s="8"/>
      <c r="WKF154" s="8"/>
      <c r="WKG154" s="8"/>
      <c r="WKH154" s="8"/>
      <c r="WKI154" s="8"/>
      <c r="WKJ154" s="8"/>
      <c r="WKK154" s="8"/>
      <c r="WKL154" s="8"/>
      <c r="WKM154" s="8"/>
      <c r="WKN154" s="8"/>
      <c r="WKO154" s="8"/>
      <c r="WKP154" s="8"/>
      <c r="WKQ154" s="8"/>
      <c r="WKR154" s="8"/>
      <c r="WKS154" s="8"/>
      <c r="WKT154" s="8"/>
      <c r="WKU154" s="8"/>
      <c r="WKV154" s="8"/>
      <c r="WKW154" s="8"/>
      <c r="WKX154" s="8"/>
      <c r="WKY154" s="8"/>
      <c r="WKZ154" s="8"/>
      <c r="WLA154" s="8"/>
      <c r="WLB154" s="8"/>
      <c r="WLC154" s="8"/>
      <c r="WLD154" s="8"/>
      <c r="WLE154" s="8"/>
      <c r="WLF154" s="8"/>
      <c r="WLG154" s="8"/>
      <c r="WLH154" s="8"/>
      <c r="WLI154" s="8"/>
      <c r="WLJ154" s="8"/>
      <c r="WLK154" s="8"/>
      <c r="WLL154" s="8"/>
      <c r="WLM154" s="8"/>
      <c r="WLN154" s="8"/>
      <c r="WLO154" s="8"/>
      <c r="WLP154" s="8"/>
      <c r="WLQ154" s="8"/>
      <c r="WLR154" s="8"/>
      <c r="WLS154" s="8"/>
      <c r="WLT154" s="8"/>
      <c r="WLU154" s="8"/>
      <c r="WLV154" s="8"/>
      <c r="WLW154" s="8"/>
      <c r="WLX154" s="8"/>
      <c r="WLY154" s="8"/>
      <c r="WLZ154" s="8"/>
      <c r="WMA154" s="8"/>
      <c r="WMB154" s="8"/>
      <c r="WMC154" s="8"/>
      <c r="WMD154" s="8"/>
      <c r="WME154" s="8"/>
      <c r="WMF154" s="8"/>
      <c r="WMG154" s="8"/>
      <c r="WMH154" s="8"/>
      <c r="WMI154" s="8"/>
      <c r="WMJ154" s="8"/>
      <c r="WMK154" s="8"/>
      <c r="WML154" s="8"/>
      <c r="WMM154" s="8"/>
      <c r="WMN154" s="8"/>
      <c r="WMO154" s="8"/>
      <c r="WMP154" s="8"/>
      <c r="WMQ154" s="8"/>
      <c r="WMR154" s="8"/>
      <c r="WMS154" s="8"/>
      <c r="WMT154" s="8"/>
      <c r="WMU154" s="8"/>
      <c r="WMV154" s="8"/>
      <c r="WMW154" s="8"/>
      <c r="WMX154" s="8"/>
      <c r="WMY154" s="8"/>
      <c r="WMZ154" s="8"/>
      <c r="WNA154" s="8"/>
      <c r="WNB154" s="8"/>
      <c r="WNC154" s="8"/>
      <c r="WND154" s="8"/>
      <c r="WNE154" s="8"/>
      <c r="WNF154" s="8"/>
      <c r="WNG154" s="8"/>
      <c r="WNH154" s="8"/>
      <c r="WNI154" s="8"/>
      <c r="WNJ154" s="8"/>
      <c r="WNK154" s="8"/>
      <c r="WNL154" s="8"/>
      <c r="WNM154" s="8"/>
      <c r="WNN154" s="8"/>
      <c r="WNO154" s="8"/>
      <c r="WNP154" s="8"/>
      <c r="WNQ154" s="8"/>
      <c r="WNR154" s="8"/>
      <c r="WNS154" s="8"/>
      <c r="WNT154" s="8"/>
      <c r="WNU154" s="8"/>
      <c r="WNV154" s="8"/>
      <c r="WNW154" s="8"/>
      <c r="WNX154" s="8"/>
      <c r="WNY154" s="8"/>
      <c r="WNZ154" s="8"/>
      <c r="WOA154" s="8"/>
      <c r="WOB154" s="8"/>
      <c r="WOC154" s="8"/>
      <c r="WOD154" s="8"/>
      <c r="WOE154" s="8"/>
      <c r="WOF154" s="8"/>
      <c r="WOG154" s="8"/>
      <c r="WOH154" s="8"/>
      <c r="WOI154" s="8"/>
      <c r="WOJ154" s="8"/>
      <c r="WOK154" s="8"/>
      <c r="WOL154" s="8"/>
      <c r="WOM154" s="8"/>
      <c r="WON154" s="8"/>
      <c r="WOO154" s="8"/>
      <c r="WOP154" s="8"/>
      <c r="WOQ154" s="8"/>
      <c r="WOR154" s="8"/>
      <c r="WOS154" s="8"/>
      <c r="WOT154" s="8"/>
      <c r="WOU154" s="8"/>
      <c r="WOV154" s="8"/>
      <c r="WOW154" s="8"/>
      <c r="WOX154" s="8"/>
      <c r="WOY154" s="8"/>
      <c r="WOZ154" s="8"/>
      <c r="WPA154" s="8"/>
      <c r="WPB154" s="8"/>
      <c r="WPC154" s="8"/>
      <c r="WPD154" s="8"/>
      <c r="WPE154" s="8"/>
      <c r="WPF154" s="8"/>
      <c r="WPG154" s="8"/>
      <c r="WPH154" s="8"/>
      <c r="WPI154" s="8"/>
      <c r="WPJ154" s="8"/>
      <c r="WPK154" s="8"/>
      <c r="WPL154" s="8"/>
      <c r="WPM154" s="8"/>
      <c r="WPN154" s="8"/>
      <c r="WPO154" s="8"/>
      <c r="WPP154" s="8"/>
      <c r="WPQ154" s="8"/>
      <c r="WPR154" s="8"/>
      <c r="WPS154" s="8"/>
      <c r="WPT154" s="8"/>
      <c r="WPU154" s="8"/>
      <c r="WPV154" s="8"/>
      <c r="WPW154" s="8"/>
      <c r="WPX154" s="8"/>
      <c r="WPY154" s="8"/>
      <c r="WPZ154" s="8"/>
      <c r="WQA154" s="8"/>
      <c r="WQB154" s="8"/>
      <c r="WQC154" s="8"/>
      <c r="WQD154" s="8"/>
      <c r="WQE154" s="8"/>
      <c r="WQF154" s="8"/>
      <c r="WQG154" s="8"/>
      <c r="WQH154" s="8"/>
      <c r="WQI154" s="8"/>
      <c r="WQJ154" s="8"/>
      <c r="WQK154" s="8"/>
      <c r="WQL154" s="8"/>
      <c r="WQM154" s="8"/>
      <c r="WQN154" s="8"/>
      <c r="WQO154" s="8"/>
      <c r="WQP154" s="8"/>
      <c r="WQQ154" s="8"/>
      <c r="WQR154" s="8"/>
      <c r="WQS154" s="8"/>
      <c r="WQT154" s="8"/>
      <c r="WQU154" s="8"/>
      <c r="WQV154" s="8"/>
      <c r="WQW154" s="8"/>
      <c r="WQX154" s="8"/>
      <c r="WQY154" s="8"/>
      <c r="WQZ154" s="8"/>
      <c r="WRA154" s="8"/>
      <c r="WRB154" s="8"/>
      <c r="WRC154" s="8"/>
      <c r="WRD154" s="8"/>
      <c r="WRE154" s="8"/>
      <c r="WRF154" s="8"/>
      <c r="WRG154" s="8"/>
      <c r="WRH154" s="8"/>
      <c r="WRI154" s="8"/>
      <c r="WRJ154" s="8"/>
      <c r="WRK154" s="8"/>
      <c r="WRL154" s="8"/>
      <c r="WRM154" s="8"/>
      <c r="WRN154" s="8"/>
      <c r="WRO154" s="8"/>
      <c r="WRP154" s="8"/>
      <c r="WRQ154" s="8"/>
      <c r="WRR154" s="8"/>
      <c r="WRS154" s="8"/>
      <c r="WRT154" s="8"/>
      <c r="WRU154" s="8"/>
      <c r="WRV154" s="8"/>
      <c r="WRW154" s="8"/>
      <c r="WRX154" s="8"/>
      <c r="WRY154" s="8"/>
      <c r="WRZ154" s="8"/>
      <c r="WSA154" s="8"/>
      <c r="WSB154" s="8"/>
      <c r="WSC154" s="8"/>
      <c r="WSD154" s="8"/>
      <c r="WSE154" s="8"/>
      <c r="WSF154" s="8"/>
      <c r="WSG154" s="8"/>
      <c r="WSH154" s="8"/>
      <c r="WSI154" s="8"/>
      <c r="WSJ154" s="8"/>
      <c r="WSK154" s="8"/>
      <c r="WSL154" s="8"/>
      <c r="WSM154" s="8"/>
      <c r="WSN154" s="8"/>
      <c r="WSO154" s="8"/>
      <c r="WSP154" s="8"/>
      <c r="WSQ154" s="8"/>
      <c r="WSR154" s="8"/>
      <c r="WSS154" s="8"/>
      <c r="WST154" s="8"/>
      <c r="WSU154" s="8"/>
      <c r="WSV154" s="8"/>
      <c r="WSW154" s="8"/>
      <c r="WSX154" s="8"/>
      <c r="WSY154" s="8"/>
      <c r="WSZ154" s="8"/>
      <c r="WTA154" s="8"/>
      <c r="WTB154" s="8"/>
      <c r="WTC154" s="8"/>
      <c r="WTD154" s="8"/>
      <c r="WTE154" s="8"/>
      <c r="WTF154" s="8"/>
      <c r="WTG154" s="8"/>
      <c r="WTH154" s="8"/>
      <c r="WTI154" s="8"/>
      <c r="WTJ154" s="8"/>
      <c r="WTK154" s="8"/>
      <c r="WTL154" s="8"/>
      <c r="WTM154" s="8"/>
      <c r="WTN154" s="8"/>
      <c r="WTO154" s="8"/>
      <c r="WTP154" s="8"/>
      <c r="WTQ154" s="8"/>
      <c r="WTR154" s="8"/>
      <c r="WTS154" s="8"/>
      <c r="WTT154" s="8"/>
      <c r="WTU154" s="8"/>
      <c r="WTV154" s="8"/>
      <c r="WTW154" s="8"/>
      <c r="WTX154" s="8"/>
      <c r="WTY154" s="8"/>
      <c r="WTZ154" s="8"/>
      <c r="WUA154" s="8"/>
      <c r="WUB154" s="8"/>
      <c r="WUC154" s="8"/>
      <c r="WUD154" s="8"/>
      <c r="WUE154" s="8"/>
      <c r="WUF154" s="8"/>
      <c r="WUG154" s="8"/>
      <c r="WUH154" s="8"/>
      <c r="WUI154" s="8"/>
      <c r="WUJ154" s="8"/>
      <c r="WUK154" s="8"/>
      <c r="WUL154" s="8"/>
      <c r="WUM154" s="8"/>
      <c r="WUN154" s="8"/>
      <c r="WUO154" s="8"/>
      <c r="WUP154" s="8"/>
      <c r="WUQ154" s="8"/>
      <c r="WUR154" s="8"/>
      <c r="WUS154" s="8"/>
      <c r="WUT154" s="8"/>
      <c r="WUU154" s="8"/>
      <c r="WUV154" s="8"/>
      <c r="WUW154" s="8"/>
      <c r="WUX154" s="8"/>
      <c r="WUY154" s="8"/>
      <c r="WUZ154" s="8"/>
      <c r="WVA154" s="8"/>
      <c r="WVB154" s="8"/>
      <c r="WVC154" s="8"/>
      <c r="WVD154" s="8"/>
      <c r="WVE154" s="8"/>
      <c r="WVF154" s="8"/>
      <c r="WVG154" s="8"/>
      <c r="WVH154" s="8"/>
      <c r="WVI154" s="8"/>
      <c r="WVJ154" s="8"/>
      <c r="WVK154" s="8"/>
      <c r="WVL154" s="8"/>
      <c r="WVM154" s="8"/>
      <c r="WVN154" s="8"/>
      <c r="WVO154" s="8"/>
      <c r="WVP154" s="8"/>
      <c r="WVQ154" s="8"/>
      <c r="WVR154" s="8"/>
      <c r="WVS154" s="8"/>
      <c r="WVT154" s="8"/>
      <c r="WVU154" s="8"/>
      <c r="WVV154" s="8"/>
      <c r="WVW154" s="8"/>
      <c r="WVX154" s="8"/>
      <c r="WVY154" s="8"/>
      <c r="WVZ154" s="8"/>
      <c r="WWA154" s="8"/>
      <c r="WWB154" s="8"/>
      <c r="WWC154" s="8"/>
      <c r="WWD154" s="8"/>
      <c r="WWE154" s="8"/>
      <c r="WWF154" s="8"/>
      <c r="WWG154" s="8"/>
      <c r="WWH154" s="8"/>
      <c r="WWI154" s="8"/>
      <c r="WWJ154" s="8"/>
      <c r="WWK154" s="8"/>
      <c r="WWL154" s="8"/>
      <c r="WWM154" s="8"/>
      <c r="WWN154" s="8"/>
      <c r="WWO154" s="8"/>
      <c r="WWP154" s="8"/>
      <c r="WWQ154" s="8"/>
      <c r="WWR154" s="8"/>
      <c r="WWS154" s="8"/>
      <c r="WWT154" s="8"/>
      <c r="WWU154" s="8"/>
      <c r="WWV154" s="8"/>
      <c r="WWW154" s="8"/>
      <c r="WWX154" s="8"/>
      <c r="WWY154" s="8"/>
      <c r="WWZ154" s="8"/>
      <c r="WXA154" s="8"/>
      <c r="WXB154" s="8"/>
      <c r="WXC154" s="8"/>
      <c r="WXD154" s="8"/>
      <c r="WXE154" s="8"/>
      <c r="WXF154" s="8"/>
      <c r="WXG154" s="8"/>
      <c r="WXH154" s="8"/>
      <c r="WXI154" s="8"/>
      <c r="WXJ154" s="8"/>
      <c r="WXK154" s="8"/>
      <c r="WXL154" s="8"/>
      <c r="WXM154" s="8"/>
      <c r="WXN154" s="8"/>
      <c r="WXO154" s="8"/>
      <c r="WXP154" s="8"/>
      <c r="WXQ154" s="8"/>
      <c r="WXR154" s="8"/>
      <c r="WXS154" s="8"/>
      <c r="WXT154" s="8"/>
      <c r="WXU154" s="8"/>
      <c r="WXV154" s="8"/>
      <c r="WXW154" s="8"/>
      <c r="WXX154" s="8"/>
      <c r="WXY154" s="8"/>
      <c r="WXZ154" s="8"/>
      <c r="WYA154" s="8"/>
      <c r="WYB154" s="8"/>
      <c r="WYC154" s="8"/>
      <c r="WYD154" s="8"/>
      <c r="WYE154" s="8"/>
      <c r="WYF154" s="8"/>
      <c r="WYG154" s="8"/>
      <c r="WYH154" s="8"/>
      <c r="WYI154" s="8"/>
      <c r="WYJ154" s="8"/>
      <c r="WYK154" s="8"/>
      <c r="WYL154" s="8"/>
      <c r="WYM154" s="8"/>
      <c r="WYN154" s="8"/>
      <c r="WYO154" s="8"/>
      <c r="WYP154" s="8"/>
      <c r="WYQ154" s="8"/>
      <c r="WYR154" s="8"/>
      <c r="WYS154" s="8"/>
      <c r="WYT154" s="8"/>
      <c r="WYU154" s="8"/>
      <c r="WYV154" s="8"/>
      <c r="WYW154" s="8"/>
      <c r="WYX154" s="8"/>
      <c r="WYY154" s="8"/>
      <c r="WYZ154" s="8"/>
      <c r="WZA154" s="8"/>
      <c r="WZB154" s="8"/>
      <c r="WZC154" s="8"/>
      <c r="WZD154" s="8"/>
      <c r="WZE154" s="8"/>
      <c r="WZF154" s="8"/>
      <c r="WZG154" s="8"/>
      <c r="WZH154" s="8"/>
      <c r="WZI154" s="8"/>
      <c r="WZJ154" s="8"/>
      <c r="WZK154" s="8"/>
      <c r="WZL154" s="8"/>
      <c r="WZM154" s="8"/>
      <c r="WZN154" s="8"/>
      <c r="WZO154" s="8"/>
      <c r="WZP154" s="8"/>
      <c r="WZQ154" s="8"/>
      <c r="WZR154" s="8"/>
      <c r="WZS154" s="8"/>
      <c r="WZT154" s="8"/>
      <c r="WZU154" s="8"/>
      <c r="WZV154" s="8"/>
      <c r="WZW154" s="8"/>
      <c r="WZX154" s="8"/>
      <c r="WZY154" s="8"/>
      <c r="WZZ154" s="8"/>
      <c r="XAA154" s="8"/>
      <c r="XAB154" s="8"/>
      <c r="XAC154" s="8"/>
      <c r="XAD154" s="8"/>
      <c r="XAE154" s="8"/>
      <c r="XAF154" s="8"/>
      <c r="XAG154" s="8"/>
      <c r="XAH154" s="8"/>
      <c r="XAI154" s="8"/>
      <c r="XAJ154" s="8"/>
      <c r="XAK154" s="8"/>
      <c r="XAL154" s="8"/>
      <c r="XAM154" s="8"/>
      <c r="XAN154" s="8"/>
      <c r="XAO154" s="8"/>
      <c r="XAP154" s="8"/>
      <c r="XAQ154" s="8"/>
      <c r="XAR154" s="8"/>
      <c r="XAS154" s="8"/>
      <c r="XAT154" s="8"/>
      <c r="XAU154" s="8"/>
      <c r="XAV154" s="8"/>
      <c r="XAW154" s="8"/>
      <c r="XAX154" s="8"/>
      <c r="XAY154" s="8"/>
      <c r="XAZ154" s="8"/>
      <c r="XBA154" s="8"/>
      <c r="XBB154" s="8"/>
      <c r="XBC154" s="8"/>
      <c r="XBD154" s="8"/>
      <c r="XBE154" s="8"/>
      <c r="XBF154" s="8"/>
      <c r="XBG154" s="8"/>
      <c r="XBH154" s="8"/>
      <c r="XBI154" s="8"/>
      <c r="XBJ154" s="8"/>
      <c r="XBK154" s="8"/>
      <c r="XBL154" s="8"/>
      <c r="XBM154" s="8"/>
      <c r="XBN154" s="8"/>
      <c r="XBO154" s="8"/>
      <c r="XBP154" s="8"/>
      <c r="XBQ154" s="8"/>
      <c r="XBR154" s="8"/>
      <c r="XBS154" s="8"/>
      <c r="XBT154" s="8"/>
      <c r="XBU154" s="8"/>
      <c r="XBV154" s="8"/>
      <c r="XBW154" s="8"/>
      <c r="XBX154" s="8"/>
      <c r="XBY154" s="8"/>
      <c r="XBZ154" s="8"/>
      <c r="XCA154" s="8"/>
      <c r="XCB154" s="8"/>
      <c r="XCC154" s="8"/>
      <c r="XCD154" s="8"/>
      <c r="XCE154" s="8"/>
      <c r="XCF154" s="8"/>
      <c r="XCG154" s="8"/>
      <c r="XCH154" s="8"/>
      <c r="XCI154" s="8"/>
      <c r="XCJ154" s="8"/>
      <c r="XCK154" s="8"/>
      <c r="XCL154" s="8"/>
      <c r="XCM154" s="8"/>
      <c r="XCN154" s="8"/>
      <c r="XCO154" s="8"/>
      <c r="XCP154" s="8"/>
      <c r="XCQ154" s="8"/>
      <c r="XCR154" s="8"/>
      <c r="XCS154" s="8"/>
      <c r="XCT154" s="8"/>
      <c r="XCU154" s="8"/>
      <c r="XCV154" s="8"/>
      <c r="XCW154" s="8"/>
      <c r="XCX154" s="8"/>
      <c r="XCY154" s="8"/>
      <c r="XCZ154" s="8"/>
      <c r="XDA154" s="8"/>
      <c r="XDB154" s="8"/>
      <c r="XDC154" s="8"/>
      <c r="XDD154" s="8"/>
      <c r="XDE154" s="8"/>
      <c r="XDF154" s="8"/>
      <c r="XDG154" s="8"/>
      <c r="XDH154" s="8"/>
      <c r="XDI154" s="8"/>
      <c r="XDJ154" s="8"/>
      <c r="XDK154" s="8"/>
      <c r="XDL154" s="8"/>
      <c r="XDM154" s="8"/>
      <c r="XDN154" s="8"/>
      <c r="XDO154" s="8"/>
      <c r="XDP154" s="8"/>
      <c r="XDQ154" s="8"/>
      <c r="XDR154" s="8"/>
      <c r="XDS154" s="8"/>
      <c r="XDT154" s="8"/>
      <c r="XDU154" s="8"/>
      <c r="XDV154" s="8"/>
      <c r="XDW154" s="8"/>
      <c r="XDX154" s="8"/>
      <c r="XDY154" s="8"/>
      <c r="XDZ154" s="8"/>
      <c r="XEA154" s="8"/>
      <c r="XEB154" s="8"/>
      <c r="XEC154" s="8"/>
      <c r="XED154" s="8"/>
      <c r="XEE154" s="8"/>
      <c r="XEF154" s="8"/>
      <c r="XEG154" s="8"/>
      <c r="XEH154" s="8"/>
      <c r="XEI154" s="8"/>
      <c r="XEJ154" s="8"/>
      <c r="XEK154" s="8"/>
      <c r="XEL154" s="8"/>
      <c r="XEM154" s="8"/>
      <c r="XEN154" s="8"/>
      <c r="XEO154" s="8"/>
      <c r="XEP154" s="8"/>
      <c r="XEQ154" s="8"/>
      <c r="XER154" s="8"/>
      <c r="XES154" s="8"/>
      <c r="XET154" s="8"/>
      <c r="XEU154" s="8"/>
      <c r="XEV154" s="8"/>
      <c r="XEW154" s="8"/>
      <c r="XEX154" s="8"/>
      <c r="XEY154" s="8"/>
      <c r="XEZ154" s="8"/>
      <c r="XFA154" s="8"/>
      <c r="XFB154" s="8"/>
    </row>
    <row r="155" spans="2:16382">
      <c r="C155" s="8"/>
      <c r="D155" s="158" t="s">
        <v>510</v>
      </c>
      <c r="E155" s="154">
        <f>E152</f>
        <v>0</v>
      </c>
      <c r="F155" s="275"/>
      <c r="H155" s="155"/>
      <c r="I155" s="156" t="s">
        <v>507</v>
      </c>
      <c r="J155" s="154">
        <f>IF(G152=0,0,E152/G152)</f>
        <v>0</v>
      </c>
      <c r="K155" s="17"/>
      <c r="M155" s="278"/>
      <c r="N155" s="131" t="s">
        <v>10453</v>
      </c>
      <c r="O155" s="143">
        <f>J155</f>
        <v>0</v>
      </c>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c r="FK155" s="8"/>
      <c r="FL155" s="8"/>
      <c r="FM155" s="8"/>
      <c r="FN155" s="8"/>
      <c r="FO155" s="8"/>
      <c r="FP155" s="8"/>
      <c r="FQ155" s="8"/>
      <c r="FR155" s="8"/>
      <c r="FS155" s="8"/>
      <c r="FT155" s="8"/>
      <c r="FU155" s="8"/>
      <c r="FV155" s="8"/>
      <c r="FW155" s="8"/>
      <c r="FX155" s="8"/>
      <c r="FY155" s="8"/>
      <c r="FZ155" s="8"/>
      <c r="GA155" s="8"/>
      <c r="GB155" s="8"/>
      <c r="GC155" s="8"/>
      <c r="GD155" s="8"/>
      <c r="GE155" s="8"/>
      <c r="GF155" s="8"/>
      <c r="GG155" s="8"/>
      <c r="GH155" s="8"/>
      <c r="GI155" s="8"/>
      <c r="GJ155" s="8"/>
      <c r="GK155" s="8"/>
      <c r="GL155" s="8"/>
      <c r="GM155" s="8"/>
      <c r="GN155" s="8"/>
      <c r="GO155" s="8"/>
      <c r="GP155" s="8"/>
      <c r="GQ155" s="8"/>
      <c r="GR155" s="8"/>
      <c r="GS155" s="8"/>
      <c r="GT155" s="8"/>
      <c r="GU155" s="8"/>
      <c r="GV155" s="8"/>
      <c r="GW155" s="8"/>
      <c r="GX155" s="8"/>
      <c r="GY155" s="8"/>
      <c r="GZ155" s="8"/>
      <c r="HA155" s="8"/>
      <c r="HB155" s="8"/>
      <c r="HC155" s="8"/>
      <c r="HD155" s="8"/>
      <c r="HE155" s="8"/>
      <c r="HF155" s="8"/>
      <c r="HG155" s="8"/>
      <c r="HH155" s="8"/>
      <c r="HI155" s="8"/>
      <c r="HJ155" s="8"/>
      <c r="HK155" s="8"/>
      <c r="HL155" s="8"/>
      <c r="HM155" s="8"/>
      <c r="HN155" s="8"/>
      <c r="HO155" s="8"/>
      <c r="HP155" s="8"/>
      <c r="HQ155" s="8"/>
      <c r="HR155" s="8"/>
      <c r="HS155" s="8"/>
      <c r="HT155" s="8"/>
      <c r="HU155" s="8"/>
      <c r="HV155" s="8"/>
      <c r="HW155" s="8"/>
      <c r="HX155" s="8"/>
      <c r="HY155" s="8"/>
      <c r="HZ155" s="8"/>
      <c r="IA155" s="8"/>
      <c r="IB155" s="8"/>
      <c r="IC155" s="8"/>
      <c r="ID155" s="8"/>
      <c r="IE155" s="8"/>
      <c r="IF155" s="8"/>
      <c r="IG155" s="8"/>
      <c r="IH155" s="8"/>
      <c r="II155" s="8"/>
      <c r="IJ155" s="8"/>
      <c r="IK155" s="8"/>
      <c r="IL155" s="8"/>
      <c r="IM155" s="8"/>
      <c r="IN155" s="8"/>
      <c r="IO155" s="8"/>
      <c r="IP155" s="8"/>
      <c r="IQ155" s="8"/>
      <c r="IR155" s="8"/>
      <c r="IS155" s="8"/>
      <c r="IT155" s="8"/>
      <c r="IU155" s="8"/>
      <c r="IV155" s="8"/>
      <c r="IW155" s="8"/>
      <c r="IX155" s="8"/>
      <c r="IY155" s="8"/>
      <c r="IZ155" s="8"/>
      <c r="JA155" s="8"/>
      <c r="JB155" s="8"/>
      <c r="JC155" s="8"/>
      <c r="JD155" s="8"/>
      <c r="JE155" s="8"/>
      <c r="JF155" s="8"/>
      <c r="JG155" s="8"/>
      <c r="JH155" s="8"/>
      <c r="JI155" s="8"/>
      <c r="JJ155" s="8"/>
      <c r="JK155" s="8"/>
      <c r="JL155" s="8"/>
      <c r="JM155" s="8"/>
      <c r="JN155" s="8"/>
      <c r="JO155" s="8"/>
      <c r="JP155" s="8"/>
      <c r="JQ155" s="8"/>
      <c r="JR155" s="8"/>
      <c r="JS155" s="8"/>
      <c r="JT155" s="8"/>
      <c r="JU155" s="8"/>
      <c r="JV155" s="8"/>
      <c r="JW155" s="8"/>
      <c r="JX155" s="8"/>
      <c r="JY155" s="8"/>
      <c r="JZ155" s="8"/>
      <c r="KA155" s="8"/>
      <c r="KB155" s="8"/>
      <c r="KC155" s="8"/>
      <c r="KD155" s="8"/>
      <c r="KE155" s="8"/>
      <c r="KF155" s="8"/>
      <c r="KG155" s="8"/>
      <c r="KH155" s="8"/>
      <c r="KI155" s="8"/>
      <c r="KJ155" s="8"/>
      <c r="KK155" s="8"/>
      <c r="KL155" s="8"/>
      <c r="KM155" s="8"/>
      <c r="KN155" s="8"/>
      <c r="KO155" s="8"/>
      <c r="KP155" s="8"/>
      <c r="KQ155" s="8"/>
      <c r="KR155" s="8"/>
      <c r="KS155" s="8"/>
      <c r="KT155" s="8"/>
      <c r="KU155" s="8"/>
      <c r="KV155" s="8"/>
      <c r="KW155" s="8"/>
      <c r="KX155" s="8"/>
      <c r="KY155" s="8"/>
      <c r="KZ155" s="8"/>
      <c r="LA155" s="8"/>
      <c r="LB155" s="8"/>
      <c r="LC155" s="8"/>
      <c r="LD155" s="8"/>
      <c r="LE155" s="8"/>
      <c r="LF155" s="8"/>
      <c r="LG155" s="8"/>
      <c r="LH155" s="8"/>
      <c r="LI155" s="8"/>
      <c r="LJ155" s="8"/>
      <c r="LK155" s="8"/>
      <c r="LL155" s="8"/>
      <c r="LM155" s="8"/>
      <c r="LN155" s="8"/>
      <c r="LO155" s="8"/>
      <c r="LP155" s="8"/>
      <c r="LQ155" s="8"/>
      <c r="LR155" s="8"/>
      <c r="LS155" s="8"/>
      <c r="LT155" s="8"/>
      <c r="LU155" s="8"/>
      <c r="LV155" s="8"/>
      <c r="LW155" s="8"/>
      <c r="LX155" s="8"/>
      <c r="LY155" s="8"/>
      <c r="LZ155" s="8"/>
      <c r="MA155" s="8"/>
      <c r="MB155" s="8"/>
      <c r="MC155" s="8"/>
      <c r="MD155" s="8"/>
      <c r="ME155" s="8"/>
      <c r="MF155" s="8"/>
      <c r="MG155" s="8"/>
      <c r="MH155" s="8"/>
      <c r="MI155" s="8"/>
      <c r="MJ155" s="8"/>
      <c r="MK155" s="8"/>
      <c r="ML155" s="8"/>
      <c r="MM155" s="8"/>
      <c r="MN155" s="8"/>
      <c r="MO155" s="8"/>
      <c r="MP155" s="8"/>
      <c r="MQ155" s="8"/>
      <c r="MR155" s="8"/>
      <c r="MS155" s="8"/>
      <c r="MT155" s="8"/>
      <c r="MU155" s="8"/>
      <c r="MV155" s="8"/>
      <c r="MW155" s="8"/>
      <c r="MX155" s="8"/>
      <c r="MY155" s="8"/>
      <c r="MZ155" s="8"/>
      <c r="NA155" s="8"/>
      <c r="NB155" s="8"/>
      <c r="NC155" s="8"/>
      <c r="ND155" s="8"/>
      <c r="NE155" s="8"/>
      <c r="NF155" s="8"/>
      <c r="NG155" s="8"/>
      <c r="NH155" s="8"/>
      <c r="NI155" s="8"/>
      <c r="NJ155" s="8"/>
      <c r="NK155" s="8"/>
      <c r="NL155" s="8"/>
      <c r="NM155" s="8"/>
      <c r="NN155" s="8"/>
      <c r="NO155" s="8"/>
      <c r="NP155" s="8"/>
      <c r="NQ155" s="8"/>
      <c r="NR155" s="8"/>
      <c r="NS155" s="8"/>
      <c r="NT155" s="8"/>
      <c r="NU155" s="8"/>
      <c r="NV155" s="8"/>
      <c r="NW155" s="8"/>
      <c r="NX155" s="8"/>
      <c r="NY155" s="8"/>
      <c r="NZ155" s="8"/>
      <c r="OA155" s="8"/>
      <c r="OB155" s="8"/>
      <c r="OC155" s="8"/>
      <c r="OD155" s="8"/>
      <c r="OE155" s="8"/>
      <c r="OF155" s="8"/>
      <c r="OG155" s="8"/>
      <c r="OH155" s="8"/>
      <c r="OI155" s="8"/>
      <c r="OJ155" s="8"/>
      <c r="OK155" s="8"/>
      <c r="OL155" s="8"/>
      <c r="OM155" s="8"/>
      <c r="ON155" s="8"/>
      <c r="OO155" s="8"/>
      <c r="OP155" s="8"/>
      <c r="OQ155" s="8"/>
      <c r="OR155" s="8"/>
      <c r="OS155" s="8"/>
      <c r="OT155" s="8"/>
      <c r="OU155" s="8"/>
      <c r="OV155" s="8"/>
      <c r="OW155" s="8"/>
      <c r="OX155" s="8"/>
      <c r="OY155" s="8"/>
      <c r="OZ155" s="8"/>
      <c r="PA155" s="8"/>
      <c r="PB155" s="8"/>
      <c r="PC155" s="8"/>
      <c r="PD155" s="8"/>
      <c r="PE155" s="8"/>
      <c r="PF155" s="8"/>
      <c r="PG155" s="8"/>
      <c r="PH155" s="8"/>
      <c r="PI155" s="8"/>
      <c r="PJ155" s="8"/>
      <c r="PK155" s="8"/>
      <c r="PL155" s="8"/>
      <c r="PM155" s="8"/>
      <c r="PN155" s="8"/>
      <c r="PO155" s="8"/>
      <c r="PP155" s="8"/>
      <c r="PQ155" s="8"/>
      <c r="PR155" s="8"/>
      <c r="PS155" s="8"/>
      <c r="PT155" s="8"/>
      <c r="PU155" s="8"/>
      <c r="PV155" s="8"/>
      <c r="PW155" s="8"/>
      <c r="PX155" s="8"/>
      <c r="PY155" s="8"/>
      <c r="PZ155" s="8"/>
      <c r="QA155" s="8"/>
      <c r="QB155" s="8"/>
      <c r="QC155" s="8"/>
      <c r="QD155" s="8"/>
      <c r="QE155" s="8"/>
      <c r="QF155" s="8"/>
      <c r="QG155" s="8"/>
      <c r="QH155" s="8"/>
      <c r="QI155" s="8"/>
      <c r="QJ155" s="8"/>
      <c r="QK155" s="8"/>
      <c r="QL155" s="8"/>
      <c r="QM155" s="8"/>
      <c r="QN155" s="8"/>
      <c r="QO155" s="8"/>
      <c r="QP155" s="8"/>
      <c r="QQ155" s="8"/>
      <c r="QR155" s="8"/>
      <c r="QS155" s="8"/>
      <c r="QT155" s="8"/>
      <c r="QU155" s="8"/>
      <c r="QV155" s="8"/>
      <c r="QW155" s="8"/>
      <c r="QX155" s="8"/>
      <c r="QY155" s="8"/>
      <c r="QZ155" s="8"/>
      <c r="RA155" s="8"/>
      <c r="RB155" s="8"/>
      <c r="RC155" s="8"/>
      <c r="RD155" s="8"/>
      <c r="RE155" s="8"/>
      <c r="RF155" s="8"/>
      <c r="RG155" s="8"/>
      <c r="RH155" s="8"/>
      <c r="RI155" s="8"/>
      <c r="RJ155" s="8"/>
      <c r="RK155" s="8"/>
      <c r="RL155" s="8"/>
      <c r="RM155" s="8"/>
      <c r="RN155" s="8"/>
      <c r="RO155" s="8"/>
      <c r="RP155" s="8"/>
      <c r="RQ155" s="8"/>
      <c r="RR155" s="8"/>
      <c r="RS155" s="8"/>
      <c r="RT155" s="8"/>
      <c r="RU155" s="8"/>
      <c r="RV155" s="8"/>
      <c r="RW155" s="8"/>
      <c r="RX155" s="8"/>
      <c r="RY155" s="8"/>
      <c r="RZ155" s="8"/>
      <c r="SA155" s="8"/>
      <c r="SB155" s="8"/>
      <c r="SC155" s="8"/>
      <c r="SD155" s="8"/>
      <c r="SE155" s="8"/>
      <c r="SF155" s="8"/>
      <c r="SG155" s="8"/>
      <c r="SH155" s="8"/>
      <c r="SI155" s="8"/>
      <c r="SJ155" s="8"/>
      <c r="SK155" s="8"/>
      <c r="SL155" s="8"/>
      <c r="SM155" s="8"/>
      <c r="SN155" s="8"/>
      <c r="SO155" s="8"/>
      <c r="SP155" s="8"/>
      <c r="SQ155" s="8"/>
      <c r="SR155" s="8"/>
      <c r="SS155" s="8"/>
      <c r="ST155" s="8"/>
      <c r="SU155" s="8"/>
      <c r="SV155" s="8"/>
      <c r="SW155" s="8"/>
      <c r="SX155" s="8"/>
      <c r="SY155" s="8"/>
      <c r="SZ155" s="8"/>
      <c r="TA155" s="8"/>
      <c r="TB155" s="8"/>
      <c r="TC155" s="8"/>
      <c r="TD155" s="8"/>
      <c r="TE155" s="8"/>
      <c r="TF155" s="8"/>
      <c r="TG155" s="8"/>
      <c r="TH155" s="8"/>
      <c r="TI155" s="8"/>
      <c r="TJ155" s="8"/>
      <c r="TK155" s="8"/>
      <c r="TL155" s="8"/>
      <c r="TM155" s="8"/>
      <c r="TN155" s="8"/>
      <c r="TO155" s="8"/>
      <c r="TP155" s="8"/>
      <c r="TQ155" s="8"/>
      <c r="TR155" s="8"/>
      <c r="TS155" s="8"/>
      <c r="TT155" s="8"/>
      <c r="TU155" s="8"/>
      <c r="TV155" s="8"/>
      <c r="TW155" s="8"/>
      <c r="TX155" s="8"/>
      <c r="TY155" s="8"/>
      <c r="TZ155" s="8"/>
      <c r="UA155" s="8"/>
      <c r="UB155" s="8"/>
      <c r="UC155" s="8"/>
      <c r="UD155" s="8"/>
      <c r="UE155" s="8"/>
      <c r="UF155" s="8"/>
      <c r="UG155" s="8"/>
      <c r="UH155" s="8"/>
      <c r="UI155" s="8"/>
      <c r="UJ155" s="8"/>
      <c r="UK155" s="8"/>
      <c r="UL155" s="8"/>
      <c r="UM155" s="8"/>
      <c r="UN155" s="8"/>
      <c r="UO155" s="8"/>
      <c r="UP155" s="8"/>
      <c r="UQ155" s="8"/>
      <c r="UR155" s="8"/>
      <c r="US155" s="8"/>
      <c r="UT155" s="8"/>
      <c r="UU155" s="8"/>
      <c r="UV155" s="8"/>
      <c r="UW155" s="8"/>
      <c r="UX155" s="8"/>
      <c r="UY155" s="8"/>
      <c r="UZ155" s="8"/>
      <c r="VA155" s="8"/>
      <c r="VB155" s="8"/>
      <c r="VC155" s="8"/>
      <c r="VD155" s="8"/>
      <c r="VE155" s="8"/>
      <c r="VF155" s="8"/>
      <c r="VG155" s="8"/>
      <c r="VH155" s="8"/>
      <c r="VI155" s="8"/>
      <c r="VJ155" s="8"/>
      <c r="VK155" s="8"/>
      <c r="VL155" s="8"/>
      <c r="VM155" s="8"/>
      <c r="VN155" s="8"/>
      <c r="VO155" s="8"/>
      <c r="VP155" s="8"/>
      <c r="VQ155" s="8"/>
      <c r="VR155" s="8"/>
      <c r="VS155" s="8"/>
      <c r="VT155" s="8"/>
      <c r="VU155" s="8"/>
      <c r="VV155" s="8"/>
      <c r="VW155" s="8"/>
      <c r="VX155" s="8"/>
      <c r="VY155" s="8"/>
      <c r="VZ155" s="8"/>
      <c r="WA155" s="8"/>
      <c r="WB155" s="8"/>
      <c r="WC155" s="8"/>
      <c r="WD155" s="8"/>
      <c r="WE155" s="8"/>
      <c r="WF155" s="8"/>
      <c r="WG155" s="8"/>
      <c r="WH155" s="8"/>
      <c r="WI155" s="8"/>
      <c r="WJ155" s="8"/>
      <c r="WK155" s="8"/>
      <c r="WL155" s="8"/>
      <c r="WM155" s="8"/>
      <c r="WN155" s="8"/>
      <c r="WO155" s="8"/>
      <c r="WP155" s="8"/>
      <c r="WQ155" s="8"/>
      <c r="WR155" s="8"/>
      <c r="WS155" s="8"/>
      <c r="WT155" s="8"/>
      <c r="WU155" s="8"/>
      <c r="WV155" s="8"/>
      <c r="WW155" s="8"/>
      <c r="WX155" s="8"/>
      <c r="WY155" s="8"/>
      <c r="WZ155" s="8"/>
      <c r="XA155" s="8"/>
      <c r="XB155" s="8"/>
      <c r="XC155" s="8"/>
      <c r="XD155" s="8"/>
      <c r="XE155" s="8"/>
      <c r="XF155" s="8"/>
      <c r="XG155" s="8"/>
      <c r="XH155" s="8"/>
      <c r="XI155" s="8"/>
      <c r="XJ155" s="8"/>
      <c r="XK155" s="8"/>
      <c r="XL155" s="8"/>
      <c r="XM155" s="8"/>
      <c r="XN155" s="8"/>
      <c r="XO155" s="8"/>
      <c r="XP155" s="8"/>
      <c r="XQ155" s="8"/>
      <c r="XR155" s="8"/>
      <c r="XS155" s="8"/>
      <c r="XT155" s="8"/>
      <c r="XU155" s="8"/>
      <c r="XV155" s="8"/>
      <c r="XW155" s="8"/>
      <c r="XX155" s="8"/>
      <c r="XY155" s="8"/>
      <c r="XZ155" s="8"/>
      <c r="YA155" s="8"/>
      <c r="YB155" s="8"/>
      <c r="YC155" s="8"/>
      <c r="YD155" s="8"/>
      <c r="YE155" s="8"/>
      <c r="YF155" s="8"/>
      <c r="YG155" s="8"/>
      <c r="YH155" s="8"/>
      <c r="YI155" s="8"/>
      <c r="YJ155" s="8"/>
      <c r="YK155" s="8"/>
      <c r="YL155" s="8"/>
      <c r="YM155" s="8"/>
      <c r="YN155" s="8"/>
      <c r="YO155" s="8"/>
      <c r="YP155" s="8"/>
      <c r="YQ155" s="8"/>
      <c r="YR155" s="8"/>
      <c r="YS155" s="8"/>
      <c r="YT155" s="8"/>
      <c r="YU155" s="8"/>
      <c r="YV155" s="8"/>
      <c r="YW155" s="8"/>
      <c r="YX155" s="8"/>
      <c r="YY155" s="8"/>
      <c r="YZ155" s="8"/>
      <c r="ZA155" s="8"/>
      <c r="ZB155" s="8"/>
      <c r="ZC155" s="8"/>
      <c r="ZD155" s="8"/>
      <c r="ZE155" s="8"/>
      <c r="ZF155" s="8"/>
      <c r="ZG155" s="8"/>
      <c r="ZH155" s="8"/>
      <c r="ZI155" s="8"/>
      <c r="ZJ155" s="8"/>
      <c r="ZK155" s="8"/>
      <c r="ZL155" s="8"/>
      <c r="ZM155" s="8"/>
      <c r="ZN155" s="8"/>
      <c r="ZO155" s="8"/>
      <c r="ZP155" s="8"/>
      <c r="ZQ155" s="8"/>
      <c r="ZR155" s="8"/>
      <c r="ZS155" s="8"/>
      <c r="ZT155" s="8"/>
      <c r="ZU155" s="8"/>
      <c r="ZV155" s="8"/>
      <c r="ZW155" s="8"/>
      <c r="ZX155" s="8"/>
      <c r="ZY155" s="8"/>
      <c r="ZZ155" s="8"/>
      <c r="AAA155" s="8"/>
      <c r="AAB155" s="8"/>
      <c r="AAC155" s="8"/>
      <c r="AAD155" s="8"/>
      <c r="AAE155" s="8"/>
      <c r="AAF155" s="8"/>
      <c r="AAG155" s="8"/>
      <c r="AAH155" s="8"/>
      <c r="AAI155" s="8"/>
      <c r="AAJ155" s="8"/>
      <c r="AAK155" s="8"/>
      <c r="AAL155" s="8"/>
      <c r="AAM155" s="8"/>
      <c r="AAN155" s="8"/>
      <c r="AAO155" s="8"/>
      <c r="AAP155" s="8"/>
      <c r="AAQ155" s="8"/>
      <c r="AAR155" s="8"/>
      <c r="AAS155" s="8"/>
      <c r="AAT155" s="8"/>
      <c r="AAU155" s="8"/>
      <c r="AAV155" s="8"/>
      <c r="AAW155" s="8"/>
      <c r="AAX155" s="8"/>
      <c r="AAY155" s="8"/>
      <c r="AAZ155" s="8"/>
      <c r="ABA155" s="8"/>
      <c r="ABB155" s="8"/>
      <c r="ABC155" s="8"/>
      <c r="ABD155" s="8"/>
      <c r="ABE155" s="8"/>
      <c r="ABF155" s="8"/>
      <c r="ABG155" s="8"/>
      <c r="ABH155" s="8"/>
      <c r="ABI155" s="8"/>
      <c r="ABJ155" s="8"/>
      <c r="ABK155" s="8"/>
      <c r="ABL155" s="8"/>
      <c r="ABM155" s="8"/>
      <c r="ABN155" s="8"/>
      <c r="ABO155" s="8"/>
      <c r="ABP155" s="8"/>
      <c r="ABQ155" s="8"/>
      <c r="ABR155" s="8"/>
      <c r="ABS155" s="8"/>
      <c r="ABT155" s="8"/>
      <c r="ABU155" s="8"/>
      <c r="ABV155" s="8"/>
      <c r="ABW155" s="8"/>
      <c r="ABX155" s="8"/>
      <c r="ABY155" s="8"/>
      <c r="ABZ155" s="8"/>
      <c r="ACA155" s="8"/>
      <c r="ACB155" s="8"/>
      <c r="ACC155" s="8"/>
      <c r="ACD155" s="8"/>
      <c r="ACE155" s="8"/>
      <c r="ACF155" s="8"/>
      <c r="ACG155" s="8"/>
      <c r="ACH155" s="8"/>
      <c r="ACI155" s="8"/>
      <c r="ACJ155" s="8"/>
      <c r="ACK155" s="8"/>
      <c r="ACL155" s="8"/>
      <c r="ACM155" s="8"/>
      <c r="ACN155" s="8"/>
      <c r="ACO155" s="8"/>
      <c r="ACP155" s="8"/>
      <c r="ACQ155" s="8"/>
      <c r="ACR155" s="8"/>
      <c r="ACS155" s="8"/>
      <c r="ACT155" s="8"/>
      <c r="ACU155" s="8"/>
      <c r="ACV155" s="8"/>
      <c r="ACW155" s="8"/>
      <c r="ACX155" s="8"/>
      <c r="ACY155" s="8"/>
      <c r="ACZ155" s="8"/>
      <c r="ADA155" s="8"/>
      <c r="ADB155" s="8"/>
      <c r="ADC155" s="8"/>
      <c r="ADD155" s="8"/>
      <c r="ADE155" s="8"/>
      <c r="ADF155" s="8"/>
      <c r="ADG155" s="8"/>
      <c r="ADH155" s="8"/>
      <c r="ADI155" s="8"/>
      <c r="ADJ155" s="8"/>
      <c r="ADK155" s="8"/>
      <c r="ADL155" s="8"/>
      <c r="ADM155" s="8"/>
      <c r="ADN155" s="8"/>
      <c r="ADO155" s="8"/>
      <c r="ADP155" s="8"/>
      <c r="ADQ155" s="8"/>
      <c r="ADR155" s="8"/>
      <c r="ADS155" s="8"/>
      <c r="ADT155" s="8"/>
      <c r="ADU155" s="8"/>
      <c r="ADV155" s="8"/>
      <c r="ADW155" s="8"/>
      <c r="ADX155" s="8"/>
      <c r="ADY155" s="8"/>
      <c r="ADZ155" s="8"/>
      <c r="AEA155" s="8"/>
      <c r="AEB155" s="8"/>
      <c r="AEC155" s="8"/>
      <c r="AED155" s="8"/>
      <c r="AEE155" s="8"/>
      <c r="AEF155" s="8"/>
      <c r="AEG155" s="8"/>
      <c r="AEH155" s="8"/>
      <c r="AEI155" s="8"/>
      <c r="AEJ155" s="8"/>
      <c r="AEK155" s="8"/>
      <c r="AEL155" s="8"/>
      <c r="AEM155" s="8"/>
      <c r="AEN155" s="8"/>
      <c r="AEO155" s="8"/>
      <c r="AEP155" s="8"/>
      <c r="AEQ155" s="8"/>
      <c r="AER155" s="8"/>
      <c r="AES155" s="8"/>
      <c r="AET155" s="8"/>
      <c r="AEU155" s="8"/>
      <c r="AEV155" s="8"/>
      <c r="AEW155" s="8"/>
      <c r="AEX155" s="8"/>
      <c r="AEY155" s="8"/>
      <c r="AEZ155" s="8"/>
      <c r="AFA155" s="8"/>
      <c r="AFB155" s="8"/>
      <c r="AFC155" s="8"/>
      <c r="AFD155" s="8"/>
      <c r="AFE155" s="8"/>
      <c r="AFF155" s="8"/>
      <c r="AFG155" s="8"/>
      <c r="AFH155" s="8"/>
      <c r="AFI155" s="8"/>
      <c r="AFJ155" s="8"/>
      <c r="AFK155" s="8"/>
      <c r="AFL155" s="8"/>
      <c r="AFM155" s="8"/>
      <c r="AFN155" s="8"/>
      <c r="AFO155" s="8"/>
      <c r="AFP155" s="8"/>
      <c r="AFQ155" s="8"/>
      <c r="AFR155" s="8"/>
      <c r="AFS155" s="8"/>
      <c r="AFT155" s="8"/>
      <c r="AFU155" s="8"/>
      <c r="AFV155" s="8"/>
      <c r="AFW155" s="8"/>
      <c r="AFX155" s="8"/>
      <c r="AFY155" s="8"/>
      <c r="AFZ155" s="8"/>
      <c r="AGA155" s="8"/>
      <c r="AGB155" s="8"/>
      <c r="AGC155" s="8"/>
      <c r="AGD155" s="8"/>
      <c r="AGE155" s="8"/>
      <c r="AGF155" s="8"/>
      <c r="AGG155" s="8"/>
      <c r="AGH155" s="8"/>
      <c r="AGI155" s="8"/>
      <c r="AGJ155" s="8"/>
      <c r="AGK155" s="8"/>
      <c r="AGL155" s="8"/>
      <c r="AGM155" s="8"/>
      <c r="AGN155" s="8"/>
      <c r="AGO155" s="8"/>
      <c r="AGP155" s="8"/>
      <c r="AGQ155" s="8"/>
      <c r="AGR155" s="8"/>
      <c r="AGS155" s="8"/>
      <c r="AGT155" s="8"/>
      <c r="AGU155" s="8"/>
      <c r="AGV155" s="8"/>
      <c r="AGW155" s="8"/>
      <c r="AGX155" s="8"/>
      <c r="AGY155" s="8"/>
      <c r="AGZ155" s="8"/>
      <c r="AHA155" s="8"/>
      <c r="AHB155" s="8"/>
      <c r="AHC155" s="8"/>
      <c r="AHD155" s="8"/>
      <c r="AHE155" s="8"/>
      <c r="AHF155" s="8"/>
      <c r="AHG155" s="8"/>
      <c r="AHH155" s="8"/>
      <c r="AHI155" s="8"/>
      <c r="AHJ155" s="8"/>
      <c r="AHK155" s="8"/>
      <c r="AHL155" s="8"/>
      <c r="AHM155" s="8"/>
      <c r="AHN155" s="8"/>
      <c r="AHO155" s="8"/>
      <c r="AHP155" s="8"/>
      <c r="AHQ155" s="8"/>
      <c r="AHR155" s="8"/>
      <c r="AHS155" s="8"/>
      <c r="AHT155" s="8"/>
      <c r="AHU155" s="8"/>
      <c r="AHV155" s="8"/>
      <c r="AHW155" s="8"/>
      <c r="AHX155" s="8"/>
      <c r="AHY155" s="8"/>
      <c r="AHZ155" s="8"/>
      <c r="AIA155" s="8"/>
      <c r="AIB155" s="8"/>
      <c r="AIC155" s="8"/>
      <c r="AID155" s="8"/>
      <c r="AIE155" s="8"/>
      <c r="AIF155" s="8"/>
      <c r="AIG155" s="8"/>
      <c r="AIH155" s="8"/>
      <c r="AII155" s="8"/>
      <c r="AIJ155" s="8"/>
      <c r="AIK155" s="8"/>
      <c r="AIL155" s="8"/>
      <c r="AIM155" s="8"/>
      <c r="AIN155" s="8"/>
      <c r="AIO155" s="8"/>
      <c r="AIP155" s="8"/>
      <c r="AIQ155" s="8"/>
      <c r="AIR155" s="8"/>
      <c r="AIS155" s="8"/>
      <c r="AIT155" s="8"/>
      <c r="AIU155" s="8"/>
      <c r="AIV155" s="8"/>
      <c r="AIW155" s="8"/>
      <c r="AIX155" s="8"/>
      <c r="AIY155" s="8"/>
      <c r="AIZ155" s="8"/>
      <c r="AJA155" s="8"/>
      <c r="AJB155" s="8"/>
      <c r="AJC155" s="8"/>
      <c r="AJD155" s="8"/>
      <c r="AJE155" s="8"/>
      <c r="AJF155" s="8"/>
      <c r="AJG155" s="8"/>
      <c r="AJH155" s="8"/>
      <c r="AJI155" s="8"/>
      <c r="AJJ155" s="8"/>
      <c r="AJK155" s="8"/>
      <c r="AJL155" s="8"/>
      <c r="AJM155" s="8"/>
      <c r="AJN155" s="8"/>
      <c r="AJO155" s="8"/>
      <c r="AJP155" s="8"/>
      <c r="AJQ155" s="8"/>
      <c r="AJR155" s="8"/>
      <c r="AJS155" s="8"/>
      <c r="AJT155" s="8"/>
      <c r="AJU155" s="8"/>
      <c r="AJV155" s="8"/>
      <c r="AJW155" s="8"/>
      <c r="AJX155" s="8"/>
      <c r="AJY155" s="8"/>
      <c r="AJZ155" s="8"/>
      <c r="AKA155" s="8"/>
      <c r="AKB155" s="8"/>
      <c r="AKC155" s="8"/>
      <c r="AKD155" s="8"/>
      <c r="AKE155" s="8"/>
      <c r="AKF155" s="8"/>
      <c r="AKG155" s="8"/>
      <c r="AKH155" s="8"/>
      <c r="AKI155" s="8"/>
      <c r="AKJ155" s="8"/>
      <c r="AKK155" s="8"/>
      <c r="AKL155" s="8"/>
      <c r="AKM155" s="8"/>
      <c r="AKN155" s="8"/>
      <c r="AKO155" s="8"/>
      <c r="AKP155" s="8"/>
      <c r="AKQ155" s="8"/>
      <c r="AKR155" s="8"/>
      <c r="AKS155" s="8"/>
      <c r="AKT155" s="8"/>
      <c r="AKU155" s="8"/>
      <c r="AKV155" s="8"/>
      <c r="AKW155" s="8"/>
      <c r="AKX155" s="8"/>
      <c r="AKY155" s="8"/>
      <c r="AKZ155" s="8"/>
      <c r="ALA155" s="8"/>
      <c r="ALB155" s="8"/>
      <c r="ALC155" s="8"/>
      <c r="ALD155" s="8"/>
      <c r="ALE155" s="8"/>
      <c r="ALF155" s="8"/>
      <c r="ALG155" s="8"/>
      <c r="ALH155" s="8"/>
      <c r="ALI155" s="8"/>
      <c r="ALJ155" s="8"/>
      <c r="ALK155" s="8"/>
      <c r="ALL155" s="8"/>
      <c r="ALM155" s="8"/>
      <c r="ALN155" s="8"/>
      <c r="ALO155" s="8"/>
      <c r="ALP155" s="8"/>
      <c r="ALQ155" s="8"/>
      <c r="ALR155" s="8"/>
      <c r="ALS155" s="8"/>
      <c r="ALT155" s="8"/>
      <c r="ALU155" s="8"/>
      <c r="ALV155" s="8"/>
      <c r="ALW155" s="8"/>
      <c r="ALX155" s="8"/>
      <c r="ALY155" s="8"/>
      <c r="ALZ155" s="8"/>
      <c r="AMA155" s="8"/>
      <c r="AMB155" s="8"/>
      <c r="AMC155" s="8"/>
      <c r="AMD155" s="8"/>
      <c r="AME155" s="8"/>
      <c r="AMF155" s="8"/>
      <c r="AMG155" s="8"/>
      <c r="AMH155" s="8"/>
      <c r="AMI155" s="8"/>
      <c r="AMJ155" s="8"/>
      <c r="AMK155" s="8"/>
      <c r="AML155" s="8"/>
      <c r="AMM155" s="8"/>
      <c r="AMN155" s="8"/>
      <c r="AMO155" s="8"/>
      <c r="AMP155" s="8"/>
      <c r="AMQ155" s="8"/>
      <c r="AMR155" s="8"/>
      <c r="AMS155" s="8"/>
      <c r="AMT155" s="8"/>
      <c r="AMU155" s="8"/>
      <c r="AMV155" s="8"/>
      <c r="AMW155" s="8"/>
      <c r="AMX155" s="8"/>
      <c r="AMY155" s="8"/>
      <c r="AMZ155" s="8"/>
      <c r="ANA155" s="8"/>
      <c r="ANB155" s="8"/>
      <c r="ANC155" s="8"/>
      <c r="AND155" s="8"/>
      <c r="ANE155" s="8"/>
      <c r="ANF155" s="8"/>
      <c r="ANG155" s="8"/>
      <c r="ANH155" s="8"/>
      <c r="ANI155" s="8"/>
      <c r="ANJ155" s="8"/>
      <c r="ANK155" s="8"/>
      <c r="ANL155" s="8"/>
      <c r="ANM155" s="8"/>
      <c r="ANN155" s="8"/>
      <c r="ANO155" s="8"/>
      <c r="ANP155" s="8"/>
      <c r="ANQ155" s="8"/>
      <c r="ANR155" s="8"/>
      <c r="ANS155" s="8"/>
      <c r="ANT155" s="8"/>
      <c r="ANU155" s="8"/>
      <c r="ANV155" s="8"/>
      <c r="ANW155" s="8"/>
      <c r="ANX155" s="8"/>
      <c r="ANY155" s="8"/>
      <c r="ANZ155" s="8"/>
      <c r="AOA155" s="8"/>
      <c r="AOB155" s="8"/>
      <c r="AOC155" s="8"/>
      <c r="AOD155" s="8"/>
      <c r="AOE155" s="8"/>
      <c r="AOF155" s="8"/>
      <c r="AOG155" s="8"/>
      <c r="AOH155" s="8"/>
      <c r="AOI155" s="8"/>
      <c r="AOJ155" s="8"/>
      <c r="AOK155" s="8"/>
      <c r="AOL155" s="8"/>
      <c r="AOM155" s="8"/>
      <c r="AON155" s="8"/>
      <c r="AOO155" s="8"/>
      <c r="AOP155" s="8"/>
      <c r="AOQ155" s="8"/>
      <c r="AOR155" s="8"/>
      <c r="AOS155" s="8"/>
      <c r="AOT155" s="8"/>
      <c r="AOU155" s="8"/>
      <c r="AOV155" s="8"/>
      <c r="AOW155" s="8"/>
      <c r="AOX155" s="8"/>
      <c r="AOY155" s="8"/>
      <c r="AOZ155" s="8"/>
      <c r="APA155" s="8"/>
      <c r="APB155" s="8"/>
      <c r="APC155" s="8"/>
      <c r="APD155" s="8"/>
      <c r="APE155" s="8"/>
      <c r="APF155" s="8"/>
      <c r="APG155" s="8"/>
      <c r="APH155" s="8"/>
      <c r="API155" s="8"/>
      <c r="APJ155" s="8"/>
      <c r="APK155" s="8"/>
      <c r="APL155" s="8"/>
      <c r="APM155" s="8"/>
      <c r="APN155" s="8"/>
      <c r="APO155" s="8"/>
      <c r="APP155" s="8"/>
      <c r="APQ155" s="8"/>
      <c r="APR155" s="8"/>
      <c r="APS155" s="8"/>
      <c r="APT155" s="8"/>
      <c r="APU155" s="8"/>
      <c r="APV155" s="8"/>
      <c r="APW155" s="8"/>
      <c r="APX155" s="8"/>
      <c r="APY155" s="8"/>
      <c r="APZ155" s="8"/>
      <c r="AQA155" s="8"/>
      <c r="AQB155" s="8"/>
      <c r="AQC155" s="8"/>
      <c r="AQD155" s="8"/>
      <c r="AQE155" s="8"/>
      <c r="AQF155" s="8"/>
      <c r="AQG155" s="8"/>
      <c r="AQH155" s="8"/>
      <c r="AQI155" s="8"/>
      <c r="AQJ155" s="8"/>
      <c r="AQK155" s="8"/>
      <c r="AQL155" s="8"/>
      <c r="AQM155" s="8"/>
      <c r="AQN155" s="8"/>
      <c r="AQO155" s="8"/>
      <c r="AQP155" s="8"/>
      <c r="AQQ155" s="8"/>
      <c r="AQR155" s="8"/>
      <c r="AQS155" s="8"/>
      <c r="AQT155" s="8"/>
      <c r="AQU155" s="8"/>
      <c r="AQV155" s="8"/>
      <c r="AQW155" s="8"/>
      <c r="AQX155" s="8"/>
      <c r="AQY155" s="8"/>
      <c r="AQZ155" s="8"/>
      <c r="ARA155" s="8"/>
      <c r="ARB155" s="8"/>
      <c r="ARC155" s="8"/>
      <c r="ARD155" s="8"/>
      <c r="ARE155" s="8"/>
      <c r="ARF155" s="8"/>
      <c r="ARG155" s="8"/>
      <c r="ARH155" s="8"/>
      <c r="ARI155" s="8"/>
      <c r="ARJ155" s="8"/>
      <c r="ARK155" s="8"/>
      <c r="ARL155" s="8"/>
      <c r="ARM155" s="8"/>
      <c r="ARN155" s="8"/>
      <c r="ARO155" s="8"/>
      <c r="ARP155" s="8"/>
      <c r="ARQ155" s="8"/>
      <c r="ARR155" s="8"/>
      <c r="ARS155" s="8"/>
      <c r="ART155" s="8"/>
      <c r="ARU155" s="8"/>
      <c r="ARV155" s="8"/>
      <c r="ARW155" s="8"/>
      <c r="ARX155" s="8"/>
      <c r="ARY155" s="8"/>
      <c r="ARZ155" s="8"/>
      <c r="ASA155" s="8"/>
      <c r="ASB155" s="8"/>
      <c r="ASC155" s="8"/>
      <c r="ASD155" s="8"/>
      <c r="ASE155" s="8"/>
      <c r="ASF155" s="8"/>
      <c r="ASG155" s="8"/>
      <c r="ASH155" s="8"/>
      <c r="ASI155" s="8"/>
      <c r="ASJ155" s="8"/>
      <c r="ASK155" s="8"/>
      <c r="ASL155" s="8"/>
      <c r="ASM155" s="8"/>
      <c r="ASN155" s="8"/>
      <c r="ASO155" s="8"/>
      <c r="ASP155" s="8"/>
      <c r="ASQ155" s="8"/>
      <c r="ASR155" s="8"/>
      <c r="ASS155" s="8"/>
      <c r="AST155" s="8"/>
      <c r="ASU155" s="8"/>
      <c r="ASV155" s="8"/>
      <c r="ASW155" s="8"/>
      <c r="ASX155" s="8"/>
      <c r="ASY155" s="8"/>
      <c r="ASZ155" s="8"/>
      <c r="ATA155" s="8"/>
      <c r="ATB155" s="8"/>
      <c r="ATC155" s="8"/>
      <c r="ATD155" s="8"/>
      <c r="ATE155" s="8"/>
      <c r="ATF155" s="8"/>
      <c r="ATG155" s="8"/>
      <c r="ATH155" s="8"/>
      <c r="ATI155" s="8"/>
      <c r="ATJ155" s="8"/>
      <c r="ATK155" s="8"/>
      <c r="ATL155" s="8"/>
      <c r="ATM155" s="8"/>
      <c r="ATN155" s="8"/>
      <c r="ATO155" s="8"/>
      <c r="ATP155" s="8"/>
      <c r="ATQ155" s="8"/>
      <c r="ATR155" s="8"/>
      <c r="ATS155" s="8"/>
      <c r="ATT155" s="8"/>
      <c r="ATU155" s="8"/>
      <c r="ATV155" s="8"/>
      <c r="ATW155" s="8"/>
      <c r="ATX155" s="8"/>
      <c r="ATY155" s="8"/>
      <c r="ATZ155" s="8"/>
      <c r="AUA155" s="8"/>
      <c r="AUB155" s="8"/>
      <c r="AUC155" s="8"/>
      <c r="AUD155" s="8"/>
      <c r="AUE155" s="8"/>
      <c r="AUF155" s="8"/>
      <c r="AUG155" s="8"/>
      <c r="AUH155" s="8"/>
      <c r="AUI155" s="8"/>
      <c r="AUJ155" s="8"/>
      <c r="AUK155" s="8"/>
      <c r="AUL155" s="8"/>
      <c r="AUM155" s="8"/>
      <c r="AUN155" s="8"/>
      <c r="AUO155" s="8"/>
      <c r="AUP155" s="8"/>
      <c r="AUQ155" s="8"/>
      <c r="AUR155" s="8"/>
      <c r="AUS155" s="8"/>
      <c r="AUT155" s="8"/>
      <c r="AUU155" s="8"/>
      <c r="AUV155" s="8"/>
      <c r="AUW155" s="8"/>
      <c r="AUX155" s="8"/>
      <c r="AUY155" s="8"/>
      <c r="AUZ155" s="8"/>
      <c r="AVA155" s="8"/>
      <c r="AVB155" s="8"/>
      <c r="AVC155" s="8"/>
      <c r="AVD155" s="8"/>
      <c r="AVE155" s="8"/>
      <c r="AVF155" s="8"/>
      <c r="AVG155" s="8"/>
      <c r="AVH155" s="8"/>
      <c r="AVI155" s="8"/>
      <c r="AVJ155" s="8"/>
      <c r="AVK155" s="8"/>
      <c r="AVL155" s="8"/>
      <c r="AVM155" s="8"/>
      <c r="AVN155" s="8"/>
      <c r="AVO155" s="8"/>
      <c r="AVP155" s="8"/>
      <c r="AVQ155" s="8"/>
      <c r="AVR155" s="8"/>
      <c r="AVS155" s="8"/>
      <c r="AVT155" s="8"/>
      <c r="AVU155" s="8"/>
      <c r="AVV155" s="8"/>
      <c r="AVW155" s="8"/>
      <c r="AVX155" s="8"/>
      <c r="AVY155" s="8"/>
      <c r="AVZ155" s="8"/>
      <c r="AWA155" s="8"/>
      <c r="AWB155" s="8"/>
      <c r="AWC155" s="8"/>
      <c r="AWD155" s="8"/>
      <c r="AWE155" s="8"/>
      <c r="AWF155" s="8"/>
      <c r="AWG155" s="8"/>
      <c r="AWH155" s="8"/>
      <c r="AWI155" s="8"/>
      <c r="AWJ155" s="8"/>
      <c r="AWK155" s="8"/>
      <c r="AWL155" s="8"/>
      <c r="AWM155" s="8"/>
      <c r="AWN155" s="8"/>
      <c r="AWO155" s="8"/>
      <c r="AWP155" s="8"/>
      <c r="AWQ155" s="8"/>
      <c r="AWR155" s="8"/>
      <c r="AWS155" s="8"/>
      <c r="AWT155" s="8"/>
      <c r="AWU155" s="8"/>
      <c r="AWV155" s="8"/>
      <c r="AWW155" s="8"/>
      <c r="AWX155" s="8"/>
      <c r="AWY155" s="8"/>
      <c r="AWZ155" s="8"/>
      <c r="AXA155" s="8"/>
      <c r="AXB155" s="8"/>
      <c r="AXC155" s="8"/>
      <c r="AXD155" s="8"/>
      <c r="AXE155" s="8"/>
      <c r="AXF155" s="8"/>
      <c r="AXG155" s="8"/>
      <c r="AXH155" s="8"/>
      <c r="AXI155" s="8"/>
      <c r="AXJ155" s="8"/>
      <c r="AXK155" s="8"/>
      <c r="AXL155" s="8"/>
      <c r="AXM155" s="8"/>
      <c r="AXN155" s="8"/>
      <c r="AXO155" s="8"/>
      <c r="AXP155" s="8"/>
      <c r="AXQ155" s="8"/>
      <c r="AXR155" s="8"/>
      <c r="AXS155" s="8"/>
      <c r="AXT155" s="8"/>
      <c r="AXU155" s="8"/>
      <c r="AXV155" s="8"/>
      <c r="AXW155" s="8"/>
      <c r="AXX155" s="8"/>
      <c r="AXY155" s="8"/>
      <c r="AXZ155" s="8"/>
      <c r="AYA155" s="8"/>
      <c r="AYB155" s="8"/>
      <c r="AYC155" s="8"/>
      <c r="AYD155" s="8"/>
      <c r="AYE155" s="8"/>
      <c r="AYF155" s="8"/>
      <c r="AYG155" s="8"/>
      <c r="AYH155" s="8"/>
      <c r="AYI155" s="8"/>
      <c r="AYJ155" s="8"/>
      <c r="AYK155" s="8"/>
      <c r="AYL155" s="8"/>
      <c r="AYM155" s="8"/>
      <c r="AYN155" s="8"/>
      <c r="AYO155" s="8"/>
      <c r="AYP155" s="8"/>
      <c r="AYQ155" s="8"/>
      <c r="AYR155" s="8"/>
      <c r="AYS155" s="8"/>
      <c r="AYT155" s="8"/>
      <c r="AYU155" s="8"/>
      <c r="AYV155" s="8"/>
      <c r="AYW155" s="8"/>
      <c r="AYX155" s="8"/>
      <c r="AYY155" s="8"/>
      <c r="AYZ155" s="8"/>
      <c r="AZA155" s="8"/>
      <c r="AZB155" s="8"/>
      <c r="AZC155" s="8"/>
      <c r="AZD155" s="8"/>
      <c r="AZE155" s="8"/>
      <c r="AZF155" s="8"/>
      <c r="AZG155" s="8"/>
      <c r="AZH155" s="8"/>
      <c r="AZI155" s="8"/>
      <c r="AZJ155" s="8"/>
      <c r="AZK155" s="8"/>
      <c r="AZL155" s="8"/>
      <c r="AZM155" s="8"/>
      <c r="AZN155" s="8"/>
      <c r="AZO155" s="8"/>
      <c r="AZP155" s="8"/>
      <c r="AZQ155" s="8"/>
      <c r="AZR155" s="8"/>
      <c r="AZS155" s="8"/>
      <c r="AZT155" s="8"/>
      <c r="AZU155" s="8"/>
      <c r="AZV155" s="8"/>
      <c r="AZW155" s="8"/>
      <c r="AZX155" s="8"/>
      <c r="AZY155" s="8"/>
      <c r="AZZ155" s="8"/>
      <c r="BAA155" s="8"/>
      <c r="BAB155" s="8"/>
      <c r="BAC155" s="8"/>
      <c r="BAD155" s="8"/>
      <c r="BAE155" s="8"/>
      <c r="BAF155" s="8"/>
      <c r="BAG155" s="8"/>
      <c r="BAH155" s="8"/>
      <c r="BAI155" s="8"/>
      <c r="BAJ155" s="8"/>
      <c r="BAK155" s="8"/>
      <c r="BAL155" s="8"/>
      <c r="BAM155" s="8"/>
      <c r="BAN155" s="8"/>
      <c r="BAO155" s="8"/>
      <c r="BAP155" s="8"/>
      <c r="BAQ155" s="8"/>
      <c r="BAR155" s="8"/>
      <c r="BAS155" s="8"/>
      <c r="BAT155" s="8"/>
      <c r="BAU155" s="8"/>
      <c r="BAV155" s="8"/>
      <c r="BAW155" s="8"/>
      <c r="BAX155" s="8"/>
      <c r="BAY155" s="8"/>
      <c r="BAZ155" s="8"/>
      <c r="BBA155" s="8"/>
      <c r="BBB155" s="8"/>
      <c r="BBC155" s="8"/>
      <c r="BBD155" s="8"/>
      <c r="BBE155" s="8"/>
      <c r="BBF155" s="8"/>
      <c r="BBG155" s="8"/>
      <c r="BBH155" s="8"/>
      <c r="BBI155" s="8"/>
      <c r="BBJ155" s="8"/>
      <c r="BBK155" s="8"/>
      <c r="BBL155" s="8"/>
      <c r="BBM155" s="8"/>
      <c r="BBN155" s="8"/>
      <c r="BBO155" s="8"/>
      <c r="BBP155" s="8"/>
      <c r="BBQ155" s="8"/>
      <c r="BBR155" s="8"/>
      <c r="BBS155" s="8"/>
      <c r="BBT155" s="8"/>
      <c r="BBU155" s="8"/>
      <c r="BBV155" s="8"/>
      <c r="BBW155" s="8"/>
      <c r="BBX155" s="8"/>
      <c r="BBY155" s="8"/>
      <c r="BBZ155" s="8"/>
      <c r="BCA155" s="8"/>
      <c r="BCB155" s="8"/>
      <c r="BCC155" s="8"/>
      <c r="BCD155" s="8"/>
      <c r="BCE155" s="8"/>
      <c r="BCF155" s="8"/>
      <c r="BCG155" s="8"/>
      <c r="BCH155" s="8"/>
      <c r="BCI155" s="8"/>
      <c r="BCJ155" s="8"/>
      <c r="BCK155" s="8"/>
      <c r="BCL155" s="8"/>
      <c r="BCM155" s="8"/>
      <c r="BCN155" s="8"/>
      <c r="BCO155" s="8"/>
      <c r="BCP155" s="8"/>
      <c r="BCQ155" s="8"/>
      <c r="BCR155" s="8"/>
      <c r="BCS155" s="8"/>
      <c r="BCT155" s="8"/>
      <c r="BCU155" s="8"/>
      <c r="BCV155" s="8"/>
      <c r="BCW155" s="8"/>
      <c r="BCX155" s="8"/>
      <c r="BCY155" s="8"/>
      <c r="BCZ155" s="8"/>
      <c r="BDA155" s="8"/>
      <c r="BDB155" s="8"/>
      <c r="BDC155" s="8"/>
      <c r="BDD155" s="8"/>
      <c r="BDE155" s="8"/>
      <c r="BDF155" s="8"/>
      <c r="BDG155" s="8"/>
      <c r="BDH155" s="8"/>
      <c r="BDI155" s="8"/>
      <c r="BDJ155" s="8"/>
      <c r="BDK155" s="8"/>
      <c r="BDL155" s="8"/>
      <c r="BDM155" s="8"/>
      <c r="BDN155" s="8"/>
      <c r="BDO155" s="8"/>
      <c r="BDP155" s="8"/>
      <c r="BDQ155" s="8"/>
      <c r="BDR155" s="8"/>
      <c r="BDS155" s="8"/>
      <c r="BDT155" s="8"/>
      <c r="BDU155" s="8"/>
      <c r="BDV155" s="8"/>
      <c r="BDW155" s="8"/>
      <c r="BDX155" s="8"/>
      <c r="BDY155" s="8"/>
      <c r="BDZ155" s="8"/>
      <c r="BEA155" s="8"/>
      <c r="BEB155" s="8"/>
      <c r="BEC155" s="8"/>
      <c r="BED155" s="8"/>
      <c r="BEE155" s="8"/>
      <c r="BEF155" s="8"/>
      <c r="BEG155" s="8"/>
      <c r="BEH155" s="8"/>
      <c r="BEI155" s="8"/>
      <c r="BEJ155" s="8"/>
      <c r="BEK155" s="8"/>
      <c r="BEL155" s="8"/>
      <c r="BEM155" s="8"/>
      <c r="BEN155" s="8"/>
      <c r="BEO155" s="8"/>
      <c r="BEP155" s="8"/>
      <c r="BEQ155" s="8"/>
      <c r="BER155" s="8"/>
      <c r="BES155" s="8"/>
      <c r="BET155" s="8"/>
      <c r="BEU155" s="8"/>
      <c r="BEV155" s="8"/>
      <c r="BEW155" s="8"/>
      <c r="BEX155" s="8"/>
      <c r="BEY155" s="8"/>
      <c r="BEZ155" s="8"/>
      <c r="BFA155" s="8"/>
      <c r="BFB155" s="8"/>
      <c r="BFC155" s="8"/>
      <c r="BFD155" s="8"/>
      <c r="BFE155" s="8"/>
      <c r="BFF155" s="8"/>
      <c r="BFG155" s="8"/>
      <c r="BFH155" s="8"/>
      <c r="BFI155" s="8"/>
      <c r="BFJ155" s="8"/>
      <c r="BFK155" s="8"/>
      <c r="BFL155" s="8"/>
      <c r="BFM155" s="8"/>
      <c r="BFN155" s="8"/>
      <c r="BFO155" s="8"/>
      <c r="BFP155" s="8"/>
      <c r="BFQ155" s="8"/>
      <c r="BFR155" s="8"/>
      <c r="BFS155" s="8"/>
      <c r="BFT155" s="8"/>
      <c r="BFU155" s="8"/>
      <c r="BFV155" s="8"/>
      <c r="BFW155" s="8"/>
      <c r="BFX155" s="8"/>
      <c r="BFY155" s="8"/>
      <c r="BFZ155" s="8"/>
      <c r="BGA155" s="8"/>
      <c r="BGB155" s="8"/>
      <c r="BGC155" s="8"/>
      <c r="BGD155" s="8"/>
      <c r="BGE155" s="8"/>
      <c r="BGF155" s="8"/>
      <c r="BGG155" s="8"/>
      <c r="BGH155" s="8"/>
      <c r="BGI155" s="8"/>
      <c r="BGJ155" s="8"/>
      <c r="BGK155" s="8"/>
      <c r="BGL155" s="8"/>
      <c r="BGM155" s="8"/>
      <c r="BGN155" s="8"/>
      <c r="BGO155" s="8"/>
      <c r="BGP155" s="8"/>
      <c r="BGQ155" s="8"/>
      <c r="BGR155" s="8"/>
      <c r="BGS155" s="8"/>
      <c r="BGT155" s="8"/>
      <c r="BGU155" s="8"/>
      <c r="BGV155" s="8"/>
      <c r="BGW155" s="8"/>
      <c r="BGX155" s="8"/>
      <c r="BGY155" s="8"/>
      <c r="BGZ155" s="8"/>
      <c r="BHA155" s="8"/>
      <c r="BHB155" s="8"/>
      <c r="BHC155" s="8"/>
      <c r="BHD155" s="8"/>
      <c r="BHE155" s="8"/>
      <c r="BHF155" s="8"/>
      <c r="BHG155" s="8"/>
      <c r="BHH155" s="8"/>
      <c r="BHI155" s="8"/>
      <c r="BHJ155" s="8"/>
      <c r="BHK155" s="8"/>
      <c r="BHL155" s="8"/>
      <c r="BHM155" s="8"/>
      <c r="BHN155" s="8"/>
      <c r="BHO155" s="8"/>
      <c r="BHP155" s="8"/>
      <c r="BHQ155" s="8"/>
      <c r="BHR155" s="8"/>
      <c r="BHS155" s="8"/>
      <c r="BHT155" s="8"/>
      <c r="BHU155" s="8"/>
      <c r="BHV155" s="8"/>
      <c r="BHW155" s="8"/>
      <c r="BHX155" s="8"/>
      <c r="BHY155" s="8"/>
      <c r="BHZ155" s="8"/>
      <c r="BIA155" s="8"/>
      <c r="BIB155" s="8"/>
      <c r="BIC155" s="8"/>
      <c r="BID155" s="8"/>
      <c r="BIE155" s="8"/>
      <c r="BIF155" s="8"/>
      <c r="BIG155" s="8"/>
      <c r="BIH155" s="8"/>
      <c r="BII155" s="8"/>
      <c r="BIJ155" s="8"/>
      <c r="BIK155" s="8"/>
      <c r="BIL155" s="8"/>
      <c r="BIM155" s="8"/>
      <c r="BIN155" s="8"/>
      <c r="BIO155" s="8"/>
      <c r="BIP155" s="8"/>
      <c r="BIQ155" s="8"/>
      <c r="BIR155" s="8"/>
      <c r="BIS155" s="8"/>
      <c r="BIT155" s="8"/>
      <c r="BIU155" s="8"/>
      <c r="BIV155" s="8"/>
      <c r="BIW155" s="8"/>
      <c r="BIX155" s="8"/>
      <c r="BIY155" s="8"/>
      <c r="BIZ155" s="8"/>
      <c r="BJA155" s="8"/>
      <c r="BJB155" s="8"/>
      <c r="BJC155" s="8"/>
      <c r="BJD155" s="8"/>
      <c r="BJE155" s="8"/>
      <c r="BJF155" s="8"/>
      <c r="BJG155" s="8"/>
      <c r="BJH155" s="8"/>
      <c r="BJI155" s="8"/>
      <c r="BJJ155" s="8"/>
      <c r="BJK155" s="8"/>
      <c r="BJL155" s="8"/>
      <c r="BJM155" s="8"/>
      <c r="BJN155" s="8"/>
      <c r="BJO155" s="8"/>
      <c r="BJP155" s="8"/>
      <c r="BJQ155" s="8"/>
      <c r="BJR155" s="8"/>
      <c r="BJS155" s="8"/>
      <c r="BJT155" s="8"/>
      <c r="BJU155" s="8"/>
      <c r="BJV155" s="8"/>
      <c r="BJW155" s="8"/>
      <c r="BJX155" s="8"/>
      <c r="BJY155" s="8"/>
      <c r="BJZ155" s="8"/>
      <c r="BKA155" s="8"/>
      <c r="BKB155" s="8"/>
      <c r="BKC155" s="8"/>
      <c r="BKD155" s="8"/>
      <c r="BKE155" s="8"/>
      <c r="BKF155" s="8"/>
      <c r="BKG155" s="8"/>
      <c r="BKH155" s="8"/>
      <c r="BKI155" s="8"/>
      <c r="BKJ155" s="8"/>
      <c r="BKK155" s="8"/>
      <c r="BKL155" s="8"/>
      <c r="BKM155" s="8"/>
      <c r="BKN155" s="8"/>
      <c r="BKO155" s="8"/>
      <c r="BKP155" s="8"/>
      <c r="BKQ155" s="8"/>
      <c r="BKR155" s="8"/>
      <c r="BKS155" s="8"/>
      <c r="BKT155" s="8"/>
      <c r="BKU155" s="8"/>
      <c r="BKV155" s="8"/>
      <c r="BKW155" s="8"/>
      <c r="BKX155" s="8"/>
      <c r="BKY155" s="8"/>
      <c r="BKZ155" s="8"/>
      <c r="BLA155" s="8"/>
      <c r="BLB155" s="8"/>
      <c r="BLC155" s="8"/>
      <c r="BLD155" s="8"/>
      <c r="BLE155" s="8"/>
      <c r="BLF155" s="8"/>
      <c r="BLG155" s="8"/>
      <c r="BLH155" s="8"/>
      <c r="BLI155" s="8"/>
      <c r="BLJ155" s="8"/>
      <c r="BLK155" s="8"/>
      <c r="BLL155" s="8"/>
      <c r="BLM155" s="8"/>
      <c r="BLN155" s="8"/>
      <c r="BLO155" s="8"/>
      <c r="BLP155" s="8"/>
      <c r="BLQ155" s="8"/>
      <c r="BLR155" s="8"/>
      <c r="BLS155" s="8"/>
      <c r="BLT155" s="8"/>
      <c r="BLU155" s="8"/>
      <c r="BLV155" s="8"/>
      <c r="BLW155" s="8"/>
      <c r="BLX155" s="8"/>
      <c r="BLY155" s="8"/>
      <c r="BLZ155" s="8"/>
      <c r="BMA155" s="8"/>
      <c r="BMB155" s="8"/>
      <c r="BMC155" s="8"/>
      <c r="BMD155" s="8"/>
      <c r="BME155" s="8"/>
      <c r="BMF155" s="8"/>
      <c r="BMG155" s="8"/>
      <c r="BMH155" s="8"/>
      <c r="BMI155" s="8"/>
      <c r="BMJ155" s="8"/>
      <c r="BMK155" s="8"/>
      <c r="BML155" s="8"/>
      <c r="BMM155" s="8"/>
      <c r="BMN155" s="8"/>
      <c r="BMO155" s="8"/>
      <c r="BMP155" s="8"/>
      <c r="BMQ155" s="8"/>
      <c r="BMR155" s="8"/>
      <c r="BMS155" s="8"/>
      <c r="BMT155" s="8"/>
      <c r="BMU155" s="8"/>
      <c r="BMV155" s="8"/>
      <c r="BMW155" s="8"/>
      <c r="BMX155" s="8"/>
      <c r="BMY155" s="8"/>
      <c r="BMZ155" s="8"/>
      <c r="BNA155" s="8"/>
      <c r="BNB155" s="8"/>
      <c r="BNC155" s="8"/>
      <c r="BND155" s="8"/>
      <c r="BNE155" s="8"/>
      <c r="BNF155" s="8"/>
      <c r="BNG155" s="8"/>
      <c r="BNH155" s="8"/>
      <c r="BNI155" s="8"/>
      <c r="BNJ155" s="8"/>
      <c r="BNK155" s="8"/>
      <c r="BNL155" s="8"/>
      <c r="BNM155" s="8"/>
      <c r="BNN155" s="8"/>
      <c r="BNO155" s="8"/>
      <c r="BNP155" s="8"/>
      <c r="BNQ155" s="8"/>
      <c r="BNR155" s="8"/>
      <c r="BNS155" s="8"/>
      <c r="BNT155" s="8"/>
      <c r="BNU155" s="8"/>
      <c r="BNV155" s="8"/>
      <c r="BNW155" s="8"/>
      <c r="BNX155" s="8"/>
      <c r="BNY155" s="8"/>
      <c r="BNZ155" s="8"/>
      <c r="BOA155" s="8"/>
      <c r="BOB155" s="8"/>
      <c r="BOC155" s="8"/>
      <c r="BOD155" s="8"/>
      <c r="BOE155" s="8"/>
      <c r="BOF155" s="8"/>
      <c r="BOG155" s="8"/>
      <c r="BOH155" s="8"/>
      <c r="BOI155" s="8"/>
      <c r="BOJ155" s="8"/>
      <c r="BOK155" s="8"/>
      <c r="BOL155" s="8"/>
      <c r="BOM155" s="8"/>
      <c r="BON155" s="8"/>
      <c r="BOO155" s="8"/>
      <c r="BOP155" s="8"/>
      <c r="BOQ155" s="8"/>
      <c r="BOR155" s="8"/>
      <c r="BOS155" s="8"/>
      <c r="BOT155" s="8"/>
      <c r="BOU155" s="8"/>
      <c r="BOV155" s="8"/>
      <c r="BOW155" s="8"/>
      <c r="BOX155" s="8"/>
      <c r="BOY155" s="8"/>
      <c r="BOZ155" s="8"/>
      <c r="BPA155" s="8"/>
      <c r="BPB155" s="8"/>
      <c r="BPC155" s="8"/>
      <c r="BPD155" s="8"/>
      <c r="BPE155" s="8"/>
      <c r="BPF155" s="8"/>
      <c r="BPG155" s="8"/>
      <c r="BPH155" s="8"/>
      <c r="BPI155" s="8"/>
      <c r="BPJ155" s="8"/>
      <c r="BPK155" s="8"/>
      <c r="BPL155" s="8"/>
      <c r="BPM155" s="8"/>
      <c r="BPN155" s="8"/>
      <c r="BPO155" s="8"/>
      <c r="BPP155" s="8"/>
      <c r="BPQ155" s="8"/>
      <c r="BPR155" s="8"/>
      <c r="BPS155" s="8"/>
      <c r="BPT155" s="8"/>
      <c r="BPU155" s="8"/>
      <c r="BPV155" s="8"/>
      <c r="BPW155" s="8"/>
      <c r="BPX155" s="8"/>
      <c r="BPY155" s="8"/>
      <c r="BPZ155" s="8"/>
      <c r="BQA155" s="8"/>
      <c r="BQB155" s="8"/>
      <c r="BQC155" s="8"/>
      <c r="BQD155" s="8"/>
      <c r="BQE155" s="8"/>
      <c r="BQF155" s="8"/>
      <c r="BQG155" s="8"/>
      <c r="BQH155" s="8"/>
      <c r="BQI155" s="8"/>
      <c r="BQJ155" s="8"/>
      <c r="BQK155" s="8"/>
      <c r="BQL155" s="8"/>
      <c r="BQM155" s="8"/>
      <c r="BQN155" s="8"/>
      <c r="BQO155" s="8"/>
      <c r="BQP155" s="8"/>
      <c r="BQQ155" s="8"/>
      <c r="BQR155" s="8"/>
      <c r="BQS155" s="8"/>
      <c r="BQT155" s="8"/>
      <c r="BQU155" s="8"/>
      <c r="BQV155" s="8"/>
      <c r="BQW155" s="8"/>
      <c r="BQX155" s="8"/>
      <c r="BQY155" s="8"/>
      <c r="BQZ155" s="8"/>
      <c r="BRA155" s="8"/>
      <c r="BRB155" s="8"/>
      <c r="BRC155" s="8"/>
      <c r="BRD155" s="8"/>
      <c r="BRE155" s="8"/>
      <c r="BRF155" s="8"/>
      <c r="BRG155" s="8"/>
      <c r="BRH155" s="8"/>
      <c r="BRI155" s="8"/>
      <c r="BRJ155" s="8"/>
      <c r="BRK155" s="8"/>
      <c r="BRL155" s="8"/>
      <c r="BRM155" s="8"/>
      <c r="BRN155" s="8"/>
      <c r="BRO155" s="8"/>
      <c r="BRP155" s="8"/>
      <c r="BRQ155" s="8"/>
      <c r="BRR155" s="8"/>
      <c r="BRS155" s="8"/>
      <c r="BRT155" s="8"/>
      <c r="BRU155" s="8"/>
      <c r="BRV155" s="8"/>
      <c r="BRW155" s="8"/>
      <c r="BRX155" s="8"/>
      <c r="BRY155" s="8"/>
      <c r="BRZ155" s="8"/>
      <c r="BSA155" s="8"/>
      <c r="BSB155" s="8"/>
      <c r="BSC155" s="8"/>
      <c r="BSD155" s="8"/>
      <c r="BSE155" s="8"/>
      <c r="BSF155" s="8"/>
      <c r="BSG155" s="8"/>
      <c r="BSH155" s="8"/>
      <c r="BSI155" s="8"/>
      <c r="BSJ155" s="8"/>
      <c r="BSK155" s="8"/>
      <c r="BSL155" s="8"/>
      <c r="BSM155" s="8"/>
      <c r="BSN155" s="8"/>
      <c r="BSO155" s="8"/>
      <c r="BSP155" s="8"/>
      <c r="BSQ155" s="8"/>
      <c r="BSR155" s="8"/>
      <c r="BSS155" s="8"/>
      <c r="BST155" s="8"/>
      <c r="BSU155" s="8"/>
      <c r="BSV155" s="8"/>
      <c r="BSW155" s="8"/>
      <c r="BSX155" s="8"/>
      <c r="BSY155" s="8"/>
      <c r="BSZ155" s="8"/>
      <c r="BTA155" s="8"/>
      <c r="BTB155" s="8"/>
      <c r="BTC155" s="8"/>
      <c r="BTD155" s="8"/>
      <c r="BTE155" s="8"/>
      <c r="BTF155" s="8"/>
      <c r="BTG155" s="8"/>
      <c r="BTH155" s="8"/>
      <c r="BTI155" s="8"/>
      <c r="BTJ155" s="8"/>
      <c r="BTK155" s="8"/>
      <c r="BTL155" s="8"/>
      <c r="BTM155" s="8"/>
      <c r="BTN155" s="8"/>
      <c r="BTO155" s="8"/>
      <c r="BTP155" s="8"/>
      <c r="BTQ155" s="8"/>
      <c r="BTR155" s="8"/>
      <c r="BTS155" s="8"/>
      <c r="BTT155" s="8"/>
      <c r="BTU155" s="8"/>
      <c r="BTV155" s="8"/>
      <c r="BTW155" s="8"/>
      <c r="BTX155" s="8"/>
      <c r="BTY155" s="8"/>
      <c r="BTZ155" s="8"/>
      <c r="BUA155" s="8"/>
      <c r="BUB155" s="8"/>
      <c r="BUC155" s="8"/>
      <c r="BUD155" s="8"/>
      <c r="BUE155" s="8"/>
      <c r="BUF155" s="8"/>
      <c r="BUG155" s="8"/>
      <c r="BUH155" s="8"/>
      <c r="BUI155" s="8"/>
      <c r="BUJ155" s="8"/>
      <c r="BUK155" s="8"/>
      <c r="BUL155" s="8"/>
      <c r="BUM155" s="8"/>
      <c r="BUN155" s="8"/>
      <c r="BUO155" s="8"/>
      <c r="BUP155" s="8"/>
      <c r="BUQ155" s="8"/>
      <c r="BUR155" s="8"/>
      <c r="BUS155" s="8"/>
      <c r="BUT155" s="8"/>
      <c r="BUU155" s="8"/>
      <c r="BUV155" s="8"/>
      <c r="BUW155" s="8"/>
      <c r="BUX155" s="8"/>
      <c r="BUY155" s="8"/>
      <c r="BUZ155" s="8"/>
      <c r="BVA155" s="8"/>
      <c r="BVB155" s="8"/>
      <c r="BVC155" s="8"/>
      <c r="BVD155" s="8"/>
      <c r="BVE155" s="8"/>
      <c r="BVF155" s="8"/>
      <c r="BVG155" s="8"/>
      <c r="BVH155" s="8"/>
      <c r="BVI155" s="8"/>
      <c r="BVJ155" s="8"/>
      <c r="BVK155" s="8"/>
      <c r="BVL155" s="8"/>
      <c r="BVM155" s="8"/>
      <c r="BVN155" s="8"/>
      <c r="BVO155" s="8"/>
      <c r="BVP155" s="8"/>
      <c r="BVQ155" s="8"/>
      <c r="BVR155" s="8"/>
      <c r="BVS155" s="8"/>
      <c r="BVT155" s="8"/>
      <c r="BVU155" s="8"/>
      <c r="BVV155" s="8"/>
      <c r="BVW155" s="8"/>
      <c r="BVX155" s="8"/>
      <c r="BVY155" s="8"/>
      <c r="BVZ155" s="8"/>
      <c r="BWA155" s="8"/>
      <c r="BWB155" s="8"/>
      <c r="BWC155" s="8"/>
      <c r="BWD155" s="8"/>
      <c r="BWE155" s="8"/>
      <c r="BWF155" s="8"/>
      <c r="BWG155" s="8"/>
      <c r="BWH155" s="8"/>
      <c r="BWI155" s="8"/>
      <c r="BWJ155" s="8"/>
      <c r="BWK155" s="8"/>
      <c r="BWL155" s="8"/>
      <c r="BWM155" s="8"/>
      <c r="BWN155" s="8"/>
      <c r="BWO155" s="8"/>
      <c r="BWP155" s="8"/>
      <c r="BWQ155" s="8"/>
      <c r="BWR155" s="8"/>
      <c r="BWS155" s="8"/>
      <c r="BWT155" s="8"/>
      <c r="BWU155" s="8"/>
      <c r="BWV155" s="8"/>
      <c r="BWW155" s="8"/>
      <c r="BWX155" s="8"/>
      <c r="BWY155" s="8"/>
      <c r="BWZ155" s="8"/>
      <c r="BXA155" s="8"/>
      <c r="BXB155" s="8"/>
      <c r="BXC155" s="8"/>
      <c r="BXD155" s="8"/>
      <c r="BXE155" s="8"/>
      <c r="BXF155" s="8"/>
      <c r="BXG155" s="8"/>
      <c r="BXH155" s="8"/>
      <c r="BXI155" s="8"/>
      <c r="BXJ155" s="8"/>
      <c r="BXK155" s="8"/>
      <c r="BXL155" s="8"/>
      <c r="BXM155" s="8"/>
      <c r="BXN155" s="8"/>
      <c r="BXO155" s="8"/>
      <c r="BXP155" s="8"/>
      <c r="BXQ155" s="8"/>
      <c r="BXR155" s="8"/>
      <c r="BXS155" s="8"/>
      <c r="BXT155" s="8"/>
      <c r="BXU155" s="8"/>
      <c r="BXV155" s="8"/>
      <c r="BXW155" s="8"/>
      <c r="BXX155" s="8"/>
      <c r="BXY155" s="8"/>
      <c r="BXZ155" s="8"/>
      <c r="BYA155" s="8"/>
      <c r="BYB155" s="8"/>
      <c r="BYC155" s="8"/>
      <c r="BYD155" s="8"/>
      <c r="BYE155" s="8"/>
      <c r="BYF155" s="8"/>
      <c r="BYG155" s="8"/>
      <c r="BYH155" s="8"/>
      <c r="BYI155" s="8"/>
      <c r="BYJ155" s="8"/>
      <c r="BYK155" s="8"/>
      <c r="BYL155" s="8"/>
      <c r="BYM155" s="8"/>
      <c r="BYN155" s="8"/>
      <c r="BYO155" s="8"/>
      <c r="BYP155" s="8"/>
      <c r="BYQ155" s="8"/>
      <c r="BYR155" s="8"/>
      <c r="BYS155" s="8"/>
      <c r="BYT155" s="8"/>
      <c r="BYU155" s="8"/>
      <c r="BYV155" s="8"/>
      <c r="BYW155" s="8"/>
      <c r="BYX155" s="8"/>
      <c r="BYY155" s="8"/>
      <c r="BYZ155" s="8"/>
      <c r="BZA155" s="8"/>
      <c r="BZB155" s="8"/>
      <c r="BZC155" s="8"/>
      <c r="BZD155" s="8"/>
      <c r="BZE155" s="8"/>
      <c r="BZF155" s="8"/>
      <c r="BZG155" s="8"/>
      <c r="BZH155" s="8"/>
      <c r="BZI155" s="8"/>
      <c r="BZJ155" s="8"/>
      <c r="BZK155" s="8"/>
      <c r="BZL155" s="8"/>
      <c r="BZM155" s="8"/>
      <c r="BZN155" s="8"/>
      <c r="BZO155" s="8"/>
      <c r="BZP155" s="8"/>
      <c r="BZQ155" s="8"/>
      <c r="BZR155" s="8"/>
      <c r="BZS155" s="8"/>
      <c r="BZT155" s="8"/>
      <c r="BZU155" s="8"/>
      <c r="BZV155" s="8"/>
      <c r="BZW155" s="8"/>
      <c r="BZX155" s="8"/>
      <c r="BZY155" s="8"/>
      <c r="BZZ155" s="8"/>
      <c r="CAA155" s="8"/>
      <c r="CAB155" s="8"/>
      <c r="CAC155" s="8"/>
      <c r="CAD155" s="8"/>
      <c r="CAE155" s="8"/>
      <c r="CAF155" s="8"/>
      <c r="CAG155" s="8"/>
      <c r="CAH155" s="8"/>
      <c r="CAI155" s="8"/>
      <c r="CAJ155" s="8"/>
      <c r="CAK155" s="8"/>
      <c r="CAL155" s="8"/>
      <c r="CAM155" s="8"/>
      <c r="CAN155" s="8"/>
      <c r="CAO155" s="8"/>
      <c r="CAP155" s="8"/>
      <c r="CAQ155" s="8"/>
      <c r="CAR155" s="8"/>
      <c r="CAS155" s="8"/>
      <c r="CAT155" s="8"/>
      <c r="CAU155" s="8"/>
      <c r="CAV155" s="8"/>
      <c r="CAW155" s="8"/>
      <c r="CAX155" s="8"/>
      <c r="CAY155" s="8"/>
      <c r="CAZ155" s="8"/>
      <c r="CBA155" s="8"/>
      <c r="CBB155" s="8"/>
      <c r="CBC155" s="8"/>
      <c r="CBD155" s="8"/>
      <c r="CBE155" s="8"/>
      <c r="CBF155" s="8"/>
      <c r="CBG155" s="8"/>
      <c r="CBH155" s="8"/>
      <c r="CBI155" s="8"/>
      <c r="CBJ155" s="8"/>
      <c r="CBK155" s="8"/>
      <c r="CBL155" s="8"/>
      <c r="CBM155" s="8"/>
      <c r="CBN155" s="8"/>
      <c r="CBO155" s="8"/>
      <c r="CBP155" s="8"/>
      <c r="CBQ155" s="8"/>
      <c r="CBR155" s="8"/>
      <c r="CBS155" s="8"/>
      <c r="CBT155" s="8"/>
      <c r="CBU155" s="8"/>
      <c r="CBV155" s="8"/>
      <c r="CBW155" s="8"/>
      <c r="CBX155" s="8"/>
      <c r="CBY155" s="8"/>
      <c r="CBZ155" s="8"/>
      <c r="CCA155" s="8"/>
      <c r="CCB155" s="8"/>
      <c r="CCC155" s="8"/>
      <c r="CCD155" s="8"/>
      <c r="CCE155" s="8"/>
      <c r="CCF155" s="8"/>
      <c r="CCG155" s="8"/>
      <c r="CCH155" s="8"/>
      <c r="CCI155" s="8"/>
      <c r="CCJ155" s="8"/>
      <c r="CCK155" s="8"/>
      <c r="CCL155" s="8"/>
      <c r="CCM155" s="8"/>
      <c r="CCN155" s="8"/>
      <c r="CCO155" s="8"/>
      <c r="CCP155" s="8"/>
      <c r="CCQ155" s="8"/>
      <c r="CCR155" s="8"/>
      <c r="CCS155" s="8"/>
      <c r="CCT155" s="8"/>
      <c r="CCU155" s="8"/>
      <c r="CCV155" s="8"/>
      <c r="CCW155" s="8"/>
      <c r="CCX155" s="8"/>
      <c r="CCY155" s="8"/>
      <c r="CCZ155" s="8"/>
      <c r="CDA155" s="8"/>
      <c r="CDB155" s="8"/>
      <c r="CDC155" s="8"/>
      <c r="CDD155" s="8"/>
      <c r="CDE155" s="8"/>
      <c r="CDF155" s="8"/>
      <c r="CDG155" s="8"/>
      <c r="CDH155" s="8"/>
      <c r="CDI155" s="8"/>
      <c r="CDJ155" s="8"/>
      <c r="CDK155" s="8"/>
      <c r="CDL155" s="8"/>
      <c r="CDM155" s="8"/>
      <c r="CDN155" s="8"/>
      <c r="CDO155" s="8"/>
      <c r="CDP155" s="8"/>
      <c r="CDQ155" s="8"/>
      <c r="CDR155" s="8"/>
      <c r="CDS155" s="8"/>
      <c r="CDT155" s="8"/>
      <c r="CDU155" s="8"/>
      <c r="CDV155" s="8"/>
      <c r="CDW155" s="8"/>
      <c r="CDX155" s="8"/>
      <c r="CDY155" s="8"/>
      <c r="CDZ155" s="8"/>
      <c r="CEA155" s="8"/>
      <c r="CEB155" s="8"/>
      <c r="CEC155" s="8"/>
      <c r="CED155" s="8"/>
      <c r="CEE155" s="8"/>
      <c r="CEF155" s="8"/>
      <c r="CEG155" s="8"/>
      <c r="CEH155" s="8"/>
      <c r="CEI155" s="8"/>
      <c r="CEJ155" s="8"/>
      <c r="CEK155" s="8"/>
      <c r="CEL155" s="8"/>
      <c r="CEM155" s="8"/>
      <c r="CEN155" s="8"/>
      <c r="CEO155" s="8"/>
      <c r="CEP155" s="8"/>
      <c r="CEQ155" s="8"/>
      <c r="CER155" s="8"/>
      <c r="CES155" s="8"/>
      <c r="CET155" s="8"/>
      <c r="CEU155" s="8"/>
      <c r="CEV155" s="8"/>
      <c r="CEW155" s="8"/>
      <c r="CEX155" s="8"/>
      <c r="CEY155" s="8"/>
      <c r="CEZ155" s="8"/>
      <c r="CFA155" s="8"/>
      <c r="CFB155" s="8"/>
      <c r="CFC155" s="8"/>
      <c r="CFD155" s="8"/>
      <c r="CFE155" s="8"/>
      <c r="CFF155" s="8"/>
      <c r="CFG155" s="8"/>
      <c r="CFH155" s="8"/>
      <c r="CFI155" s="8"/>
      <c r="CFJ155" s="8"/>
      <c r="CFK155" s="8"/>
      <c r="CFL155" s="8"/>
      <c r="CFM155" s="8"/>
      <c r="CFN155" s="8"/>
      <c r="CFO155" s="8"/>
      <c r="CFP155" s="8"/>
      <c r="CFQ155" s="8"/>
      <c r="CFR155" s="8"/>
      <c r="CFS155" s="8"/>
      <c r="CFT155" s="8"/>
      <c r="CFU155" s="8"/>
      <c r="CFV155" s="8"/>
      <c r="CFW155" s="8"/>
      <c r="CFX155" s="8"/>
      <c r="CFY155" s="8"/>
      <c r="CFZ155" s="8"/>
      <c r="CGA155" s="8"/>
      <c r="CGB155" s="8"/>
      <c r="CGC155" s="8"/>
      <c r="CGD155" s="8"/>
      <c r="CGE155" s="8"/>
      <c r="CGF155" s="8"/>
      <c r="CGG155" s="8"/>
      <c r="CGH155" s="8"/>
      <c r="CGI155" s="8"/>
      <c r="CGJ155" s="8"/>
      <c r="CGK155" s="8"/>
      <c r="CGL155" s="8"/>
      <c r="CGM155" s="8"/>
      <c r="CGN155" s="8"/>
      <c r="CGO155" s="8"/>
      <c r="CGP155" s="8"/>
      <c r="CGQ155" s="8"/>
      <c r="CGR155" s="8"/>
      <c r="CGS155" s="8"/>
      <c r="CGT155" s="8"/>
      <c r="CGU155" s="8"/>
      <c r="CGV155" s="8"/>
      <c r="CGW155" s="8"/>
      <c r="CGX155" s="8"/>
      <c r="CGY155" s="8"/>
      <c r="CGZ155" s="8"/>
      <c r="CHA155" s="8"/>
      <c r="CHB155" s="8"/>
      <c r="CHC155" s="8"/>
      <c r="CHD155" s="8"/>
      <c r="CHE155" s="8"/>
      <c r="CHF155" s="8"/>
      <c r="CHG155" s="8"/>
      <c r="CHH155" s="8"/>
      <c r="CHI155" s="8"/>
      <c r="CHJ155" s="8"/>
      <c r="CHK155" s="8"/>
      <c r="CHL155" s="8"/>
      <c r="CHM155" s="8"/>
      <c r="CHN155" s="8"/>
      <c r="CHO155" s="8"/>
      <c r="CHP155" s="8"/>
      <c r="CHQ155" s="8"/>
      <c r="CHR155" s="8"/>
      <c r="CHS155" s="8"/>
      <c r="CHT155" s="8"/>
      <c r="CHU155" s="8"/>
      <c r="CHV155" s="8"/>
      <c r="CHW155" s="8"/>
      <c r="CHX155" s="8"/>
      <c r="CHY155" s="8"/>
      <c r="CHZ155" s="8"/>
      <c r="CIA155" s="8"/>
      <c r="CIB155" s="8"/>
      <c r="CIC155" s="8"/>
      <c r="CID155" s="8"/>
      <c r="CIE155" s="8"/>
      <c r="CIF155" s="8"/>
      <c r="CIG155" s="8"/>
      <c r="CIH155" s="8"/>
      <c r="CII155" s="8"/>
      <c r="CIJ155" s="8"/>
      <c r="CIK155" s="8"/>
      <c r="CIL155" s="8"/>
      <c r="CIM155" s="8"/>
      <c r="CIN155" s="8"/>
      <c r="CIO155" s="8"/>
      <c r="CIP155" s="8"/>
      <c r="CIQ155" s="8"/>
      <c r="CIR155" s="8"/>
      <c r="CIS155" s="8"/>
      <c r="CIT155" s="8"/>
      <c r="CIU155" s="8"/>
      <c r="CIV155" s="8"/>
      <c r="CIW155" s="8"/>
      <c r="CIX155" s="8"/>
      <c r="CIY155" s="8"/>
      <c r="CIZ155" s="8"/>
      <c r="CJA155" s="8"/>
      <c r="CJB155" s="8"/>
      <c r="CJC155" s="8"/>
      <c r="CJD155" s="8"/>
      <c r="CJE155" s="8"/>
      <c r="CJF155" s="8"/>
      <c r="CJG155" s="8"/>
      <c r="CJH155" s="8"/>
      <c r="CJI155" s="8"/>
      <c r="CJJ155" s="8"/>
      <c r="CJK155" s="8"/>
      <c r="CJL155" s="8"/>
      <c r="CJM155" s="8"/>
      <c r="CJN155" s="8"/>
      <c r="CJO155" s="8"/>
      <c r="CJP155" s="8"/>
      <c r="CJQ155" s="8"/>
      <c r="CJR155" s="8"/>
      <c r="CJS155" s="8"/>
      <c r="CJT155" s="8"/>
      <c r="CJU155" s="8"/>
      <c r="CJV155" s="8"/>
      <c r="CJW155" s="8"/>
      <c r="CJX155" s="8"/>
      <c r="CJY155" s="8"/>
      <c r="CJZ155" s="8"/>
      <c r="CKA155" s="8"/>
      <c r="CKB155" s="8"/>
      <c r="CKC155" s="8"/>
      <c r="CKD155" s="8"/>
      <c r="CKE155" s="8"/>
      <c r="CKF155" s="8"/>
      <c r="CKG155" s="8"/>
      <c r="CKH155" s="8"/>
      <c r="CKI155" s="8"/>
      <c r="CKJ155" s="8"/>
      <c r="CKK155" s="8"/>
      <c r="CKL155" s="8"/>
      <c r="CKM155" s="8"/>
      <c r="CKN155" s="8"/>
      <c r="CKO155" s="8"/>
      <c r="CKP155" s="8"/>
      <c r="CKQ155" s="8"/>
      <c r="CKR155" s="8"/>
      <c r="CKS155" s="8"/>
      <c r="CKT155" s="8"/>
      <c r="CKU155" s="8"/>
      <c r="CKV155" s="8"/>
      <c r="CKW155" s="8"/>
      <c r="CKX155" s="8"/>
      <c r="CKY155" s="8"/>
      <c r="CKZ155" s="8"/>
      <c r="CLA155" s="8"/>
      <c r="CLB155" s="8"/>
      <c r="CLC155" s="8"/>
      <c r="CLD155" s="8"/>
      <c r="CLE155" s="8"/>
      <c r="CLF155" s="8"/>
      <c r="CLG155" s="8"/>
      <c r="CLH155" s="8"/>
      <c r="CLI155" s="8"/>
      <c r="CLJ155" s="8"/>
      <c r="CLK155" s="8"/>
      <c r="CLL155" s="8"/>
      <c r="CLM155" s="8"/>
      <c r="CLN155" s="8"/>
      <c r="CLO155" s="8"/>
      <c r="CLP155" s="8"/>
      <c r="CLQ155" s="8"/>
      <c r="CLR155" s="8"/>
      <c r="CLS155" s="8"/>
      <c r="CLT155" s="8"/>
      <c r="CLU155" s="8"/>
      <c r="CLV155" s="8"/>
      <c r="CLW155" s="8"/>
      <c r="CLX155" s="8"/>
      <c r="CLY155" s="8"/>
      <c r="CLZ155" s="8"/>
      <c r="CMA155" s="8"/>
      <c r="CMB155" s="8"/>
      <c r="CMC155" s="8"/>
      <c r="CMD155" s="8"/>
      <c r="CME155" s="8"/>
      <c r="CMF155" s="8"/>
      <c r="CMG155" s="8"/>
      <c r="CMH155" s="8"/>
      <c r="CMI155" s="8"/>
      <c r="CMJ155" s="8"/>
      <c r="CMK155" s="8"/>
      <c r="CML155" s="8"/>
      <c r="CMM155" s="8"/>
      <c r="CMN155" s="8"/>
      <c r="CMO155" s="8"/>
      <c r="CMP155" s="8"/>
      <c r="CMQ155" s="8"/>
      <c r="CMR155" s="8"/>
      <c r="CMS155" s="8"/>
      <c r="CMT155" s="8"/>
      <c r="CMU155" s="8"/>
      <c r="CMV155" s="8"/>
      <c r="CMW155" s="8"/>
      <c r="CMX155" s="8"/>
      <c r="CMY155" s="8"/>
      <c r="CMZ155" s="8"/>
      <c r="CNA155" s="8"/>
      <c r="CNB155" s="8"/>
      <c r="CNC155" s="8"/>
      <c r="CND155" s="8"/>
      <c r="CNE155" s="8"/>
      <c r="CNF155" s="8"/>
      <c r="CNG155" s="8"/>
      <c r="CNH155" s="8"/>
      <c r="CNI155" s="8"/>
      <c r="CNJ155" s="8"/>
      <c r="CNK155" s="8"/>
      <c r="CNL155" s="8"/>
      <c r="CNM155" s="8"/>
      <c r="CNN155" s="8"/>
      <c r="CNO155" s="8"/>
      <c r="CNP155" s="8"/>
      <c r="CNQ155" s="8"/>
      <c r="CNR155" s="8"/>
      <c r="CNS155" s="8"/>
      <c r="CNT155" s="8"/>
      <c r="CNU155" s="8"/>
      <c r="CNV155" s="8"/>
      <c r="CNW155" s="8"/>
      <c r="CNX155" s="8"/>
      <c r="CNY155" s="8"/>
      <c r="CNZ155" s="8"/>
      <c r="COA155" s="8"/>
      <c r="COB155" s="8"/>
      <c r="COC155" s="8"/>
      <c r="COD155" s="8"/>
      <c r="COE155" s="8"/>
      <c r="COF155" s="8"/>
      <c r="COG155" s="8"/>
      <c r="COH155" s="8"/>
      <c r="COI155" s="8"/>
      <c r="COJ155" s="8"/>
      <c r="COK155" s="8"/>
      <c r="COL155" s="8"/>
      <c r="COM155" s="8"/>
      <c r="CON155" s="8"/>
      <c r="COO155" s="8"/>
      <c r="COP155" s="8"/>
      <c r="COQ155" s="8"/>
      <c r="COR155" s="8"/>
      <c r="COS155" s="8"/>
      <c r="COT155" s="8"/>
      <c r="COU155" s="8"/>
      <c r="COV155" s="8"/>
      <c r="COW155" s="8"/>
      <c r="COX155" s="8"/>
      <c r="COY155" s="8"/>
      <c r="COZ155" s="8"/>
      <c r="CPA155" s="8"/>
      <c r="CPB155" s="8"/>
      <c r="CPC155" s="8"/>
      <c r="CPD155" s="8"/>
      <c r="CPE155" s="8"/>
      <c r="CPF155" s="8"/>
      <c r="CPG155" s="8"/>
      <c r="CPH155" s="8"/>
      <c r="CPI155" s="8"/>
      <c r="CPJ155" s="8"/>
      <c r="CPK155" s="8"/>
      <c r="CPL155" s="8"/>
      <c r="CPM155" s="8"/>
      <c r="CPN155" s="8"/>
      <c r="CPO155" s="8"/>
      <c r="CPP155" s="8"/>
      <c r="CPQ155" s="8"/>
      <c r="CPR155" s="8"/>
      <c r="CPS155" s="8"/>
      <c r="CPT155" s="8"/>
      <c r="CPU155" s="8"/>
      <c r="CPV155" s="8"/>
      <c r="CPW155" s="8"/>
      <c r="CPX155" s="8"/>
      <c r="CPY155" s="8"/>
      <c r="CPZ155" s="8"/>
      <c r="CQA155" s="8"/>
      <c r="CQB155" s="8"/>
      <c r="CQC155" s="8"/>
      <c r="CQD155" s="8"/>
      <c r="CQE155" s="8"/>
      <c r="CQF155" s="8"/>
      <c r="CQG155" s="8"/>
      <c r="CQH155" s="8"/>
      <c r="CQI155" s="8"/>
      <c r="CQJ155" s="8"/>
      <c r="CQK155" s="8"/>
      <c r="CQL155" s="8"/>
      <c r="CQM155" s="8"/>
      <c r="CQN155" s="8"/>
      <c r="CQO155" s="8"/>
      <c r="CQP155" s="8"/>
      <c r="CQQ155" s="8"/>
      <c r="CQR155" s="8"/>
      <c r="CQS155" s="8"/>
      <c r="CQT155" s="8"/>
      <c r="CQU155" s="8"/>
      <c r="CQV155" s="8"/>
      <c r="CQW155" s="8"/>
      <c r="CQX155" s="8"/>
      <c r="CQY155" s="8"/>
      <c r="CQZ155" s="8"/>
      <c r="CRA155" s="8"/>
      <c r="CRB155" s="8"/>
      <c r="CRC155" s="8"/>
      <c r="CRD155" s="8"/>
      <c r="CRE155" s="8"/>
      <c r="CRF155" s="8"/>
      <c r="CRG155" s="8"/>
      <c r="CRH155" s="8"/>
      <c r="CRI155" s="8"/>
      <c r="CRJ155" s="8"/>
      <c r="CRK155" s="8"/>
      <c r="CRL155" s="8"/>
      <c r="CRM155" s="8"/>
      <c r="CRN155" s="8"/>
      <c r="CRO155" s="8"/>
      <c r="CRP155" s="8"/>
      <c r="CRQ155" s="8"/>
      <c r="CRR155" s="8"/>
      <c r="CRS155" s="8"/>
      <c r="CRT155" s="8"/>
      <c r="CRU155" s="8"/>
      <c r="CRV155" s="8"/>
      <c r="CRW155" s="8"/>
      <c r="CRX155" s="8"/>
      <c r="CRY155" s="8"/>
      <c r="CRZ155" s="8"/>
      <c r="CSA155" s="8"/>
      <c r="CSB155" s="8"/>
      <c r="CSC155" s="8"/>
      <c r="CSD155" s="8"/>
      <c r="CSE155" s="8"/>
      <c r="CSF155" s="8"/>
      <c r="CSG155" s="8"/>
      <c r="CSH155" s="8"/>
      <c r="CSI155" s="8"/>
      <c r="CSJ155" s="8"/>
      <c r="CSK155" s="8"/>
      <c r="CSL155" s="8"/>
      <c r="CSM155" s="8"/>
      <c r="CSN155" s="8"/>
      <c r="CSO155" s="8"/>
      <c r="CSP155" s="8"/>
      <c r="CSQ155" s="8"/>
      <c r="CSR155" s="8"/>
      <c r="CSS155" s="8"/>
      <c r="CST155" s="8"/>
      <c r="CSU155" s="8"/>
      <c r="CSV155" s="8"/>
      <c r="CSW155" s="8"/>
      <c r="CSX155" s="8"/>
      <c r="CSY155" s="8"/>
      <c r="CSZ155" s="8"/>
      <c r="CTA155" s="8"/>
      <c r="CTB155" s="8"/>
      <c r="CTC155" s="8"/>
      <c r="CTD155" s="8"/>
      <c r="CTE155" s="8"/>
      <c r="CTF155" s="8"/>
      <c r="CTG155" s="8"/>
      <c r="CTH155" s="8"/>
      <c r="CTI155" s="8"/>
      <c r="CTJ155" s="8"/>
      <c r="CTK155" s="8"/>
      <c r="CTL155" s="8"/>
      <c r="CTM155" s="8"/>
      <c r="CTN155" s="8"/>
      <c r="CTO155" s="8"/>
      <c r="CTP155" s="8"/>
      <c r="CTQ155" s="8"/>
      <c r="CTR155" s="8"/>
      <c r="CTS155" s="8"/>
      <c r="CTT155" s="8"/>
      <c r="CTU155" s="8"/>
      <c r="CTV155" s="8"/>
      <c r="CTW155" s="8"/>
      <c r="CTX155" s="8"/>
      <c r="CTY155" s="8"/>
      <c r="CTZ155" s="8"/>
      <c r="CUA155" s="8"/>
      <c r="CUB155" s="8"/>
      <c r="CUC155" s="8"/>
      <c r="CUD155" s="8"/>
      <c r="CUE155" s="8"/>
      <c r="CUF155" s="8"/>
      <c r="CUG155" s="8"/>
      <c r="CUH155" s="8"/>
      <c r="CUI155" s="8"/>
      <c r="CUJ155" s="8"/>
      <c r="CUK155" s="8"/>
      <c r="CUL155" s="8"/>
      <c r="CUM155" s="8"/>
      <c r="CUN155" s="8"/>
      <c r="CUO155" s="8"/>
      <c r="CUP155" s="8"/>
      <c r="CUQ155" s="8"/>
      <c r="CUR155" s="8"/>
      <c r="CUS155" s="8"/>
      <c r="CUT155" s="8"/>
      <c r="CUU155" s="8"/>
      <c r="CUV155" s="8"/>
      <c r="CUW155" s="8"/>
      <c r="CUX155" s="8"/>
      <c r="CUY155" s="8"/>
      <c r="CUZ155" s="8"/>
      <c r="CVA155" s="8"/>
      <c r="CVB155" s="8"/>
      <c r="CVC155" s="8"/>
      <c r="CVD155" s="8"/>
      <c r="CVE155" s="8"/>
      <c r="CVF155" s="8"/>
      <c r="CVG155" s="8"/>
      <c r="CVH155" s="8"/>
      <c r="CVI155" s="8"/>
      <c r="CVJ155" s="8"/>
      <c r="CVK155" s="8"/>
      <c r="CVL155" s="8"/>
      <c r="CVM155" s="8"/>
      <c r="CVN155" s="8"/>
      <c r="CVO155" s="8"/>
      <c r="CVP155" s="8"/>
      <c r="CVQ155" s="8"/>
      <c r="CVR155" s="8"/>
      <c r="CVS155" s="8"/>
      <c r="CVT155" s="8"/>
      <c r="CVU155" s="8"/>
      <c r="CVV155" s="8"/>
      <c r="CVW155" s="8"/>
      <c r="CVX155" s="8"/>
      <c r="CVY155" s="8"/>
      <c r="CVZ155" s="8"/>
      <c r="CWA155" s="8"/>
      <c r="CWB155" s="8"/>
      <c r="CWC155" s="8"/>
      <c r="CWD155" s="8"/>
      <c r="CWE155" s="8"/>
      <c r="CWF155" s="8"/>
      <c r="CWG155" s="8"/>
      <c r="CWH155" s="8"/>
      <c r="CWI155" s="8"/>
      <c r="CWJ155" s="8"/>
      <c r="CWK155" s="8"/>
      <c r="CWL155" s="8"/>
      <c r="CWM155" s="8"/>
      <c r="CWN155" s="8"/>
      <c r="CWO155" s="8"/>
      <c r="CWP155" s="8"/>
      <c r="CWQ155" s="8"/>
      <c r="CWR155" s="8"/>
      <c r="CWS155" s="8"/>
      <c r="CWT155" s="8"/>
      <c r="CWU155" s="8"/>
      <c r="CWV155" s="8"/>
      <c r="CWW155" s="8"/>
      <c r="CWX155" s="8"/>
      <c r="CWY155" s="8"/>
      <c r="CWZ155" s="8"/>
      <c r="CXA155" s="8"/>
      <c r="CXB155" s="8"/>
      <c r="CXC155" s="8"/>
      <c r="CXD155" s="8"/>
      <c r="CXE155" s="8"/>
      <c r="CXF155" s="8"/>
      <c r="CXG155" s="8"/>
      <c r="CXH155" s="8"/>
      <c r="CXI155" s="8"/>
      <c r="CXJ155" s="8"/>
      <c r="CXK155" s="8"/>
      <c r="CXL155" s="8"/>
      <c r="CXM155" s="8"/>
      <c r="CXN155" s="8"/>
      <c r="CXO155" s="8"/>
      <c r="CXP155" s="8"/>
      <c r="CXQ155" s="8"/>
      <c r="CXR155" s="8"/>
      <c r="CXS155" s="8"/>
      <c r="CXT155" s="8"/>
      <c r="CXU155" s="8"/>
      <c r="CXV155" s="8"/>
      <c r="CXW155" s="8"/>
      <c r="CXX155" s="8"/>
      <c r="CXY155" s="8"/>
      <c r="CXZ155" s="8"/>
      <c r="CYA155" s="8"/>
      <c r="CYB155" s="8"/>
      <c r="CYC155" s="8"/>
      <c r="CYD155" s="8"/>
      <c r="CYE155" s="8"/>
      <c r="CYF155" s="8"/>
      <c r="CYG155" s="8"/>
      <c r="CYH155" s="8"/>
      <c r="CYI155" s="8"/>
      <c r="CYJ155" s="8"/>
      <c r="CYK155" s="8"/>
      <c r="CYL155" s="8"/>
      <c r="CYM155" s="8"/>
      <c r="CYN155" s="8"/>
      <c r="CYO155" s="8"/>
      <c r="CYP155" s="8"/>
      <c r="CYQ155" s="8"/>
      <c r="CYR155" s="8"/>
      <c r="CYS155" s="8"/>
      <c r="CYT155" s="8"/>
      <c r="CYU155" s="8"/>
      <c r="CYV155" s="8"/>
      <c r="CYW155" s="8"/>
      <c r="CYX155" s="8"/>
      <c r="CYY155" s="8"/>
      <c r="CYZ155" s="8"/>
      <c r="CZA155" s="8"/>
      <c r="CZB155" s="8"/>
      <c r="CZC155" s="8"/>
      <c r="CZD155" s="8"/>
      <c r="CZE155" s="8"/>
      <c r="CZF155" s="8"/>
      <c r="CZG155" s="8"/>
      <c r="CZH155" s="8"/>
      <c r="CZI155" s="8"/>
      <c r="CZJ155" s="8"/>
      <c r="CZK155" s="8"/>
      <c r="CZL155" s="8"/>
      <c r="CZM155" s="8"/>
      <c r="CZN155" s="8"/>
      <c r="CZO155" s="8"/>
      <c r="CZP155" s="8"/>
      <c r="CZQ155" s="8"/>
      <c r="CZR155" s="8"/>
      <c r="CZS155" s="8"/>
      <c r="CZT155" s="8"/>
      <c r="CZU155" s="8"/>
      <c r="CZV155" s="8"/>
      <c r="CZW155" s="8"/>
      <c r="CZX155" s="8"/>
      <c r="CZY155" s="8"/>
      <c r="CZZ155" s="8"/>
      <c r="DAA155" s="8"/>
      <c r="DAB155" s="8"/>
      <c r="DAC155" s="8"/>
      <c r="DAD155" s="8"/>
      <c r="DAE155" s="8"/>
      <c r="DAF155" s="8"/>
      <c r="DAG155" s="8"/>
      <c r="DAH155" s="8"/>
      <c r="DAI155" s="8"/>
      <c r="DAJ155" s="8"/>
      <c r="DAK155" s="8"/>
      <c r="DAL155" s="8"/>
      <c r="DAM155" s="8"/>
      <c r="DAN155" s="8"/>
      <c r="DAO155" s="8"/>
      <c r="DAP155" s="8"/>
      <c r="DAQ155" s="8"/>
      <c r="DAR155" s="8"/>
      <c r="DAS155" s="8"/>
      <c r="DAT155" s="8"/>
      <c r="DAU155" s="8"/>
      <c r="DAV155" s="8"/>
      <c r="DAW155" s="8"/>
      <c r="DAX155" s="8"/>
      <c r="DAY155" s="8"/>
      <c r="DAZ155" s="8"/>
      <c r="DBA155" s="8"/>
      <c r="DBB155" s="8"/>
      <c r="DBC155" s="8"/>
      <c r="DBD155" s="8"/>
      <c r="DBE155" s="8"/>
      <c r="DBF155" s="8"/>
      <c r="DBG155" s="8"/>
      <c r="DBH155" s="8"/>
      <c r="DBI155" s="8"/>
      <c r="DBJ155" s="8"/>
      <c r="DBK155" s="8"/>
      <c r="DBL155" s="8"/>
      <c r="DBM155" s="8"/>
      <c r="DBN155" s="8"/>
      <c r="DBO155" s="8"/>
      <c r="DBP155" s="8"/>
      <c r="DBQ155" s="8"/>
      <c r="DBR155" s="8"/>
      <c r="DBS155" s="8"/>
      <c r="DBT155" s="8"/>
      <c r="DBU155" s="8"/>
      <c r="DBV155" s="8"/>
      <c r="DBW155" s="8"/>
      <c r="DBX155" s="8"/>
      <c r="DBY155" s="8"/>
      <c r="DBZ155" s="8"/>
      <c r="DCA155" s="8"/>
      <c r="DCB155" s="8"/>
      <c r="DCC155" s="8"/>
      <c r="DCD155" s="8"/>
      <c r="DCE155" s="8"/>
      <c r="DCF155" s="8"/>
      <c r="DCG155" s="8"/>
      <c r="DCH155" s="8"/>
      <c r="DCI155" s="8"/>
      <c r="DCJ155" s="8"/>
      <c r="DCK155" s="8"/>
      <c r="DCL155" s="8"/>
      <c r="DCM155" s="8"/>
      <c r="DCN155" s="8"/>
      <c r="DCO155" s="8"/>
      <c r="DCP155" s="8"/>
      <c r="DCQ155" s="8"/>
      <c r="DCR155" s="8"/>
      <c r="DCS155" s="8"/>
      <c r="DCT155" s="8"/>
      <c r="DCU155" s="8"/>
      <c r="DCV155" s="8"/>
      <c r="DCW155" s="8"/>
      <c r="DCX155" s="8"/>
      <c r="DCY155" s="8"/>
      <c r="DCZ155" s="8"/>
      <c r="DDA155" s="8"/>
      <c r="DDB155" s="8"/>
      <c r="DDC155" s="8"/>
      <c r="DDD155" s="8"/>
      <c r="DDE155" s="8"/>
      <c r="DDF155" s="8"/>
      <c r="DDG155" s="8"/>
      <c r="DDH155" s="8"/>
      <c r="DDI155" s="8"/>
      <c r="DDJ155" s="8"/>
      <c r="DDK155" s="8"/>
      <c r="DDL155" s="8"/>
      <c r="DDM155" s="8"/>
      <c r="DDN155" s="8"/>
      <c r="DDO155" s="8"/>
      <c r="DDP155" s="8"/>
      <c r="DDQ155" s="8"/>
      <c r="DDR155" s="8"/>
      <c r="DDS155" s="8"/>
      <c r="DDT155" s="8"/>
      <c r="DDU155" s="8"/>
      <c r="DDV155" s="8"/>
      <c r="DDW155" s="8"/>
      <c r="DDX155" s="8"/>
      <c r="DDY155" s="8"/>
      <c r="DDZ155" s="8"/>
      <c r="DEA155" s="8"/>
      <c r="DEB155" s="8"/>
      <c r="DEC155" s="8"/>
      <c r="DED155" s="8"/>
      <c r="DEE155" s="8"/>
      <c r="DEF155" s="8"/>
      <c r="DEG155" s="8"/>
      <c r="DEH155" s="8"/>
      <c r="DEI155" s="8"/>
      <c r="DEJ155" s="8"/>
      <c r="DEK155" s="8"/>
      <c r="DEL155" s="8"/>
      <c r="DEM155" s="8"/>
      <c r="DEN155" s="8"/>
      <c r="DEO155" s="8"/>
      <c r="DEP155" s="8"/>
      <c r="DEQ155" s="8"/>
      <c r="DER155" s="8"/>
      <c r="DES155" s="8"/>
      <c r="DET155" s="8"/>
      <c r="DEU155" s="8"/>
      <c r="DEV155" s="8"/>
      <c r="DEW155" s="8"/>
      <c r="DEX155" s="8"/>
      <c r="DEY155" s="8"/>
      <c r="DEZ155" s="8"/>
      <c r="DFA155" s="8"/>
      <c r="DFB155" s="8"/>
      <c r="DFC155" s="8"/>
      <c r="DFD155" s="8"/>
      <c r="DFE155" s="8"/>
      <c r="DFF155" s="8"/>
      <c r="DFG155" s="8"/>
      <c r="DFH155" s="8"/>
      <c r="DFI155" s="8"/>
      <c r="DFJ155" s="8"/>
      <c r="DFK155" s="8"/>
      <c r="DFL155" s="8"/>
      <c r="DFM155" s="8"/>
      <c r="DFN155" s="8"/>
      <c r="DFO155" s="8"/>
      <c r="DFP155" s="8"/>
      <c r="DFQ155" s="8"/>
      <c r="DFR155" s="8"/>
      <c r="DFS155" s="8"/>
      <c r="DFT155" s="8"/>
      <c r="DFU155" s="8"/>
      <c r="DFV155" s="8"/>
      <c r="DFW155" s="8"/>
      <c r="DFX155" s="8"/>
      <c r="DFY155" s="8"/>
      <c r="DFZ155" s="8"/>
      <c r="DGA155" s="8"/>
      <c r="DGB155" s="8"/>
      <c r="DGC155" s="8"/>
      <c r="DGD155" s="8"/>
      <c r="DGE155" s="8"/>
      <c r="DGF155" s="8"/>
      <c r="DGG155" s="8"/>
      <c r="DGH155" s="8"/>
      <c r="DGI155" s="8"/>
      <c r="DGJ155" s="8"/>
      <c r="DGK155" s="8"/>
      <c r="DGL155" s="8"/>
      <c r="DGM155" s="8"/>
      <c r="DGN155" s="8"/>
      <c r="DGO155" s="8"/>
      <c r="DGP155" s="8"/>
      <c r="DGQ155" s="8"/>
      <c r="DGR155" s="8"/>
      <c r="DGS155" s="8"/>
      <c r="DGT155" s="8"/>
      <c r="DGU155" s="8"/>
      <c r="DGV155" s="8"/>
      <c r="DGW155" s="8"/>
      <c r="DGX155" s="8"/>
      <c r="DGY155" s="8"/>
      <c r="DGZ155" s="8"/>
      <c r="DHA155" s="8"/>
      <c r="DHB155" s="8"/>
      <c r="DHC155" s="8"/>
      <c r="DHD155" s="8"/>
      <c r="DHE155" s="8"/>
      <c r="DHF155" s="8"/>
      <c r="DHG155" s="8"/>
      <c r="DHH155" s="8"/>
      <c r="DHI155" s="8"/>
      <c r="DHJ155" s="8"/>
      <c r="DHK155" s="8"/>
      <c r="DHL155" s="8"/>
      <c r="DHM155" s="8"/>
      <c r="DHN155" s="8"/>
      <c r="DHO155" s="8"/>
      <c r="DHP155" s="8"/>
      <c r="DHQ155" s="8"/>
      <c r="DHR155" s="8"/>
      <c r="DHS155" s="8"/>
      <c r="DHT155" s="8"/>
      <c r="DHU155" s="8"/>
      <c r="DHV155" s="8"/>
      <c r="DHW155" s="8"/>
      <c r="DHX155" s="8"/>
      <c r="DHY155" s="8"/>
      <c r="DHZ155" s="8"/>
      <c r="DIA155" s="8"/>
      <c r="DIB155" s="8"/>
      <c r="DIC155" s="8"/>
      <c r="DID155" s="8"/>
      <c r="DIE155" s="8"/>
      <c r="DIF155" s="8"/>
      <c r="DIG155" s="8"/>
      <c r="DIH155" s="8"/>
      <c r="DII155" s="8"/>
      <c r="DIJ155" s="8"/>
      <c r="DIK155" s="8"/>
      <c r="DIL155" s="8"/>
      <c r="DIM155" s="8"/>
      <c r="DIN155" s="8"/>
      <c r="DIO155" s="8"/>
      <c r="DIP155" s="8"/>
      <c r="DIQ155" s="8"/>
      <c r="DIR155" s="8"/>
      <c r="DIS155" s="8"/>
      <c r="DIT155" s="8"/>
      <c r="DIU155" s="8"/>
      <c r="DIV155" s="8"/>
      <c r="DIW155" s="8"/>
      <c r="DIX155" s="8"/>
      <c r="DIY155" s="8"/>
      <c r="DIZ155" s="8"/>
      <c r="DJA155" s="8"/>
      <c r="DJB155" s="8"/>
      <c r="DJC155" s="8"/>
      <c r="DJD155" s="8"/>
      <c r="DJE155" s="8"/>
      <c r="DJF155" s="8"/>
      <c r="DJG155" s="8"/>
      <c r="DJH155" s="8"/>
      <c r="DJI155" s="8"/>
      <c r="DJJ155" s="8"/>
      <c r="DJK155" s="8"/>
      <c r="DJL155" s="8"/>
      <c r="DJM155" s="8"/>
      <c r="DJN155" s="8"/>
      <c r="DJO155" s="8"/>
      <c r="DJP155" s="8"/>
      <c r="DJQ155" s="8"/>
      <c r="DJR155" s="8"/>
      <c r="DJS155" s="8"/>
      <c r="DJT155" s="8"/>
      <c r="DJU155" s="8"/>
      <c r="DJV155" s="8"/>
      <c r="DJW155" s="8"/>
      <c r="DJX155" s="8"/>
      <c r="DJY155" s="8"/>
      <c r="DJZ155" s="8"/>
      <c r="DKA155" s="8"/>
      <c r="DKB155" s="8"/>
      <c r="DKC155" s="8"/>
      <c r="DKD155" s="8"/>
      <c r="DKE155" s="8"/>
      <c r="DKF155" s="8"/>
      <c r="DKG155" s="8"/>
      <c r="DKH155" s="8"/>
      <c r="DKI155" s="8"/>
      <c r="DKJ155" s="8"/>
      <c r="DKK155" s="8"/>
      <c r="DKL155" s="8"/>
      <c r="DKM155" s="8"/>
      <c r="DKN155" s="8"/>
      <c r="DKO155" s="8"/>
      <c r="DKP155" s="8"/>
      <c r="DKQ155" s="8"/>
      <c r="DKR155" s="8"/>
      <c r="DKS155" s="8"/>
      <c r="DKT155" s="8"/>
      <c r="DKU155" s="8"/>
      <c r="DKV155" s="8"/>
      <c r="DKW155" s="8"/>
      <c r="DKX155" s="8"/>
      <c r="DKY155" s="8"/>
      <c r="DKZ155" s="8"/>
      <c r="DLA155" s="8"/>
      <c r="DLB155" s="8"/>
      <c r="DLC155" s="8"/>
      <c r="DLD155" s="8"/>
      <c r="DLE155" s="8"/>
      <c r="DLF155" s="8"/>
      <c r="DLG155" s="8"/>
      <c r="DLH155" s="8"/>
      <c r="DLI155" s="8"/>
      <c r="DLJ155" s="8"/>
      <c r="DLK155" s="8"/>
      <c r="DLL155" s="8"/>
      <c r="DLM155" s="8"/>
      <c r="DLN155" s="8"/>
      <c r="DLO155" s="8"/>
      <c r="DLP155" s="8"/>
      <c r="DLQ155" s="8"/>
      <c r="DLR155" s="8"/>
      <c r="DLS155" s="8"/>
      <c r="DLT155" s="8"/>
      <c r="DLU155" s="8"/>
      <c r="DLV155" s="8"/>
      <c r="DLW155" s="8"/>
      <c r="DLX155" s="8"/>
      <c r="DLY155" s="8"/>
      <c r="DLZ155" s="8"/>
      <c r="DMA155" s="8"/>
      <c r="DMB155" s="8"/>
      <c r="DMC155" s="8"/>
      <c r="DMD155" s="8"/>
      <c r="DME155" s="8"/>
      <c r="DMF155" s="8"/>
      <c r="DMG155" s="8"/>
      <c r="DMH155" s="8"/>
      <c r="DMI155" s="8"/>
      <c r="DMJ155" s="8"/>
      <c r="DMK155" s="8"/>
      <c r="DML155" s="8"/>
      <c r="DMM155" s="8"/>
      <c r="DMN155" s="8"/>
      <c r="DMO155" s="8"/>
      <c r="DMP155" s="8"/>
      <c r="DMQ155" s="8"/>
      <c r="DMR155" s="8"/>
      <c r="DMS155" s="8"/>
      <c r="DMT155" s="8"/>
      <c r="DMU155" s="8"/>
      <c r="DMV155" s="8"/>
      <c r="DMW155" s="8"/>
      <c r="DMX155" s="8"/>
      <c r="DMY155" s="8"/>
      <c r="DMZ155" s="8"/>
      <c r="DNA155" s="8"/>
      <c r="DNB155" s="8"/>
      <c r="DNC155" s="8"/>
      <c r="DND155" s="8"/>
      <c r="DNE155" s="8"/>
      <c r="DNF155" s="8"/>
      <c r="DNG155" s="8"/>
      <c r="DNH155" s="8"/>
      <c r="DNI155" s="8"/>
      <c r="DNJ155" s="8"/>
      <c r="DNK155" s="8"/>
      <c r="DNL155" s="8"/>
      <c r="DNM155" s="8"/>
      <c r="DNN155" s="8"/>
      <c r="DNO155" s="8"/>
      <c r="DNP155" s="8"/>
      <c r="DNQ155" s="8"/>
      <c r="DNR155" s="8"/>
      <c r="DNS155" s="8"/>
      <c r="DNT155" s="8"/>
      <c r="DNU155" s="8"/>
      <c r="DNV155" s="8"/>
      <c r="DNW155" s="8"/>
      <c r="DNX155" s="8"/>
      <c r="DNY155" s="8"/>
      <c r="DNZ155" s="8"/>
      <c r="DOA155" s="8"/>
      <c r="DOB155" s="8"/>
      <c r="DOC155" s="8"/>
      <c r="DOD155" s="8"/>
      <c r="DOE155" s="8"/>
      <c r="DOF155" s="8"/>
      <c r="DOG155" s="8"/>
      <c r="DOH155" s="8"/>
      <c r="DOI155" s="8"/>
      <c r="DOJ155" s="8"/>
      <c r="DOK155" s="8"/>
      <c r="DOL155" s="8"/>
      <c r="DOM155" s="8"/>
      <c r="DON155" s="8"/>
      <c r="DOO155" s="8"/>
      <c r="DOP155" s="8"/>
      <c r="DOQ155" s="8"/>
      <c r="DOR155" s="8"/>
      <c r="DOS155" s="8"/>
      <c r="DOT155" s="8"/>
      <c r="DOU155" s="8"/>
      <c r="DOV155" s="8"/>
      <c r="DOW155" s="8"/>
      <c r="DOX155" s="8"/>
      <c r="DOY155" s="8"/>
      <c r="DOZ155" s="8"/>
      <c r="DPA155" s="8"/>
      <c r="DPB155" s="8"/>
      <c r="DPC155" s="8"/>
      <c r="DPD155" s="8"/>
      <c r="DPE155" s="8"/>
      <c r="DPF155" s="8"/>
      <c r="DPG155" s="8"/>
      <c r="DPH155" s="8"/>
      <c r="DPI155" s="8"/>
      <c r="DPJ155" s="8"/>
      <c r="DPK155" s="8"/>
      <c r="DPL155" s="8"/>
      <c r="DPM155" s="8"/>
      <c r="DPN155" s="8"/>
      <c r="DPO155" s="8"/>
      <c r="DPP155" s="8"/>
      <c r="DPQ155" s="8"/>
      <c r="DPR155" s="8"/>
      <c r="DPS155" s="8"/>
      <c r="DPT155" s="8"/>
      <c r="DPU155" s="8"/>
      <c r="DPV155" s="8"/>
      <c r="DPW155" s="8"/>
      <c r="DPX155" s="8"/>
      <c r="DPY155" s="8"/>
      <c r="DPZ155" s="8"/>
      <c r="DQA155" s="8"/>
      <c r="DQB155" s="8"/>
      <c r="DQC155" s="8"/>
      <c r="DQD155" s="8"/>
      <c r="DQE155" s="8"/>
      <c r="DQF155" s="8"/>
      <c r="DQG155" s="8"/>
      <c r="DQH155" s="8"/>
      <c r="DQI155" s="8"/>
      <c r="DQJ155" s="8"/>
      <c r="DQK155" s="8"/>
      <c r="DQL155" s="8"/>
      <c r="DQM155" s="8"/>
      <c r="DQN155" s="8"/>
      <c r="DQO155" s="8"/>
      <c r="DQP155" s="8"/>
      <c r="DQQ155" s="8"/>
      <c r="DQR155" s="8"/>
      <c r="DQS155" s="8"/>
      <c r="DQT155" s="8"/>
      <c r="DQU155" s="8"/>
      <c r="DQV155" s="8"/>
      <c r="DQW155" s="8"/>
      <c r="DQX155" s="8"/>
      <c r="DQY155" s="8"/>
      <c r="DQZ155" s="8"/>
      <c r="DRA155" s="8"/>
      <c r="DRB155" s="8"/>
      <c r="DRC155" s="8"/>
      <c r="DRD155" s="8"/>
      <c r="DRE155" s="8"/>
      <c r="DRF155" s="8"/>
      <c r="DRG155" s="8"/>
      <c r="DRH155" s="8"/>
      <c r="DRI155" s="8"/>
      <c r="DRJ155" s="8"/>
      <c r="DRK155" s="8"/>
      <c r="DRL155" s="8"/>
      <c r="DRM155" s="8"/>
      <c r="DRN155" s="8"/>
      <c r="DRO155" s="8"/>
      <c r="DRP155" s="8"/>
      <c r="DRQ155" s="8"/>
      <c r="DRR155" s="8"/>
      <c r="DRS155" s="8"/>
      <c r="DRT155" s="8"/>
      <c r="DRU155" s="8"/>
      <c r="DRV155" s="8"/>
      <c r="DRW155" s="8"/>
      <c r="DRX155" s="8"/>
      <c r="DRY155" s="8"/>
      <c r="DRZ155" s="8"/>
      <c r="DSA155" s="8"/>
      <c r="DSB155" s="8"/>
      <c r="DSC155" s="8"/>
      <c r="DSD155" s="8"/>
      <c r="DSE155" s="8"/>
      <c r="DSF155" s="8"/>
      <c r="DSG155" s="8"/>
      <c r="DSH155" s="8"/>
      <c r="DSI155" s="8"/>
      <c r="DSJ155" s="8"/>
      <c r="DSK155" s="8"/>
      <c r="DSL155" s="8"/>
      <c r="DSM155" s="8"/>
      <c r="DSN155" s="8"/>
      <c r="DSO155" s="8"/>
      <c r="DSP155" s="8"/>
      <c r="DSQ155" s="8"/>
      <c r="DSR155" s="8"/>
      <c r="DSS155" s="8"/>
      <c r="DST155" s="8"/>
      <c r="DSU155" s="8"/>
      <c r="DSV155" s="8"/>
      <c r="DSW155" s="8"/>
      <c r="DSX155" s="8"/>
      <c r="DSY155" s="8"/>
      <c r="DSZ155" s="8"/>
      <c r="DTA155" s="8"/>
      <c r="DTB155" s="8"/>
      <c r="DTC155" s="8"/>
      <c r="DTD155" s="8"/>
      <c r="DTE155" s="8"/>
      <c r="DTF155" s="8"/>
      <c r="DTG155" s="8"/>
      <c r="DTH155" s="8"/>
      <c r="DTI155" s="8"/>
      <c r="DTJ155" s="8"/>
      <c r="DTK155" s="8"/>
      <c r="DTL155" s="8"/>
      <c r="DTM155" s="8"/>
      <c r="DTN155" s="8"/>
      <c r="DTO155" s="8"/>
      <c r="DTP155" s="8"/>
      <c r="DTQ155" s="8"/>
      <c r="DTR155" s="8"/>
      <c r="DTS155" s="8"/>
      <c r="DTT155" s="8"/>
      <c r="DTU155" s="8"/>
      <c r="DTV155" s="8"/>
      <c r="DTW155" s="8"/>
      <c r="DTX155" s="8"/>
      <c r="DTY155" s="8"/>
      <c r="DTZ155" s="8"/>
      <c r="DUA155" s="8"/>
      <c r="DUB155" s="8"/>
      <c r="DUC155" s="8"/>
      <c r="DUD155" s="8"/>
      <c r="DUE155" s="8"/>
      <c r="DUF155" s="8"/>
      <c r="DUG155" s="8"/>
      <c r="DUH155" s="8"/>
      <c r="DUI155" s="8"/>
      <c r="DUJ155" s="8"/>
      <c r="DUK155" s="8"/>
      <c r="DUL155" s="8"/>
      <c r="DUM155" s="8"/>
      <c r="DUN155" s="8"/>
      <c r="DUO155" s="8"/>
      <c r="DUP155" s="8"/>
      <c r="DUQ155" s="8"/>
      <c r="DUR155" s="8"/>
      <c r="DUS155" s="8"/>
      <c r="DUT155" s="8"/>
      <c r="DUU155" s="8"/>
      <c r="DUV155" s="8"/>
      <c r="DUW155" s="8"/>
      <c r="DUX155" s="8"/>
      <c r="DUY155" s="8"/>
      <c r="DUZ155" s="8"/>
      <c r="DVA155" s="8"/>
      <c r="DVB155" s="8"/>
      <c r="DVC155" s="8"/>
      <c r="DVD155" s="8"/>
      <c r="DVE155" s="8"/>
      <c r="DVF155" s="8"/>
      <c r="DVG155" s="8"/>
      <c r="DVH155" s="8"/>
      <c r="DVI155" s="8"/>
      <c r="DVJ155" s="8"/>
      <c r="DVK155" s="8"/>
      <c r="DVL155" s="8"/>
      <c r="DVM155" s="8"/>
      <c r="DVN155" s="8"/>
      <c r="DVO155" s="8"/>
      <c r="DVP155" s="8"/>
      <c r="DVQ155" s="8"/>
      <c r="DVR155" s="8"/>
      <c r="DVS155" s="8"/>
      <c r="DVT155" s="8"/>
      <c r="DVU155" s="8"/>
      <c r="DVV155" s="8"/>
      <c r="DVW155" s="8"/>
      <c r="DVX155" s="8"/>
      <c r="DVY155" s="8"/>
      <c r="DVZ155" s="8"/>
      <c r="DWA155" s="8"/>
      <c r="DWB155" s="8"/>
      <c r="DWC155" s="8"/>
      <c r="DWD155" s="8"/>
      <c r="DWE155" s="8"/>
      <c r="DWF155" s="8"/>
      <c r="DWG155" s="8"/>
      <c r="DWH155" s="8"/>
      <c r="DWI155" s="8"/>
      <c r="DWJ155" s="8"/>
      <c r="DWK155" s="8"/>
      <c r="DWL155" s="8"/>
      <c r="DWM155" s="8"/>
      <c r="DWN155" s="8"/>
      <c r="DWO155" s="8"/>
      <c r="DWP155" s="8"/>
      <c r="DWQ155" s="8"/>
      <c r="DWR155" s="8"/>
      <c r="DWS155" s="8"/>
      <c r="DWT155" s="8"/>
      <c r="DWU155" s="8"/>
      <c r="DWV155" s="8"/>
      <c r="DWW155" s="8"/>
      <c r="DWX155" s="8"/>
      <c r="DWY155" s="8"/>
      <c r="DWZ155" s="8"/>
      <c r="DXA155" s="8"/>
      <c r="DXB155" s="8"/>
      <c r="DXC155" s="8"/>
      <c r="DXD155" s="8"/>
      <c r="DXE155" s="8"/>
      <c r="DXF155" s="8"/>
      <c r="DXG155" s="8"/>
      <c r="DXH155" s="8"/>
      <c r="DXI155" s="8"/>
      <c r="DXJ155" s="8"/>
      <c r="DXK155" s="8"/>
      <c r="DXL155" s="8"/>
      <c r="DXM155" s="8"/>
      <c r="DXN155" s="8"/>
      <c r="DXO155" s="8"/>
      <c r="DXP155" s="8"/>
      <c r="DXQ155" s="8"/>
      <c r="DXR155" s="8"/>
      <c r="DXS155" s="8"/>
      <c r="DXT155" s="8"/>
      <c r="DXU155" s="8"/>
      <c r="DXV155" s="8"/>
      <c r="DXW155" s="8"/>
      <c r="DXX155" s="8"/>
      <c r="DXY155" s="8"/>
      <c r="DXZ155" s="8"/>
      <c r="DYA155" s="8"/>
      <c r="DYB155" s="8"/>
      <c r="DYC155" s="8"/>
      <c r="DYD155" s="8"/>
      <c r="DYE155" s="8"/>
      <c r="DYF155" s="8"/>
      <c r="DYG155" s="8"/>
      <c r="DYH155" s="8"/>
      <c r="DYI155" s="8"/>
      <c r="DYJ155" s="8"/>
      <c r="DYK155" s="8"/>
      <c r="DYL155" s="8"/>
      <c r="DYM155" s="8"/>
      <c r="DYN155" s="8"/>
      <c r="DYO155" s="8"/>
      <c r="DYP155" s="8"/>
      <c r="DYQ155" s="8"/>
      <c r="DYR155" s="8"/>
      <c r="DYS155" s="8"/>
      <c r="DYT155" s="8"/>
      <c r="DYU155" s="8"/>
      <c r="DYV155" s="8"/>
      <c r="DYW155" s="8"/>
      <c r="DYX155" s="8"/>
      <c r="DYY155" s="8"/>
      <c r="DYZ155" s="8"/>
      <c r="DZA155" s="8"/>
      <c r="DZB155" s="8"/>
      <c r="DZC155" s="8"/>
      <c r="DZD155" s="8"/>
      <c r="DZE155" s="8"/>
      <c r="DZF155" s="8"/>
      <c r="DZG155" s="8"/>
      <c r="DZH155" s="8"/>
      <c r="DZI155" s="8"/>
      <c r="DZJ155" s="8"/>
      <c r="DZK155" s="8"/>
      <c r="DZL155" s="8"/>
      <c r="DZM155" s="8"/>
      <c r="DZN155" s="8"/>
      <c r="DZO155" s="8"/>
      <c r="DZP155" s="8"/>
      <c r="DZQ155" s="8"/>
      <c r="DZR155" s="8"/>
      <c r="DZS155" s="8"/>
      <c r="DZT155" s="8"/>
      <c r="DZU155" s="8"/>
      <c r="DZV155" s="8"/>
      <c r="DZW155" s="8"/>
      <c r="DZX155" s="8"/>
      <c r="DZY155" s="8"/>
      <c r="DZZ155" s="8"/>
      <c r="EAA155" s="8"/>
      <c r="EAB155" s="8"/>
      <c r="EAC155" s="8"/>
      <c r="EAD155" s="8"/>
      <c r="EAE155" s="8"/>
      <c r="EAF155" s="8"/>
      <c r="EAG155" s="8"/>
      <c r="EAH155" s="8"/>
      <c r="EAI155" s="8"/>
      <c r="EAJ155" s="8"/>
      <c r="EAK155" s="8"/>
      <c r="EAL155" s="8"/>
      <c r="EAM155" s="8"/>
      <c r="EAN155" s="8"/>
      <c r="EAO155" s="8"/>
      <c r="EAP155" s="8"/>
      <c r="EAQ155" s="8"/>
      <c r="EAR155" s="8"/>
      <c r="EAS155" s="8"/>
      <c r="EAT155" s="8"/>
      <c r="EAU155" s="8"/>
      <c r="EAV155" s="8"/>
      <c r="EAW155" s="8"/>
      <c r="EAX155" s="8"/>
      <c r="EAY155" s="8"/>
      <c r="EAZ155" s="8"/>
      <c r="EBA155" s="8"/>
      <c r="EBB155" s="8"/>
      <c r="EBC155" s="8"/>
      <c r="EBD155" s="8"/>
      <c r="EBE155" s="8"/>
      <c r="EBF155" s="8"/>
      <c r="EBG155" s="8"/>
      <c r="EBH155" s="8"/>
      <c r="EBI155" s="8"/>
      <c r="EBJ155" s="8"/>
      <c r="EBK155" s="8"/>
      <c r="EBL155" s="8"/>
      <c r="EBM155" s="8"/>
      <c r="EBN155" s="8"/>
      <c r="EBO155" s="8"/>
      <c r="EBP155" s="8"/>
      <c r="EBQ155" s="8"/>
      <c r="EBR155" s="8"/>
      <c r="EBS155" s="8"/>
      <c r="EBT155" s="8"/>
      <c r="EBU155" s="8"/>
      <c r="EBV155" s="8"/>
      <c r="EBW155" s="8"/>
      <c r="EBX155" s="8"/>
      <c r="EBY155" s="8"/>
      <c r="EBZ155" s="8"/>
      <c r="ECA155" s="8"/>
      <c r="ECB155" s="8"/>
      <c r="ECC155" s="8"/>
      <c r="ECD155" s="8"/>
      <c r="ECE155" s="8"/>
      <c r="ECF155" s="8"/>
      <c r="ECG155" s="8"/>
      <c r="ECH155" s="8"/>
      <c r="ECI155" s="8"/>
      <c r="ECJ155" s="8"/>
      <c r="ECK155" s="8"/>
      <c r="ECL155" s="8"/>
      <c r="ECM155" s="8"/>
      <c r="ECN155" s="8"/>
      <c r="ECO155" s="8"/>
      <c r="ECP155" s="8"/>
      <c r="ECQ155" s="8"/>
      <c r="ECR155" s="8"/>
      <c r="ECS155" s="8"/>
      <c r="ECT155" s="8"/>
      <c r="ECU155" s="8"/>
      <c r="ECV155" s="8"/>
      <c r="ECW155" s="8"/>
      <c r="ECX155" s="8"/>
      <c r="ECY155" s="8"/>
      <c r="ECZ155" s="8"/>
      <c r="EDA155" s="8"/>
      <c r="EDB155" s="8"/>
      <c r="EDC155" s="8"/>
      <c r="EDD155" s="8"/>
      <c r="EDE155" s="8"/>
      <c r="EDF155" s="8"/>
      <c r="EDG155" s="8"/>
      <c r="EDH155" s="8"/>
      <c r="EDI155" s="8"/>
      <c r="EDJ155" s="8"/>
      <c r="EDK155" s="8"/>
      <c r="EDL155" s="8"/>
      <c r="EDM155" s="8"/>
      <c r="EDN155" s="8"/>
      <c r="EDO155" s="8"/>
      <c r="EDP155" s="8"/>
      <c r="EDQ155" s="8"/>
      <c r="EDR155" s="8"/>
      <c r="EDS155" s="8"/>
      <c r="EDT155" s="8"/>
      <c r="EDU155" s="8"/>
      <c r="EDV155" s="8"/>
      <c r="EDW155" s="8"/>
      <c r="EDX155" s="8"/>
      <c r="EDY155" s="8"/>
      <c r="EDZ155" s="8"/>
      <c r="EEA155" s="8"/>
      <c r="EEB155" s="8"/>
      <c r="EEC155" s="8"/>
      <c r="EED155" s="8"/>
      <c r="EEE155" s="8"/>
      <c r="EEF155" s="8"/>
      <c r="EEG155" s="8"/>
      <c r="EEH155" s="8"/>
      <c r="EEI155" s="8"/>
      <c r="EEJ155" s="8"/>
      <c r="EEK155" s="8"/>
      <c r="EEL155" s="8"/>
      <c r="EEM155" s="8"/>
      <c r="EEN155" s="8"/>
      <c r="EEO155" s="8"/>
      <c r="EEP155" s="8"/>
      <c r="EEQ155" s="8"/>
      <c r="EER155" s="8"/>
      <c r="EES155" s="8"/>
      <c r="EET155" s="8"/>
      <c r="EEU155" s="8"/>
      <c r="EEV155" s="8"/>
      <c r="EEW155" s="8"/>
      <c r="EEX155" s="8"/>
      <c r="EEY155" s="8"/>
      <c r="EEZ155" s="8"/>
      <c r="EFA155" s="8"/>
      <c r="EFB155" s="8"/>
      <c r="EFC155" s="8"/>
      <c r="EFD155" s="8"/>
      <c r="EFE155" s="8"/>
      <c r="EFF155" s="8"/>
      <c r="EFG155" s="8"/>
      <c r="EFH155" s="8"/>
      <c r="EFI155" s="8"/>
      <c r="EFJ155" s="8"/>
      <c r="EFK155" s="8"/>
      <c r="EFL155" s="8"/>
      <c r="EFM155" s="8"/>
      <c r="EFN155" s="8"/>
      <c r="EFO155" s="8"/>
      <c r="EFP155" s="8"/>
      <c r="EFQ155" s="8"/>
      <c r="EFR155" s="8"/>
      <c r="EFS155" s="8"/>
      <c r="EFT155" s="8"/>
      <c r="EFU155" s="8"/>
      <c r="EFV155" s="8"/>
      <c r="EFW155" s="8"/>
      <c r="EFX155" s="8"/>
      <c r="EFY155" s="8"/>
      <c r="EFZ155" s="8"/>
      <c r="EGA155" s="8"/>
      <c r="EGB155" s="8"/>
      <c r="EGC155" s="8"/>
      <c r="EGD155" s="8"/>
      <c r="EGE155" s="8"/>
      <c r="EGF155" s="8"/>
      <c r="EGG155" s="8"/>
      <c r="EGH155" s="8"/>
      <c r="EGI155" s="8"/>
      <c r="EGJ155" s="8"/>
      <c r="EGK155" s="8"/>
      <c r="EGL155" s="8"/>
      <c r="EGM155" s="8"/>
      <c r="EGN155" s="8"/>
      <c r="EGO155" s="8"/>
      <c r="EGP155" s="8"/>
      <c r="EGQ155" s="8"/>
      <c r="EGR155" s="8"/>
      <c r="EGS155" s="8"/>
      <c r="EGT155" s="8"/>
      <c r="EGU155" s="8"/>
      <c r="EGV155" s="8"/>
      <c r="EGW155" s="8"/>
      <c r="EGX155" s="8"/>
      <c r="EGY155" s="8"/>
      <c r="EGZ155" s="8"/>
      <c r="EHA155" s="8"/>
      <c r="EHB155" s="8"/>
      <c r="EHC155" s="8"/>
      <c r="EHD155" s="8"/>
      <c r="EHE155" s="8"/>
      <c r="EHF155" s="8"/>
      <c r="EHG155" s="8"/>
      <c r="EHH155" s="8"/>
      <c r="EHI155" s="8"/>
      <c r="EHJ155" s="8"/>
      <c r="EHK155" s="8"/>
      <c r="EHL155" s="8"/>
      <c r="EHM155" s="8"/>
      <c r="EHN155" s="8"/>
      <c r="EHO155" s="8"/>
      <c r="EHP155" s="8"/>
      <c r="EHQ155" s="8"/>
      <c r="EHR155" s="8"/>
      <c r="EHS155" s="8"/>
      <c r="EHT155" s="8"/>
      <c r="EHU155" s="8"/>
      <c r="EHV155" s="8"/>
      <c r="EHW155" s="8"/>
      <c r="EHX155" s="8"/>
      <c r="EHY155" s="8"/>
      <c r="EHZ155" s="8"/>
      <c r="EIA155" s="8"/>
      <c r="EIB155" s="8"/>
      <c r="EIC155" s="8"/>
      <c r="EID155" s="8"/>
      <c r="EIE155" s="8"/>
      <c r="EIF155" s="8"/>
      <c r="EIG155" s="8"/>
      <c r="EIH155" s="8"/>
      <c r="EII155" s="8"/>
      <c r="EIJ155" s="8"/>
      <c r="EIK155" s="8"/>
      <c r="EIL155" s="8"/>
      <c r="EIM155" s="8"/>
      <c r="EIN155" s="8"/>
      <c r="EIO155" s="8"/>
      <c r="EIP155" s="8"/>
      <c r="EIQ155" s="8"/>
      <c r="EIR155" s="8"/>
      <c r="EIS155" s="8"/>
      <c r="EIT155" s="8"/>
      <c r="EIU155" s="8"/>
      <c r="EIV155" s="8"/>
      <c r="EIW155" s="8"/>
      <c r="EIX155" s="8"/>
      <c r="EIY155" s="8"/>
      <c r="EIZ155" s="8"/>
      <c r="EJA155" s="8"/>
      <c r="EJB155" s="8"/>
      <c r="EJC155" s="8"/>
      <c r="EJD155" s="8"/>
      <c r="EJE155" s="8"/>
      <c r="EJF155" s="8"/>
      <c r="EJG155" s="8"/>
      <c r="EJH155" s="8"/>
      <c r="EJI155" s="8"/>
      <c r="EJJ155" s="8"/>
      <c r="EJK155" s="8"/>
      <c r="EJL155" s="8"/>
      <c r="EJM155" s="8"/>
      <c r="EJN155" s="8"/>
      <c r="EJO155" s="8"/>
      <c r="EJP155" s="8"/>
      <c r="EJQ155" s="8"/>
      <c r="EJR155" s="8"/>
      <c r="EJS155" s="8"/>
      <c r="EJT155" s="8"/>
      <c r="EJU155" s="8"/>
      <c r="EJV155" s="8"/>
      <c r="EJW155" s="8"/>
      <c r="EJX155" s="8"/>
      <c r="EJY155" s="8"/>
      <c r="EJZ155" s="8"/>
      <c r="EKA155" s="8"/>
      <c r="EKB155" s="8"/>
      <c r="EKC155" s="8"/>
      <c r="EKD155" s="8"/>
      <c r="EKE155" s="8"/>
      <c r="EKF155" s="8"/>
      <c r="EKG155" s="8"/>
      <c r="EKH155" s="8"/>
      <c r="EKI155" s="8"/>
      <c r="EKJ155" s="8"/>
      <c r="EKK155" s="8"/>
      <c r="EKL155" s="8"/>
      <c r="EKM155" s="8"/>
      <c r="EKN155" s="8"/>
      <c r="EKO155" s="8"/>
      <c r="EKP155" s="8"/>
      <c r="EKQ155" s="8"/>
      <c r="EKR155" s="8"/>
      <c r="EKS155" s="8"/>
      <c r="EKT155" s="8"/>
      <c r="EKU155" s="8"/>
      <c r="EKV155" s="8"/>
      <c r="EKW155" s="8"/>
      <c r="EKX155" s="8"/>
      <c r="EKY155" s="8"/>
      <c r="EKZ155" s="8"/>
      <c r="ELA155" s="8"/>
      <c r="ELB155" s="8"/>
      <c r="ELC155" s="8"/>
      <c r="ELD155" s="8"/>
      <c r="ELE155" s="8"/>
      <c r="ELF155" s="8"/>
      <c r="ELG155" s="8"/>
      <c r="ELH155" s="8"/>
      <c r="ELI155" s="8"/>
      <c r="ELJ155" s="8"/>
      <c r="ELK155" s="8"/>
      <c r="ELL155" s="8"/>
      <c r="ELM155" s="8"/>
      <c r="ELN155" s="8"/>
      <c r="ELO155" s="8"/>
      <c r="ELP155" s="8"/>
      <c r="ELQ155" s="8"/>
      <c r="ELR155" s="8"/>
      <c r="ELS155" s="8"/>
      <c r="ELT155" s="8"/>
      <c r="ELU155" s="8"/>
      <c r="ELV155" s="8"/>
      <c r="ELW155" s="8"/>
      <c r="ELX155" s="8"/>
      <c r="ELY155" s="8"/>
      <c r="ELZ155" s="8"/>
      <c r="EMA155" s="8"/>
      <c r="EMB155" s="8"/>
      <c r="EMC155" s="8"/>
      <c r="EMD155" s="8"/>
      <c r="EME155" s="8"/>
      <c r="EMF155" s="8"/>
      <c r="EMG155" s="8"/>
      <c r="EMH155" s="8"/>
      <c r="EMI155" s="8"/>
      <c r="EMJ155" s="8"/>
      <c r="EMK155" s="8"/>
      <c r="EML155" s="8"/>
      <c r="EMM155" s="8"/>
      <c r="EMN155" s="8"/>
      <c r="EMO155" s="8"/>
      <c r="EMP155" s="8"/>
      <c r="EMQ155" s="8"/>
      <c r="EMR155" s="8"/>
      <c r="EMS155" s="8"/>
      <c r="EMT155" s="8"/>
      <c r="EMU155" s="8"/>
      <c r="EMV155" s="8"/>
      <c r="EMW155" s="8"/>
      <c r="EMX155" s="8"/>
      <c r="EMY155" s="8"/>
      <c r="EMZ155" s="8"/>
      <c r="ENA155" s="8"/>
      <c r="ENB155" s="8"/>
      <c r="ENC155" s="8"/>
      <c r="END155" s="8"/>
      <c r="ENE155" s="8"/>
      <c r="ENF155" s="8"/>
      <c r="ENG155" s="8"/>
      <c r="ENH155" s="8"/>
      <c r="ENI155" s="8"/>
      <c r="ENJ155" s="8"/>
      <c r="ENK155" s="8"/>
      <c r="ENL155" s="8"/>
      <c r="ENM155" s="8"/>
      <c r="ENN155" s="8"/>
      <c r="ENO155" s="8"/>
      <c r="ENP155" s="8"/>
      <c r="ENQ155" s="8"/>
      <c r="ENR155" s="8"/>
      <c r="ENS155" s="8"/>
      <c r="ENT155" s="8"/>
      <c r="ENU155" s="8"/>
      <c r="ENV155" s="8"/>
      <c r="ENW155" s="8"/>
      <c r="ENX155" s="8"/>
      <c r="ENY155" s="8"/>
      <c r="ENZ155" s="8"/>
      <c r="EOA155" s="8"/>
      <c r="EOB155" s="8"/>
      <c r="EOC155" s="8"/>
      <c r="EOD155" s="8"/>
      <c r="EOE155" s="8"/>
      <c r="EOF155" s="8"/>
      <c r="EOG155" s="8"/>
      <c r="EOH155" s="8"/>
      <c r="EOI155" s="8"/>
      <c r="EOJ155" s="8"/>
      <c r="EOK155" s="8"/>
      <c r="EOL155" s="8"/>
      <c r="EOM155" s="8"/>
      <c r="EON155" s="8"/>
      <c r="EOO155" s="8"/>
      <c r="EOP155" s="8"/>
      <c r="EOQ155" s="8"/>
      <c r="EOR155" s="8"/>
      <c r="EOS155" s="8"/>
      <c r="EOT155" s="8"/>
      <c r="EOU155" s="8"/>
      <c r="EOV155" s="8"/>
      <c r="EOW155" s="8"/>
      <c r="EOX155" s="8"/>
      <c r="EOY155" s="8"/>
      <c r="EOZ155" s="8"/>
      <c r="EPA155" s="8"/>
      <c r="EPB155" s="8"/>
      <c r="EPC155" s="8"/>
      <c r="EPD155" s="8"/>
      <c r="EPE155" s="8"/>
      <c r="EPF155" s="8"/>
      <c r="EPG155" s="8"/>
      <c r="EPH155" s="8"/>
      <c r="EPI155" s="8"/>
      <c r="EPJ155" s="8"/>
      <c r="EPK155" s="8"/>
      <c r="EPL155" s="8"/>
      <c r="EPM155" s="8"/>
      <c r="EPN155" s="8"/>
      <c r="EPO155" s="8"/>
      <c r="EPP155" s="8"/>
      <c r="EPQ155" s="8"/>
      <c r="EPR155" s="8"/>
      <c r="EPS155" s="8"/>
      <c r="EPT155" s="8"/>
      <c r="EPU155" s="8"/>
      <c r="EPV155" s="8"/>
      <c r="EPW155" s="8"/>
      <c r="EPX155" s="8"/>
      <c r="EPY155" s="8"/>
      <c r="EPZ155" s="8"/>
      <c r="EQA155" s="8"/>
      <c r="EQB155" s="8"/>
      <c r="EQC155" s="8"/>
      <c r="EQD155" s="8"/>
      <c r="EQE155" s="8"/>
      <c r="EQF155" s="8"/>
      <c r="EQG155" s="8"/>
      <c r="EQH155" s="8"/>
      <c r="EQI155" s="8"/>
      <c r="EQJ155" s="8"/>
      <c r="EQK155" s="8"/>
      <c r="EQL155" s="8"/>
      <c r="EQM155" s="8"/>
      <c r="EQN155" s="8"/>
      <c r="EQO155" s="8"/>
      <c r="EQP155" s="8"/>
      <c r="EQQ155" s="8"/>
      <c r="EQR155" s="8"/>
      <c r="EQS155" s="8"/>
      <c r="EQT155" s="8"/>
      <c r="EQU155" s="8"/>
      <c r="EQV155" s="8"/>
      <c r="EQW155" s="8"/>
      <c r="EQX155" s="8"/>
      <c r="EQY155" s="8"/>
      <c r="EQZ155" s="8"/>
      <c r="ERA155" s="8"/>
      <c r="ERB155" s="8"/>
      <c r="ERC155" s="8"/>
      <c r="ERD155" s="8"/>
      <c r="ERE155" s="8"/>
      <c r="ERF155" s="8"/>
      <c r="ERG155" s="8"/>
      <c r="ERH155" s="8"/>
      <c r="ERI155" s="8"/>
      <c r="ERJ155" s="8"/>
      <c r="ERK155" s="8"/>
      <c r="ERL155" s="8"/>
      <c r="ERM155" s="8"/>
      <c r="ERN155" s="8"/>
      <c r="ERO155" s="8"/>
      <c r="ERP155" s="8"/>
      <c r="ERQ155" s="8"/>
      <c r="ERR155" s="8"/>
      <c r="ERS155" s="8"/>
      <c r="ERT155" s="8"/>
      <c r="ERU155" s="8"/>
      <c r="ERV155" s="8"/>
      <c r="ERW155" s="8"/>
      <c r="ERX155" s="8"/>
      <c r="ERY155" s="8"/>
      <c r="ERZ155" s="8"/>
      <c r="ESA155" s="8"/>
      <c r="ESB155" s="8"/>
      <c r="ESC155" s="8"/>
      <c r="ESD155" s="8"/>
      <c r="ESE155" s="8"/>
      <c r="ESF155" s="8"/>
      <c r="ESG155" s="8"/>
      <c r="ESH155" s="8"/>
      <c r="ESI155" s="8"/>
      <c r="ESJ155" s="8"/>
      <c r="ESK155" s="8"/>
      <c r="ESL155" s="8"/>
      <c r="ESM155" s="8"/>
      <c r="ESN155" s="8"/>
      <c r="ESO155" s="8"/>
      <c r="ESP155" s="8"/>
      <c r="ESQ155" s="8"/>
      <c r="ESR155" s="8"/>
      <c r="ESS155" s="8"/>
      <c r="EST155" s="8"/>
      <c r="ESU155" s="8"/>
      <c r="ESV155" s="8"/>
      <c r="ESW155" s="8"/>
      <c r="ESX155" s="8"/>
      <c r="ESY155" s="8"/>
      <c r="ESZ155" s="8"/>
      <c r="ETA155" s="8"/>
      <c r="ETB155" s="8"/>
      <c r="ETC155" s="8"/>
      <c r="ETD155" s="8"/>
      <c r="ETE155" s="8"/>
      <c r="ETF155" s="8"/>
      <c r="ETG155" s="8"/>
      <c r="ETH155" s="8"/>
      <c r="ETI155" s="8"/>
      <c r="ETJ155" s="8"/>
      <c r="ETK155" s="8"/>
      <c r="ETL155" s="8"/>
      <c r="ETM155" s="8"/>
      <c r="ETN155" s="8"/>
      <c r="ETO155" s="8"/>
      <c r="ETP155" s="8"/>
      <c r="ETQ155" s="8"/>
      <c r="ETR155" s="8"/>
      <c r="ETS155" s="8"/>
      <c r="ETT155" s="8"/>
      <c r="ETU155" s="8"/>
      <c r="ETV155" s="8"/>
      <c r="ETW155" s="8"/>
      <c r="ETX155" s="8"/>
      <c r="ETY155" s="8"/>
      <c r="ETZ155" s="8"/>
      <c r="EUA155" s="8"/>
      <c r="EUB155" s="8"/>
      <c r="EUC155" s="8"/>
      <c r="EUD155" s="8"/>
      <c r="EUE155" s="8"/>
      <c r="EUF155" s="8"/>
      <c r="EUG155" s="8"/>
      <c r="EUH155" s="8"/>
      <c r="EUI155" s="8"/>
      <c r="EUJ155" s="8"/>
      <c r="EUK155" s="8"/>
      <c r="EUL155" s="8"/>
      <c r="EUM155" s="8"/>
      <c r="EUN155" s="8"/>
      <c r="EUO155" s="8"/>
      <c r="EUP155" s="8"/>
      <c r="EUQ155" s="8"/>
      <c r="EUR155" s="8"/>
      <c r="EUS155" s="8"/>
      <c r="EUT155" s="8"/>
      <c r="EUU155" s="8"/>
      <c r="EUV155" s="8"/>
      <c r="EUW155" s="8"/>
      <c r="EUX155" s="8"/>
      <c r="EUY155" s="8"/>
      <c r="EUZ155" s="8"/>
      <c r="EVA155" s="8"/>
      <c r="EVB155" s="8"/>
      <c r="EVC155" s="8"/>
      <c r="EVD155" s="8"/>
      <c r="EVE155" s="8"/>
      <c r="EVF155" s="8"/>
      <c r="EVG155" s="8"/>
      <c r="EVH155" s="8"/>
      <c r="EVI155" s="8"/>
      <c r="EVJ155" s="8"/>
      <c r="EVK155" s="8"/>
      <c r="EVL155" s="8"/>
      <c r="EVM155" s="8"/>
      <c r="EVN155" s="8"/>
      <c r="EVO155" s="8"/>
      <c r="EVP155" s="8"/>
      <c r="EVQ155" s="8"/>
      <c r="EVR155" s="8"/>
      <c r="EVS155" s="8"/>
      <c r="EVT155" s="8"/>
      <c r="EVU155" s="8"/>
      <c r="EVV155" s="8"/>
      <c r="EVW155" s="8"/>
      <c r="EVX155" s="8"/>
      <c r="EVY155" s="8"/>
      <c r="EVZ155" s="8"/>
      <c r="EWA155" s="8"/>
      <c r="EWB155" s="8"/>
      <c r="EWC155" s="8"/>
      <c r="EWD155" s="8"/>
      <c r="EWE155" s="8"/>
      <c r="EWF155" s="8"/>
      <c r="EWG155" s="8"/>
      <c r="EWH155" s="8"/>
      <c r="EWI155" s="8"/>
      <c r="EWJ155" s="8"/>
      <c r="EWK155" s="8"/>
      <c r="EWL155" s="8"/>
      <c r="EWM155" s="8"/>
      <c r="EWN155" s="8"/>
      <c r="EWO155" s="8"/>
      <c r="EWP155" s="8"/>
      <c r="EWQ155" s="8"/>
      <c r="EWR155" s="8"/>
      <c r="EWS155" s="8"/>
      <c r="EWT155" s="8"/>
      <c r="EWU155" s="8"/>
      <c r="EWV155" s="8"/>
      <c r="EWW155" s="8"/>
      <c r="EWX155" s="8"/>
      <c r="EWY155" s="8"/>
      <c r="EWZ155" s="8"/>
      <c r="EXA155" s="8"/>
      <c r="EXB155" s="8"/>
      <c r="EXC155" s="8"/>
      <c r="EXD155" s="8"/>
      <c r="EXE155" s="8"/>
      <c r="EXF155" s="8"/>
      <c r="EXG155" s="8"/>
      <c r="EXH155" s="8"/>
      <c r="EXI155" s="8"/>
      <c r="EXJ155" s="8"/>
      <c r="EXK155" s="8"/>
      <c r="EXL155" s="8"/>
      <c r="EXM155" s="8"/>
      <c r="EXN155" s="8"/>
      <c r="EXO155" s="8"/>
      <c r="EXP155" s="8"/>
      <c r="EXQ155" s="8"/>
      <c r="EXR155" s="8"/>
      <c r="EXS155" s="8"/>
      <c r="EXT155" s="8"/>
      <c r="EXU155" s="8"/>
      <c r="EXV155" s="8"/>
      <c r="EXW155" s="8"/>
      <c r="EXX155" s="8"/>
      <c r="EXY155" s="8"/>
      <c r="EXZ155" s="8"/>
      <c r="EYA155" s="8"/>
      <c r="EYB155" s="8"/>
      <c r="EYC155" s="8"/>
      <c r="EYD155" s="8"/>
      <c r="EYE155" s="8"/>
      <c r="EYF155" s="8"/>
      <c r="EYG155" s="8"/>
      <c r="EYH155" s="8"/>
      <c r="EYI155" s="8"/>
      <c r="EYJ155" s="8"/>
      <c r="EYK155" s="8"/>
      <c r="EYL155" s="8"/>
      <c r="EYM155" s="8"/>
      <c r="EYN155" s="8"/>
      <c r="EYO155" s="8"/>
      <c r="EYP155" s="8"/>
      <c r="EYQ155" s="8"/>
      <c r="EYR155" s="8"/>
      <c r="EYS155" s="8"/>
      <c r="EYT155" s="8"/>
      <c r="EYU155" s="8"/>
      <c r="EYV155" s="8"/>
      <c r="EYW155" s="8"/>
      <c r="EYX155" s="8"/>
      <c r="EYY155" s="8"/>
      <c r="EYZ155" s="8"/>
      <c r="EZA155" s="8"/>
      <c r="EZB155" s="8"/>
      <c r="EZC155" s="8"/>
      <c r="EZD155" s="8"/>
      <c r="EZE155" s="8"/>
      <c r="EZF155" s="8"/>
      <c r="EZG155" s="8"/>
      <c r="EZH155" s="8"/>
      <c r="EZI155" s="8"/>
      <c r="EZJ155" s="8"/>
      <c r="EZK155" s="8"/>
      <c r="EZL155" s="8"/>
      <c r="EZM155" s="8"/>
      <c r="EZN155" s="8"/>
      <c r="EZO155" s="8"/>
      <c r="EZP155" s="8"/>
      <c r="EZQ155" s="8"/>
      <c r="EZR155" s="8"/>
      <c r="EZS155" s="8"/>
      <c r="EZT155" s="8"/>
      <c r="EZU155" s="8"/>
      <c r="EZV155" s="8"/>
      <c r="EZW155" s="8"/>
      <c r="EZX155" s="8"/>
      <c r="EZY155" s="8"/>
      <c r="EZZ155" s="8"/>
      <c r="FAA155" s="8"/>
      <c r="FAB155" s="8"/>
      <c r="FAC155" s="8"/>
      <c r="FAD155" s="8"/>
      <c r="FAE155" s="8"/>
      <c r="FAF155" s="8"/>
      <c r="FAG155" s="8"/>
      <c r="FAH155" s="8"/>
      <c r="FAI155" s="8"/>
      <c r="FAJ155" s="8"/>
      <c r="FAK155" s="8"/>
      <c r="FAL155" s="8"/>
      <c r="FAM155" s="8"/>
      <c r="FAN155" s="8"/>
      <c r="FAO155" s="8"/>
      <c r="FAP155" s="8"/>
      <c r="FAQ155" s="8"/>
      <c r="FAR155" s="8"/>
      <c r="FAS155" s="8"/>
      <c r="FAT155" s="8"/>
      <c r="FAU155" s="8"/>
      <c r="FAV155" s="8"/>
      <c r="FAW155" s="8"/>
      <c r="FAX155" s="8"/>
      <c r="FAY155" s="8"/>
      <c r="FAZ155" s="8"/>
      <c r="FBA155" s="8"/>
      <c r="FBB155" s="8"/>
      <c r="FBC155" s="8"/>
      <c r="FBD155" s="8"/>
      <c r="FBE155" s="8"/>
      <c r="FBF155" s="8"/>
      <c r="FBG155" s="8"/>
      <c r="FBH155" s="8"/>
      <c r="FBI155" s="8"/>
      <c r="FBJ155" s="8"/>
      <c r="FBK155" s="8"/>
      <c r="FBL155" s="8"/>
      <c r="FBM155" s="8"/>
      <c r="FBN155" s="8"/>
      <c r="FBO155" s="8"/>
      <c r="FBP155" s="8"/>
      <c r="FBQ155" s="8"/>
      <c r="FBR155" s="8"/>
      <c r="FBS155" s="8"/>
      <c r="FBT155" s="8"/>
      <c r="FBU155" s="8"/>
      <c r="FBV155" s="8"/>
      <c r="FBW155" s="8"/>
      <c r="FBX155" s="8"/>
      <c r="FBY155" s="8"/>
      <c r="FBZ155" s="8"/>
      <c r="FCA155" s="8"/>
      <c r="FCB155" s="8"/>
      <c r="FCC155" s="8"/>
      <c r="FCD155" s="8"/>
      <c r="FCE155" s="8"/>
      <c r="FCF155" s="8"/>
      <c r="FCG155" s="8"/>
      <c r="FCH155" s="8"/>
      <c r="FCI155" s="8"/>
      <c r="FCJ155" s="8"/>
      <c r="FCK155" s="8"/>
      <c r="FCL155" s="8"/>
      <c r="FCM155" s="8"/>
      <c r="FCN155" s="8"/>
      <c r="FCO155" s="8"/>
      <c r="FCP155" s="8"/>
      <c r="FCQ155" s="8"/>
      <c r="FCR155" s="8"/>
      <c r="FCS155" s="8"/>
      <c r="FCT155" s="8"/>
      <c r="FCU155" s="8"/>
      <c r="FCV155" s="8"/>
      <c r="FCW155" s="8"/>
      <c r="FCX155" s="8"/>
      <c r="FCY155" s="8"/>
      <c r="FCZ155" s="8"/>
      <c r="FDA155" s="8"/>
      <c r="FDB155" s="8"/>
      <c r="FDC155" s="8"/>
      <c r="FDD155" s="8"/>
      <c r="FDE155" s="8"/>
      <c r="FDF155" s="8"/>
      <c r="FDG155" s="8"/>
      <c r="FDH155" s="8"/>
      <c r="FDI155" s="8"/>
      <c r="FDJ155" s="8"/>
      <c r="FDK155" s="8"/>
      <c r="FDL155" s="8"/>
      <c r="FDM155" s="8"/>
      <c r="FDN155" s="8"/>
      <c r="FDO155" s="8"/>
      <c r="FDP155" s="8"/>
      <c r="FDQ155" s="8"/>
      <c r="FDR155" s="8"/>
      <c r="FDS155" s="8"/>
      <c r="FDT155" s="8"/>
      <c r="FDU155" s="8"/>
      <c r="FDV155" s="8"/>
      <c r="FDW155" s="8"/>
      <c r="FDX155" s="8"/>
      <c r="FDY155" s="8"/>
      <c r="FDZ155" s="8"/>
      <c r="FEA155" s="8"/>
      <c r="FEB155" s="8"/>
      <c r="FEC155" s="8"/>
      <c r="FED155" s="8"/>
      <c r="FEE155" s="8"/>
      <c r="FEF155" s="8"/>
      <c r="FEG155" s="8"/>
      <c r="FEH155" s="8"/>
      <c r="FEI155" s="8"/>
      <c r="FEJ155" s="8"/>
      <c r="FEK155" s="8"/>
      <c r="FEL155" s="8"/>
      <c r="FEM155" s="8"/>
      <c r="FEN155" s="8"/>
      <c r="FEO155" s="8"/>
      <c r="FEP155" s="8"/>
      <c r="FEQ155" s="8"/>
      <c r="FER155" s="8"/>
      <c r="FES155" s="8"/>
      <c r="FET155" s="8"/>
      <c r="FEU155" s="8"/>
      <c r="FEV155" s="8"/>
      <c r="FEW155" s="8"/>
      <c r="FEX155" s="8"/>
      <c r="FEY155" s="8"/>
      <c r="FEZ155" s="8"/>
      <c r="FFA155" s="8"/>
      <c r="FFB155" s="8"/>
      <c r="FFC155" s="8"/>
      <c r="FFD155" s="8"/>
      <c r="FFE155" s="8"/>
      <c r="FFF155" s="8"/>
      <c r="FFG155" s="8"/>
      <c r="FFH155" s="8"/>
      <c r="FFI155" s="8"/>
      <c r="FFJ155" s="8"/>
      <c r="FFK155" s="8"/>
      <c r="FFL155" s="8"/>
      <c r="FFM155" s="8"/>
      <c r="FFN155" s="8"/>
      <c r="FFO155" s="8"/>
      <c r="FFP155" s="8"/>
      <c r="FFQ155" s="8"/>
      <c r="FFR155" s="8"/>
      <c r="FFS155" s="8"/>
      <c r="FFT155" s="8"/>
      <c r="FFU155" s="8"/>
      <c r="FFV155" s="8"/>
      <c r="FFW155" s="8"/>
      <c r="FFX155" s="8"/>
      <c r="FFY155" s="8"/>
      <c r="FFZ155" s="8"/>
      <c r="FGA155" s="8"/>
      <c r="FGB155" s="8"/>
      <c r="FGC155" s="8"/>
      <c r="FGD155" s="8"/>
      <c r="FGE155" s="8"/>
      <c r="FGF155" s="8"/>
      <c r="FGG155" s="8"/>
      <c r="FGH155" s="8"/>
      <c r="FGI155" s="8"/>
      <c r="FGJ155" s="8"/>
      <c r="FGK155" s="8"/>
      <c r="FGL155" s="8"/>
      <c r="FGM155" s="8"/>
      <c r="FGN155" s="8"/>
      <c r="FGO155" s="8"/>
      <c r="FGP155" s="8"/>
      <c r="FGQ155" s="8"/>
      <c r="FGR155" s="8"/>
      <c r="FGS155" s="8"/>
      <c r="FGT155" s="8"/>
      <c r="FGU155" s="8"/>
      <c r="FGV155" s="8"/>
      <c r="FGW155" s="8"/>
      <c r="FGX155" s="8"/>
      <c r="FGY155" s="8"/>
      <c r="FGZ155" s="8"/>
      <c r="FHA155" s="8"/>
      <c r="FHB155" s="8"/>
      <c r="FHC155" s="8"/>
      <c r="FHD155" s="8"/>
      <c r="FHE155" s="8"/>
      <c r="FHF155" s="8"/>
      <c r="FHG155" s="8"/>
      <c r="FHH155" s="8"/>
      <c r="FHI155" s="8"/>
      <c r="FHJ155" s="8"/>
      <c r="FHK155" s="8"/>
      <c r="FHL155" s="8"/>
      <c r="FHM155" s="8"/>
      <c r="FHN155" s="8"/>
      <c r="FHO155" s="8"/>
      <c r="FHP155" s="8"/>
      <c r="FHQ155" s="8"/>
      <c r="FHR155" s="8"/>
      <c r="FHS155" s="8"/>
      <c r="FHT155" s="8"/>
      <c r="FHU155" s="8"/>
      <c r="FHV155" s="8"/>
      <c r="FHW155" s="8"/>
      <c r="FHX155" s="8"/>
      <c r="FHY155" s="8"/>
      <c r="FHZ155" s="8"/>
      <c r="FIA155" s="8"/>
      <c r="FIB155" s="8"/>
      <c r="FIC155" s="8"/>
      <c r="FID155" s="8"/>
      <c r="FIE155" s="8"/>
      <c r="FIF155" s="8"/>
      <c r="FIG155" s="8"/>
      <c r="FIH155" s="8"/>
      <c r="FII155" s="8"/>
      <c r="FIJ155" s="8"/>
      <c r="FIK155" s="8"/>
      <c r="FIL155" s="8"/>
      <c r="FIM155" s="8"/>
      <c r="FIN155" s="8"/>
      <c r="FIO155" s="8"/>
      <c r="FIP155" s="8"/>
      <c r="FIQ155" s="8"/>
      <c r="FIR155" s="8"/>
      <c r="FIS155" s="8"/>
      <c r="FIT155" s="8"/>
      <c r="FIU155" s="8"/>
      <c r="FIV155" s="8"/>
      <c r="FIW155" s="8"/>
      <c r="FIX155" s="8"/>
      <c r="FIY155" s="8"/>
      <c r="FIZ155" s="8"/>
      <c r="FJA155" s="8"/>
      <c r="FJB155" s="8"/>
      <c r="FJC155" s="8"/>
      <c r="FJD155" s="8"/>
      <c r="FJE155" s="8"/>
      <c r="FJF155" s="8"/>
      <c r="FJG155" s="8"/>
      <c r="FJH155" s="8"/>
      <c r="FJI155" s="8"/>
      <c r="FJJ155" s="8"/>
      <c r="FJK155" s="8"/>
      <c r="FJL155" s="8"/>
      <c r="FJM155" s="8"/>
      <c r="FJN155" s="8"/>
      <c r="FJO155" s="8"/>
      <c r="FJP155" s="8"/>
      <c r="FJQ155" s="8"/>
      <c r="FJR155" s="8"/>
      <c r="FJS155" s="8"/>
      <c r="FJT155" s="8"/>
      <c r="FJU155" s="8"/>
      <c r="FJV155" s="8"/>
      <c r="FJW155" s="8"/>
      <c r="FJX155" s="8"/>
      <c r="FJY155" s="8"/>
      <c r="FJZ155" s="8"/>
      <c r="FKA155" s="8"/>
      <c r="FKB155" s="8"/>
      <c r="FKC155" s="8"/>
      <c r="FKD155" s="8"/>
      <c r="FKE155" s="8"/>
      <c r="FKF155" s="8"/>
      <c r="FKG155" s="8"/>
      <c r="FKH155" s="8"/>
      <c r="FKI155" s="8"/>
      <c r="FKJ155" s="8"/>
      <c r="FKK155" s="8"/>
      <c r="FKL155" s="8"/>
      <c r="FKM155" s="8"/>
      <c r="FKN155" s="8"/>
      <c r="FKO155" s="8"/>
      <c r="FKP155" s="8"/>
      <c r="FKQ155" s="8"/>
      <c r="FKR155" s="8"/>
      <c r="FKS155" s="8"/>
      <c r="FKT155" s="8"/>
      <c r="FKU155" s="8"/>
      <c r="FKV155" s="8"/>
      <c r="FKW155" s="8"/>
      <c r="FKX155" s="8"/>
      <c r="FKY155" s="8"/>
      <c r="FKZ155" s="8"/>
      <c r="FLA155" s="8"/>
      <c r="FLB155" s="8"/>
      <c r="FLC155" s="8"/>
      <c r="FLD155" s="8"/>
      <c r="FLE155" s="8"/>
      <c r="FLF155" s="8"/>
      <c r="FLG155" s="8"/>
      <c r="FLH155" s="8"/>
      <c r="FLI155" s="8"/>
      <c r="FLJ155" s="8"/>
      <c r="FLK155" s="8"/>
      <c r="FLL155" s="8"/>
      <c r="FLM155" s="8"/>
      <c r="FLN155" s="8"/>
      <c r="FLO155" s="8"/>
      <c r="FLP155" s="8"/>
      <c r="FLQ155" s="8"/>
      <c r="FLR155" s="8"/>
      <c r="FLS155" s="8"/>
      <c r="FLT155" s="8"/>
      <c r="FLU155" s="8"/>
      <c r="FLV155" s="8"/>
      <c r="FLW155" s="8"/>
      <c r="FLX155" s="8"/>
      <c r="FLY155" s="8"/>
      <c r="FLZ155" s="8"/>
      <c r="FMA155" s="8"/>
      <c r="FMB155" s="8"/>
      <c r="FMC155" s="8"/>
      <c r="FMD155" s="8"/>
      <c r="FME155" s="8"/>
      <c r="FMF155" s="8"/>
      <c r="FMG155" s="8"/>
      <c r="FMH155" s="8"/>
      <c r="FMI155" s="8"/>
      <c r="FMJ155" s="8"/>
      <c r="FMK155" s="8"/>
      <c r="FML155" s="8"/>
      <c r="FMM155" s="8"/>
      <c r="FMN155" s="8"/>
      <c r="FMO155" s="8"/>
      <c r="FMP155" s="8"/>
      <c r="FMQ155" s="8"/>
      <c r="FMR155" s="8"/>
      <c r="FMS155" s="8"/>
      <c r="FMT155" s="8"/>
      <c r="FMU155" s="8"/>
      <c r="FMV155" s="8"/>
      <c r="FMW155" s="8"/>
      <c r="FMX155" s="8"/>
      <c r="FMY155" s="8"/>
      <c r="FMZ155" s="8"/>
      <c r="FNA155" s="8"/>
      <c r="FNB155" s="8"/>
      <c r="FNC155" s="8"/>
      <c r="FND155" s="8"/>
      <c r="FNE155" s="8"/>
      <c r="FNF155" s="8"/>
      <c r="FNG155" s="8"/>
      <c r="FNH155" s="8"/>
      <c r="FNI155" s="8"/>
      <c r="FNJ155" s="8"/>
      <c r="FNK155" s="8"/>
      <c r="FNL155" s="8"/>
      <c r="FNM155" s="8"/>
      <c r="FNN155" s="8"/>
      <c r="FNO155" s="8"/>
      <c r="FNP155" s="8"/>
      <c r="FNQ155" s="8"/>
      <c r="FNR155" s="8"/>
      <c r="FNS155" s="8"/>
      <c r="FNT155" s="8"/>
      <c r="FNU155" s="8"/>
      <c r="FNV155" s="8"/>
      <c r="FNW155" s="8"/>
      <c r="FNX155" s="8"/>
      <c r="FNY155" s="8"/>
      <c r="FNZ155" s="8"/>
      <c r="FOA155" s="8"/>
      <c r="FOB155" s="8"/>
      <c r="FOC155" s="8"/>
      <c r="FOD155" s="8"/>
      <c r="FOE155" s="8"/>
      <c r="FOF155" s="8"/>
      <c r="FOG155" s="8"/>
      <c r="FOH155" s="8"/>
      <c r="FOI155" s="8"/>
      <c r="FOJ155" s="8"/>
      <c r="FOK155" s="8"/>
      <c r="FOL155" s="8"/>
      <c r="FOM155" s="8"/>
      <c r="FON155" s="8"/>
      <c r="FOO155" s="8"/>
      <c r="FOP155" s="8"/>
      <c r="FOQ155" s="8"/>
      <c r="FOR155" s="8"/>
      <c r="FOS155" s="8"/>
      <c r="FOT155" s="8"/>
      <c r="FOU155" s="8"/>
      <c r="FOV155" s="8"/>
      <c r="FOW155" s="8"/>
      <c r="FOX155" s="8"/>
      <c r="FOY155" s="8"/>
      <c r="FOZ155" s="8"/>
      <c r="FPA155" s="8"/>
      <c r="FPB155" s="8"/>
      <c r="FPC155" s="8"/>
      <c r="FPD155" s="8"/>
      <c r="FPE155" s="8"/>
      <c r="FPF155" s="8"/>
      <c r="FPG155" s="8"/>
      <c r="FPH155" s="8"/>
      <c r="FPI155" s="8"/>
      <c r="FPJ155" s="8"/>
      <c r="FPK155" s="8"/>
      <c r="FPL155" s="8"/>
      <c r="FPM155" s="8"/>
      <c r="FPN155" s="8"/>
      <c r="FPO155" s="8"/>
      <c r="FPP155" s="8"/>
      <c r="FPQ155" s="8"/>
      <c r="FPR155" s="8"/>
      <c r="FPS155" s="8"/>
      <c r="FPT155" s="8"/>
      <c r="FPU155" s="8"/>
      <c r="FPV155" s="8"/>
      <c r="FPW155" s="8"/>
      <c r="FPX155" s="8"/>
      <c r="FPY155" s="8"/>
      <c r="FPZ155" s="8"/>
      <c r="FQA155" s="8"/>
      <c r="FQB155" s="8"/>
      <c r="FQC155" s="8"/>
      <c r="FQD155" s="8"/>
      <c r="FQE155" s="8"/>
      <c r="FQF155" s="8"/>
      <c r="FQG155" s="8"/>
      <c r="FQH155" s="8"/>
      <c r="FQI155" s="8"/>
      <c r="FQJ155" s="8"/>
      <c r="FQK155" s="8"/>
      <c r="FQL155" s="8"/>
      <c r="FQM155" s="8"/>
      <c r="FQN155" s="8"/>
      <c r="FQO155" s="8"/>
      <c r="FQP155" s="8"/>
      <c r="FQQ155" s="8"/>
      <c r="FQR155" s="8"/>
      <c r="FQS155" s="8"/>
      <c r="FQT155" s="8"/>
      <c r="FQU155" s="8"/>
      <c r="FQV155" s="8"/>
      <c r="FQW155" s="8"/>
      <c r="FQX155" s="8"/>
      <c r="FQY155" s="8"/>
      <c r="FQZ155" s="8"/>
      <c r="FRA155" s="8"/>
      <c r="FRB155" s="8"/>
      <c r="FRC155" s="8"/>
      <c r="FRD155" s="8"/>
      <c r="FRE155" s="8"/>
      <c r="FRF155" s="8"/>
      <c r="FRG155" s="8"/>
      <c r="FRH155" s="8"/>
      <c r="FRI155" s="8"/>
      <c r="FRJ155" s="8"/>
      <c r="FRK155" s="8"/>
      <c r="FRL155" s="8"/>
      <c r="FRM155" s="8"/>
      <c r="FRN155" s="8"/>
      <c r="FRO155" s="8"/>
      <c r="FRP155" s="8"/>
      <c r="FRQ155" s="8"/>
      <c r="FRR155" s="8"/>
      <c r="FRS155" s="8"/>
      <c r="FRT155" s="8"/>
      <c r="FRU155" s="8"/>
      <c r="FRV155" s="8"/>
      <c r="FRW155" s="8"/>
      <c r="FRX155" s="8"/>
      <c r="FRY155" s="8"/>
      <c r="FRZ155" s="8"/>
      <c r="FSA155" s="8"/>
      <c r="FSB155" s="8"/>
      <c r="FSC155" s="8"/>
      <c r="FSD155" s="8"/>
      <c r="FSE155" s="8"/>
      <c r="FSF155" s="8"/>
      <c r="FSG155" s="8"/>
      <c r="FSH155" s="8"/>
      <c r="FSI155" s="8"/>
      <c r="FSJ155" s="8"/>
      <c r="FSK155" s="8"/>
      <c r="FSL155" s="8"/>
      <c r="FSM155" s="8"/>
      <c r="FSN155" s="8"/>
      <c r="FSO155" s="8"/>
      <c r="FSP155" s="8"/>
      <c r="FSQ155" s="8"/>
      <c r="FSR155" s="8"/>
      <c r="FSS155" s="8"/>
      <c r="FST155" s="8"/>
      <c r="FSU155" s="8"/>
      <c r="FSV155" s="8"/>
      <c r="FSW155" s="8"/>
      <c r="FSX155" s="8"/>
      <c r="FSY155" s="8"/>
      <c r="FSZ155" s="8"/>
      <c r="FTA155" s="8"/>
      <c r="FTB155" s="8"/>
      <c r="FTC155" s="8"/>
      <c r="FTD155" s="8"/>
      <c r="FTE155" s="8"/>
      <c r="FTF155" s="8"/>
      <c r="FTG155" s="8"/>
      <c r="FTH155" s="8"/>
      <c r="FTI155" s="8"/>
      <c r="FTJ155" s="8"/>
      <c r="FTK155" s="8"/>
      <c r="FTL155" s="8"/>
      <c r="FTM155" s="8"/>
      <c r="FTN155" s="8"/>
      <c r="FTO155" s="8"/>
      <c r="FTP155" s="8"/>
      <c r="FTQ155" s="8"/>
      <c r="FTR155" s="8"/>
      <c r="FTS155" s="8"/>
      <c r="FTT155" s="8"/>
      <c r="FTU155" s="8"/>
      <c r="FTV155" s="8"/>
      <c r="FTW155" s="8"/>
      <c r="FTX155" s="8"/>
      <c r="FTY155" s="8"/>
      <c r="FTZ155" s="8"/>
      <c r="FUA155" s="8"/>
      <c r="FUB155" s="8"/>
      <c r="FUC155" s="8"/>
      <c r="FUD155" s="8"/>
      <c r="FUE155" s="8"/>
      <c r="FUF155" s="8"/>
      <c r="FUG155" s="8"/>
      <c r="FUH155" s="8"/>
      <c r="FUI155" s="8"/>
      <c r="FUJ155" s="8"/>
      <c r="FUK155" s="8"/>
      <c r="FUL155" s="8"/>
      <c r="FUM155" s="8"/>
      <c r="FUN155" s="8"/>
      <c r="FUO155" s="8"/>
      <c r="FUP155" s="8"/>
      <c r="FUQ155" s="8"/>
      <c r="FUR155" s="8"/>
      <c r="FUS155" s="8"/>
      <c r="FUT155" s="8"/>
      <c r="FUU155" s="8"/>
      <c r="FUV155" s="8"/>
      <c r="FUW155" s="8"/>
      <c r="FUX155" s="8"/>
      <c r="FUY155" s="8"/>
      <c r="FUZ155" s="8"/>
      <c r="FVA155" s="8"/>
      <c r="FVB155" s="8"/>
      <c r="FVC155" s="8"/>
      <c r="FVD155" s="8"/>
      <c r="FVE155" s="8"/>
      <c r="FVF155" s="8"/>
      <c r="FVG155" s="8"/>
      <c r="FVH155" s="8"/>
      <c r="FVI155" s="8"/>
      <c r="FVJ155" s="8"/>
      <c r="FVK155" s="8"/>
      <c r="FVL155" s="8"/>
      <c r="FVM155" s="8"/>
      <c r="FVN155" s="8"/>
      <c r="FVO155" s="8"/>
      <c r="FVP155" s="8"/>
      <c r="FVQ155" s="8"/>
      <c r="FVR155" s="8"/>
      <c r="FVS155" s="8"/>
      <c r="FVT155" s="8"/>
      <c r="FVU155" s="8"/>
      <c r="FVV155" s="8"/>
      <c r="FVW155" s="8"/>
      <c r="FVX155" s="8"/>
      <c r="FVY155" s="8"/>
      <c r="FVZ155" s="8"/>
      <c r="FWA155" s="8"/>
      <c r="FWB155" s="8"/>
      <c r="FWC155" s="8"/>
      <c r="FWD155" s="8"/>
      <c r="FWE155" s="8"/>
      <c r="FWF155" s="8"/>
      <c r="FWG155" s="8"/>
      <c r="FWH155" s="8"/>
      <c r="FWI155" s="8"/>
      <c r="FWJ155" s="8"/>
      <c r="FWK155" s="8"/>
      <c r="FWL155" s="8"/>
      <c r="FWM155" s="8"/>
      <c r="FWN155" s="8"/>
      <c r="FWO155" s="8"/>
      <c r="FWP155" s="8"/>
      <c r="FWQ155" s="8"/>
      <c r="FWR155" s="8"/>
      <c r="FWS155" s="8"/>
      <c r="FWT155" s="8"/>
      <c r="FWU155" s="8"/>
      <c r="FWV155" s="8"/>
      <c r="FWW155" s="8"/>
      <c r="FWX155" s="8"/>
      <c r="FWY155" s="8"/>
      <c r="FWZ155" s="8"/>
      <c r="FXA155" s="8"/>
      <c r="FXB155" s="8"/>
      <c r="FXC155" s="8"/>
      <c r="FXD155" s="8"/>
      <c r="FXE155" s="8"/>
      <c r="FXF155" s="8"/>
      <c r="FXG155" s="8"/>
      <c r="FXH155" s="8"/>
      <c r="FXI155" s="8"/>
      <c r="FXJ155" s="8"/>
      <c r="FXK155" s="8"/>
      <c r="FXL155" s="8"/>
      <c r="FXM155" s="8"/>
      <c r="FXN155" s="8"/>
      <c r="FXO155" s="8"/>
      <c r="FXP155" s="8"/>
      <c r="FXQ155" s="8"/>
      <c r="FXR155" s="8"/>
      <c r="FXS155" s="8"/>
      <c r="FXT155" s="8"/>
      <c r="FXU155" s="8"/>
      <c r="FXV155" s="8"/>
      <c r="FXW155" s="8"/>
      <c r="FXX155" s="8"/>
      <c r="FXY155" s="8"/>
      <c r="FXZ155" s="8"/>
      <c r="FYA155" s="8"/>
      <c r="FYB155" s="8"/>
      <c r="FYC155" s="8"/>
      <c r="FYD155" s="8"/>
      <c r="FYE155" s="8"/>
      <c r="FYF155" s="8"/>
      <c r="FYG155" s="8"/>
      <c r="FYH155" s="8"/>
      <c r="FYI155" s="8"/>
      <c r="FYJ155" s="8"/>
      <c r="FYK155" s="8"/>
      <c r="FYL155" s="8"/>
      <c r="FYM155" s="8"/>
      <c r="FYN155" s="8"/>
      <c r="FYO155" s="8"/>
      <c r="FYP155" s="8"/>
      <c r="FYQ155" s="8"/>
      <c r="FYR155" s="8"/>
      <c r="FYS155" s="8"/>
      <c r="FYT155" s="8"/>
      <c r="FYU155" s="8"/>
      <c r="FYV155" s="8"/>
      <c r="FYW155" s="8"/>
      <c r="FYX155" s="8"/>
      <c r="FYY155" s="8"/>
      <c r="FYZ155" s="8"/>
      <c r="FZA155" s="8"/>
      <c r="FZB155" s="8"/>
      <c r="FZC155" s="8"/>
      <c r="FZD155" s="8"/>
      <c r="FZE155" s="8"/>
      <c r="FZF155" s="8"/>
      <c r="FZG155" s="8"/>
      <c r="FZH155" s="8"/>
      <c r="FZI155" s="8"/>
      <c r="FZJ155" s="8"/>
      <c r="FZK155" s="8"/>
      <c r="FZL155" s="8"/>
      <c r="FZM155" s="8"/>
      <c r="FZN155" s="8"/>
      <c r="FZO155" s="8"/>
      <c r="FZP155" s="8"/>
      <c r="FZQ155" s="8"/>
      <c r="FZR155" s="8"/>
      <c r="FZS155" s="8"/>
      <c r="FZT155" s="8"/>
      <c r="FZU155" s="8"/>
      <c r="FZV155" s="8"/>
      <c r="FZW155" s="8"/>
      <c r="FZX155" s="8"/>
      <c r="FZY155" s="8"/>
      <c r="FZZ155" s="8"/>
      <c r="GAA155" s="8"/>
      <c r="GAB155" s="8"/>
      <c r="GAC155" s="8"/>
      <c r="GAD155" s="8"/>
      <c r="GAE155" s="8"/>
      <c r="GAF155" s="8"/>
      <c r="GAG155" s="8"/>
      <c r="GAH155" s="8"/>
      <c r="GAI155" s="8"/>
      <c r="GAJ155" s="8"/>
      <c r="GAK155" s="8"/>
      <c r="GAL155" s="8"/>
      <c r="GAM155" s="8"/>
      <c r="GAN155" s="8"/>
      <c r="GAO155" s="8"/>
      <c r="GAP155" s="8"/>
      <c r="GAQ155" s="8"/>
      <c r="GAR155" s="8"/>
      <c r="GAS155" s="8"/>
      <c r="GAT155" s="8"/>
      <c r="GAU155" s="8"/>
      <c r="GAV155" s="8"/>
      <c r="GAW155" s="8"/>
      <c r="GAX155" s="8"/>
      <c r="GAY155" s="8"/>
      <c r="GAZ155" s="8"/>
      <c r="GBA155" s="8"/>
      <c r="GBB155" s="8"/>
      <c r="GBC155" s="8"/>
      <c r="GBD155" s="8"/>
      <c r="GBE155" s="8"/>
      <c r="GBF155" s="8"/>
      <c r="GBG155" s="8"/>
      <c r="GBH155" s="8"/>
      <c r="GBI155" s="8"/>
      <c r="GBJ155" s="8"/>
      <c r="GBK155" s="8"/>
      <c r="GBL155" s="8"/>
      <c r="GBM155" s="8"/>
      <c r="GBN155" s="8"/>
      <c r="GBO155" s="8"/>
      <c r="GBP155" s="8"/>
      <c r="GBQ155" s="8"/>
      <c r="GBR155" s="8"/>
      <c r="GBS155" s="8"/>
      <c r="GBT155" s="8"/>
      <c r="GBU155" s="8"/>
      <c r="GBV155" s="8"/>
      <c r="GBW155" s="8"/>
      <c r="GBX155" s="8"/>
      <c r="GBY155" s="8"/>
      <c r="GBZ155" s="8"/>
      <c r="GCA155" s="8"/>
      <c r="GCB155" s="8"/>
      <c r="GCC155" s="8"/>
      <c r="GCD155" s="8"/>
      <c r="GCE155" s="8"/>
      <c r="GCF155" s="8"/>
      <c r="GCG155" s="8"/>
      <c r="GCH155" s="8"/>
      <c r="GCI155" s="8"/>
      <c r="GCJ155" s="8"/>
      <c r="GCK155" s="8"/>
      <c r="GCL155" s="8"/>
      <c r="GCM155" s="8"/>
      <c r="GCN155" s="8"/>
      <c r="GCO155" s="8"/>
      <c r="GCP155" s="8"/>
      <c r="GCQ155" s="8"/>
      <c r="GCR155" s="8"/>
      <c r="GCS155" s="8"/>
      <c r="GCT155" s="8"/>
      <c r="GCU155" s="8"/>
      <c r="GCV155" s="8"/>
      <c r="GCW155" s="8"/>
      <c r="GCX155" s="8"/>
      <c r="GCY155" s="8"/>
      <c r="GCZ155" s="8"/>
      <c r="GDA155" s="8"/>
      <c r="GDB155" s="8"/>
      <c r="GDC155" s="8"/>
      <c r="GDD155" s="8"/>
      <c r="GDE155" s="8"/>
      <c r="GDF155" s="8"/>
      <c r="GDG155" s="8"/>
      <c r="GDH155" s="8"/>
      <c r="GDI155" s="8"/>
      <c r="GDJ155" s="8"/>
      <c r="GDK155" s="8"/>
      <c r="GDL155" s="8"/>
      <c r="GDM155" s="8"/>
      <c r="GDN155" s="8"/>
      <c r="GDO155" s="8"/>
      <c r="GDP155" s="8"/>
      <c r="GDQ155" s="8"/>
      <c r="GDR155" s="8"/>
      <c r="GDS155" s="8"/>
      <c r="GDT155" s="8"/>
      <c r="GDU155" s="8"/>
      <c r="GDV155" s="8"/>
      <c r="GDW155" s="8"/>
      <c r="GDX155" s="8"/>
      <c r="GDY155" s="8"/>
      <c r="GDZ155" s="8"/>
      <c r="GEA155" s="8"/>
      <c r="GEB155" s="8"/>
      <c r="GEC155" s="8"/>
      <c r="GED155" s="8"/>
      <c r="GEE155" s="8"/>
      <c r="GEF155" s="8"/>
      <c r="GEG155" s="8"/>
      <c r="GEH155" s="8"/>
      <c r="GEI155" s="8"/>
      <c r="GEJ155" s="8"/>
      <c r="GEK155" s="8"/>
      <c r="GEL155" s="8"/>
      <c r="GEM155" s="8"/>
      <c r="GEN155" s="8"/>
      <c r="GEO155" s="8"/>
      <c r="GEP155" s="8"/>
      <c r="GEQ155" s="8"/>
      <c r="GER155" s="8"/>
      <c r="GES155" s="8"/>
      <c r="GET155" s="8"/>
      <c r="GEU155" s="8"/>
      <c r="GEV155" s="8"/>
      <c r="GEW155" s="8"/>
      <c r="GEX155" s="8"/>
      <c r="GEY155" s="8"/>
      <c r="GEZ155" s="8"/>
      <c r="GFA155" s="8"/>
      <c r="GFB155" s="8"/>
      <c r="GFC155" s="8"/>
      <c r="GFD155" s="8"/>
      <c r="GFE155" s="8"/>
      <c r="GFF155" s="8"/>
      <c r="GFG155" s="8"/>
      <c r="GFH155" s="8"/>
      <c r="GFI155" s="8"/>
      <c r="GFJ155" s="8"/>
      <c r="GFK155" s="8"/>
      <c r="GFL155" s="8"/>
      <c r="GFM155" s="8"/>
      <c r="GFN155" s="8"/>
      <c r="GFO155" s="8"/>
      <c r="GFP155" s="8"/>
      <c r="GFQ155" s="8"/>
      <c r="GFR155" s="8"/>
      <c r="GFS155" s="8"/>
      <c r="GFT155" s="8"/>
      <c r="GFU155" s="8"/>
      <c r="GFV155" s="8"/>
      <c r="GFW155" s="8"/>
      <c r="GFX155" s="8"/>
      <c r="GFY155" s="8"/>
      <c r="GFZ155" s="8"/>
      <c r="GGA155" s="8"/>
      <c r="GGB155" s="8"/>
      <c r="GGC155" s="8"/>
      <c r="GGD155" s="8"/>
      <c r="GGE155" s="8"/>
      <c r="GGF155" s="8"/>
      <c r="GGG155" s="8"/>
      <c r="GGH155" s="8"/>
      <c r="GGI155" s="8"/>
      <c r="GGJ155" s="8"/>
      <c r="GGK155" s="8"/>
      <c r="GGL155" s="8"/>
      <c r="GGM155" s="8"/>
      <c r="GGN155" s="8"/>
      <c r="GGO155" s="8"/>
      <c r="GGP155" s="8"/>
      <c r="GGQ155" s="8"/>
      <c r="GGR155" s="8"/>
      <c r="GGS155" s="8"/>
      <c r="GGT155" s="8"/>
      <c r="GGU155" s="8"/>
      <c r="GGV155" s="8"/>
      <c r="GGW155" s="8"/>
      <c r="GGX155" s="8"/>
      <c r="GGY155" s="8"/>
      <c r="GGZ155" s="8"/>
      <c r="GHA155" s="8"/>
      <c r="GHB155" s="8"/>
      <c r="GHC155" s="8"/>
      <c r="GHD155" s="8"/>
      <c r="GHE155" s="8"/>
      <c r="GHF155" s="8"/>
      <c r="GHG155" s="8"/>
      <c r="GHH155" s="8"/>
      <c r="GHI155" s="8"/>
      <c r="GHJ155" s="8"/>
      <c r="GHK155" s="8"/>
      <c r="GHL155" s="8"/>
      <c r="GHM155" s="8"/>
      <c r="GHN155" s="8"/>
      <c r="GHO155" s="8"/>
      <c r="GHP155" s="8"/>
      <c r="GHQ155" s="8"/>
      <c r="GHR155" s="8"/>
      <c r="GHS155" s="8"/>
      <c r="GHT155" s="8"/>
      <c r="GHU155" s="8"/>
      <c r="GHV155" s="8"/>
      <c r="GHW155" s="8"/>
      <c r="GHX155" s="8"/>
      <c r="GHY155" s="8"/>
      <c r="GHZ155" s="8"/>
      <c r="GIA155" s="8"/>
      <c r="GIB155" s="8"/>
      <c r="GIC155" s="8"/>
      <c r="GID155" s="8"/>
      <c r="GIE155" s="8"/>
      <c r="GIF155" s="8"/>
      <c r="GIG155" s="8"/>
      <c r="GIH155" s="8"/>
      <c r="GII155" s="8"/>
      <c r="GIJ155" s="8"/>
      <c r="GIK155" s="8"/>
      <c r="GIL155" s="8"/>
      <c r="GIM155" s="8"/>
      <c r="GIN155" s="8"/>
      <c r="GIO155" s="8"/>
      <c r="GIP155" s="8"/>
      <c r="GIQ155" s="8"/>
      <c r="GIR155" s="8"/>
      <c r="GIS155" s="8"/>
      <c r="GIT155" s="8"/>
      <c r="GIU155" s="8"/>
      <c r="GIV155" s="8"/>
      <c r="GIW155" s="8"/>
      <c r="GIX155" s="8"/>
      <c r="GIY155" s="8"/>
      <c r="GIZ155" s="8"/>
      <c r="GJA155" s="8"/>
      <c r="GJB155" s="8"/>
      <c r="GJC155" s="8"/>
      <c r="GJD155" s="8"/>
      <c r="GJE155" s="8"/>
      <c r="GJF155" s="8"/>
      <c r="GJG155" s="8"/>
      <c r="GJH155" s="8"/>
      <c r="GJI155" s="8"/>
      <c r="GJJ155" s="8"/>
      <c r="GJK155" s="8"/>
      <c r="GJL155" s="8"/>
      <c r="GJM155" s="8"/>
      <c r="GJN155" s="8"/>
      <c r="GJO155" s="8"/>
      <c r="GJP155" s="8"/>
      <c r="GJQ155" s="8"/>
      <c r="GJR155" s="8"/>
      <c r="GJS155" s="8"/>
      <c r="GJT155" s="8"/>
      <c r="GJU155" s="8"/>
      <c r="GJV155" s="8"/>
      <c r="GJW155" s="8"/>
      <c r="GJX155" s="8"/>
      <c r="GJY155" s="8"/>
      <c r="GJZ155" s="8"/>
      <c r="GKA155" s="8"/>
      <c r="GKB155" s="8"/>
      <c r="GKC155" s="8"/>
      <c r="GKD155" s="8"/>
      <c r="GKE155" s="8"/>
      <c r="GKF155" s="8"/>
      <c r="GKG155" s="8"/>
      <c r="GKH155" s="8"/>
      <c r="GKI155" s="8"/>
      <c r="GKJ155" s="8"/>
      <c r="GKK155" s="8"/>
      <c r="GKL155" s="8"/>
      <c r="GKM155" s="8"/>
      <c r="GKN155" s="8"/>
      <c r="GKO155" s="8"/>
      <c r="GKP155" s="8"/>
      <c r="GKQ155" s="8"/>
      <c r="GKR155" s="8"/>
      <c r="GKS155" s="8"/>
      <c r="GKT155" s="8"/>
      <c r="GKU155" s="8"/>
      <c r="GKV155" s="8"/>
      <c r="GKW155" s="8"/>
      <c r="GKX155" s="8"/>
      <c r="GKY155" s="8"/>
      <c r="GKZ155" s="8"/>
      <c r="GLA155" s="8"/>
      <c r="GLB155" s="8"/>
      <c r="GLC155" s="8"/>
      <c r="GLD155" s="8"/>
      <c r="GLE155" s="8"/>
      <c r="GLF155" s="8"/>
      <c r="GLG155" s="8"/>
      <c r="GLH155" s="8"/>
      <c r="GLI155" s="8"/>
      <c r="GLJ155" s="8"/>
      <c r="GLK155" s="8"/>
      <c r="GLL155" s="8"/>
      <c r="GLM155" s="8"/>
      <c r="GLN155" s="8"/>
      <c r="GLO155" s="8"/>
      <c r="GLP155" s="8"/>
      <c r="GLQ155" s="8"/>
      <c r="GLR155" s="8"/>
      <c r="GLS155" s="8"/>
      <c r="GLT155" s="8"/>
      <c r="GLU155" s="8"/>
      <c r="GLV155" s="8"/>
      <c r="GLW155" s="8"/>
      <c r="GLX155" s="8"/>
      <c r="GLY155" s="8"/>
      <c r="GLZ155" s="8"/>
      <c r="GMA155" s="8"/>
      <c r="GMB155" s="8"/>
      <c r="GMC155" s="8"/>
      <c r="GMD155" s="8"/>
      <c r="GME155" s="8"/>
      <c r="GMF155" s="8"/>
      <c r="GMG155" s="8"/>
      <c r="GMH155" s="8"/>
      <c r="GMI155" s="8"/>
      <c r="GMJ155" s="8"/>
      <c r="GMK155" s="8"/>
      <c r="GML155" s="8"/>
      <c r="GMM155" s="8"/>
      <c r="GMN155" s="8"/>
      <c r="GMO155" s="8"/>
      <c r="GMP155" s="8"/>
      <c r="GMQ155" s="8"/>
      <c r="GMR155" s="8"/>
      <c r="GMS155" s="8"/>
      <c r="GMT155" s="8"/>
      <c r="GMU155" s="8"/>
      <c r="GMV155" s="8"/>
      <c r="GMW155" s="8"/>
      <c r="GMX155" s="8"/>
      <c r="GMY155" s="8"/>
      <c r="GMZ155" s="8"/>
      <c r="GNA155" s="8"/>
      <c r="GNB155" s="8"/>
      <c r="GNC155" s="8"/>
      <c r="GND155" s="8"/>
      <c r="GNE155" s="8"/>
      <c r="GNF155" s="8"/>
      <c r="GNG155" s="8"/>
      <c r="GNH155" s="8"/>
      <c r="GNI155" s="8"/>
      <c r="GNJ155" s="8"/>
      <c r="GNK155" s="8"/>
      <c r="GNL155" s="8"/>
      <c r="GNM155" s="8"/>
      <c r="GNN155" s="8"/>
      <c r="GNO155" s="8"/>
      <c r="GNP155" s="8"/>
      <c r="GNQ155" s="8"/>
      <c r="GNR155" s="8"/>
      <c r="GNS155" s="8"/>
      <c r="GNT155" s="8"/>
      <c r="GNU155" s="8"/>
      <c r="GNV155" s="8"/>
      <c r="GNW155" s="8"/>
      <c r="GNX155" s="8"/>
      <c r="GNY155" s="8"/>
      <c r="GNZ155" s="8"/>
      <c r="GOA155" s="8"/>
      <c r="GOB155" s="8"/>
      <c r="GOC155" s="8"/>
      <c r="GOD155" s="8"/>
      <c r="GOE155" s="8"/>
      <c r="GOF155" s="8"/>
      <c r="GOG155" s="8"/>
      <c r="GOH155" s="8"/>
      <c r="GOI155" s="8"/>
      <c r="GOJ155" s="8"/>
      <c r="GOK155" s="8"/>
      <c r="GOL155" s="8"/>
      <c r="GOM155" s="8"/>
      <c r="GON155" s="8"/>
      <c r="GOO155" s="8"/>
      <c r="GOP155" s="8"/>
      <c r="GOQ155" s="8"/>
      <c r="GOR155" s="8"/>
      <c r="GOS155" s="8"/>
      <c r="GOT155" s="8"/>
      <c r="GOU155" s="8"/>
      <c r="GOV155" s="8"/>
      <c r="GOW155" s="8"/>
      <c r="GOX155" s="8"/>
      <c r="GOY155" s="8"/>
      <c r="GOZ155" s="8"/>
      <c r="GPA155" s="8"/>
      <c r="GPB155" s="8"/>
      <c r="GPC155" s="8"/>
      <c r="GPD155" s="8"/>
      <c r="GPE155" s="8"/>
      <c r="GPF155" s="8"/>
      <c r="GPG155" s="8"/>
      <c r="GPH155" s="8"/>
      <c r="GPI155" s="8"/>
      <c r="GPJ155" s="8"/>
      <c r="GPK155" s="8"/>
      <c r="GPL155" s="8"/>
      <c r="GPM155" s="8"/>
      <c r="GPN155" s="8"/>
      <c r="GPO155" s="8"/>
      <c r="GPP155" s="8"/>
      <c r="GPQ155" s="8"/>
      <c r="GPR155" s="8"/>
      <c r="GPS155" s="8"/>
      <c r="GPT155" s="8"/>
      <c r="GPU155" s="8"/>
      <c r="GPV155" s="8"/>
      <c r="GPW155" s="8"/>
      <c r="GPX155" s="8"/>
      <c r="GPY155" s="8"/>
      <c r="GPZ155" s="8"/>
      <c r="GQA155" s="8"/>
      <c r="GQB155" s="8"/>
      <c r="GQC155" s="8"/>
      <c r="GQD155" s="8"/>
      <c r="GQE155" s="8"/>
      <c r="GQF155" s="8"/>
      <c r="GQG155" s="8"/>
      <c r="GQH155" s="8"/>
      <c r="GQI155" s="8"/>
      <c r="GQJ155" s="8"/>
      <c r="GQK155" s="8"/>
      <c r="GQL155" s="8"/>
      <c r="GQM155" s="8"/>
      <c r="GQN155" s="8"/>
      <c r="GQO155" s="8"/>
      <c r="GQP155" s="8"/>
      <c r="GQQ155" s="8"/>
      <c r="GQR155" s="8"/>
      <c r="GQS155" s="8"/>
      <c r="GQT155" s="8"/>
      <c r="GQU155" s="8"/>
      <c r="GQV155" s="8"/>
      <c r="GQW155" s="8"/>
      <c r="GQX155" s="8"/>
      <c r="GQY155" s="8"/>
      <c r="GQZ155" s="8"/>
      <c r="GRA155" s="8"/>
      <c r="GRB155" s="8"/>
      <c r="GRC155" s="8"/>
      <c r="GRD155" s="8"/>
      <c r="GRE155" s="8"/>
      <c r="GRF155" s="8"/>
      <c r="GRG155" s="8"/>
      <c r="GRH155" s="8"/>
      <c r="GRI155" s="8"/>
      <c r="GRJ155" s="8"/>
      <c r="GRK155" s="8"/>
      <c r="GRL155" s="8"/>
      <c r="GRM155" s="8"/>
      <c r="GRN155" s="8"/>
      <c r="GRO155" s="8"/>
      <c r="GRP155" s="8"/>
      <c r="GRQ155" s="8"/>
      <c r="GRR155" s="8"/>
      <c r="GRS155" s="8"/>
      <c r="GRT155" s="8"/>
      <c r="GRU155" s="8"/>
      <c r="GRV155" s="8"/>
      <c r="GRW155" s="8"/>
      <c r="GRX155" s="8"/>
      <c r="GRY155" s="8"/>
      <c r="GRZ155" s="8"/>
      <c r="GSA155" s="8"/>
      <c r="GSB155" s="8"/>
      <c r="GSC155" s="8"/>
      <c r="GSD155" s="8"/>
      <c r="GSE155" s="8"/>
      <c r="GSF155" s="8"/>
      <c r="GSG155" s="8"/>
      <c r="GSH155" s="8"/>
      <c r="GSI155" s="8"/>
      <c r="GSJ155" s="8"/>
      <c r="GSK155" s="8"/>
      <c r="GSL155" s="8"/>
      <c r="GSM155" s="8"/>
      <c r="GSN155" s="8"/>
      <c r="GSO155" s="8"/>
      <c r="GSP155" s="8"/>
      <c r="GSQ155" s="8"/>
      <c r="GSR155" s="8"/>
      <c r="GSS155" s="8"/>
      <c r="GST155" s="8"/>
      <c r="GSU155" s="8"/>
      <c r="GSV155" s="8"/>
      <c r="GSW155" s="8"/>
      <c r="GSX155" s="8"/>
      <c r="GSY155" s="8"/>
      <c r="GSZ155" s="8"/>
      <c r="GTA155" s="8"/>
      <c r="GTB155" s="8"/>
      <c r="GTC155" s="8"/>
      <c r="GTD155" s="8"/>
      <c r="GTE155" s="8"/>
      <c r="GTF155" s="8"/>
      <c r="GTG155" s="8"/>
      <c r="GTH155" s="8"/>
      <c r="GTI155" s="8"/>
      <c r="GTJ155" s="8"/>
      <c r="GTK155" s="8"/>
      <c r="GTL155" s="8"/>
      <c r="GTM155" s="8"/>
      <c r="GTN155" s="8"/>
      <c r="GTO155" s="8"/>
      <c r="GTP155" s="8"/>
      <c r="GTQ155" s="8"/>
      <c r="GTR155" s="8"/>
      <c r="GTS155" s="8"/>
      <c r="GTT155" s="8"/>
      <c r="GTU155" s="8"/>
      <c r="GTV155" s="8"/>
      <c r="GTW155" s="8"/>
      <c r="GTX155" s="8"/>
      <c r="GTY155" s="8"/>
      <c r="GTZ155" s="8"/>
      <c r="GUA155" s="8"/>
      <c r="GUB155" s="8"/>
      <c r="GUC155" s="8"/>
      <c r="GUD155" s="8"/>
      <c r="GUE155" s="8"/>
      <c r="GUF155" s="8"/>
      <c r="GUG155" s="8"/>
      <c r="GUH155" s="8"/>
      <c r="GUI155" s="8"/>
      <c r="GUJ155" s="8"/>
      <c r="GUK155" s="8"/>
      <c r="GUL155" s="8"/>
      <c r="GUM155" s="8"/>
      <c r="GUN155" s="8"/>
      <c r="GUO155" s="8"/>
      <c r="GUP155" s="8"/>
      <c r="GUQ155" s="8"/>
      <c r="GUR155" s="8"/>
      <c r="GUS155" s="8"/>
      <c r="GUT155" s="8"/>
      <c r="GUU155" s="8"/>
      <c r="GUV155" s="8"/>
      <c r="GUW155" s="8"/>
      <c r="GUX155" s="8"/>
      <c r="GUY155" s="8"/>
      <c r="GUZ155" s="8"/>
      <c r="GVA155" s="8"/>
      <c r="GVB155" s="8"/>
      <c r="GVC155" s="8"/>
      <c r="GVD155" s="8"/>
      <c r="GVE155" s="8"/>
      <c r="GVF155" s="8"/>
      <c r="GVG155" s="8"/>
      <c r="GVH155" s="8"/>
      <c r="GVI155" s="8"/>
      <c r="GVJ155" s="8"/>
      <c r="GVK155" s="8"/>
      <c r="GVL155" s="8"/>
      <c r="GVM155" s="8"/>
      <c r="GVN155" s="8"/>
      <c r="GVO155" s="8"/>
      <c r="GVP155" s="8"/>
      <c r="GVQ155" s="8"/>
      <c r="GVR155" s="8"/>
      <c r="GVS155" s="8"/>
      <c r="GVT155" s="8"/>
      <c r="GVU155" s="8"/>
      <c r="GVV155" s="8"/>
      <c r="GVW155" s="8"/>
      <c r="GVX155" s="8"/>
      <c r="GVY155" s="8"/>
      <c r="GVZ155" s="8"/>
      <c r="GWA155" s="8"/>
      <c r="GWB155" s="8"/>
      <c r="GWC155" s="8"/>
      <c r="GWD155" s="8"/>
      <c r="GWE155" s="8"/>
      <c r="GWF155" s="8"/>
      <c r="GWG155" s="8"/>
      <c r="GWH155" s="8"/>
      <c r="GWI155" s="8"/>
      <c r="GWJ155" s="8"/>
      <c r="GWK155" s="8"/>
      <c r="GWL155" s="8"/>
      <c r="GWM155" s="8"/>
      <c r="GWN155" s="8"/>
      <c r="GWO155" s="8"/>
      <c r="GWP155" s="8"/>
      <c r="GWQ155" s="8"/>
      <c r="GWR155" s="8"/>
      <c r="GWS155" s="8"/>
      <c r="GWT155" s="8"/>
      <c r="GWU155" s="8"/>
      <c r="GWV155" s="8"/>
      <c r="GWW155" s="8"/>
      <c r="GWX155" s="8"/>
      <c r="GWY155" s="8"/>
      <c r="GWZ155" s="8"/>
      <c r="GXA155" s="8"/>
      <c r="GXB155" s="8"/>
      <c r="GXC155" s="8"/>
      <c r="GXD155" s="8"/>
      <c r="GXE155" s="8"/>
      <c r="GXF155" s="8"/>
      <c r="GXG155" s="8"/>
      <c r="GXH155" s="8"/>
      <c r="GXI155" s="8"/>
      <c r="GXJ155" s="8"/>
      <c r="GXK155" s="8"/>
      <c r="GXL155" s="8"/>
      <c r="GXM155" s="8"/>
      <c r="GXN155" s="8"/>
      <c r="GXO155" s="8"/>
      <c r="GXP155" s="8"/>
      <c r="GXQ155" s="8"/>
      <c r="GXR155" s="8"/>
      <c r="GXS155" s="8"/>
      <c r="GXT155" s="8"/>
      <c r="GXU155" s="8"/>
      <c r="GXV155" s="8"/>
      <c r="GXW155" s="8"/>
      <c r="GXX155" s="8"/>
      <c r="GXY155" s="8"/>
      <c r="GXZ155" s="8"/>
      <c r="GYA155" s="8"/>
      <c r="GYB155" s="8"/>
      <c r="GYC155" s="8"/>
      <c r="GYD155" s="8"/>
      <c r="GYE155" s="8"/>
      <c r="GYF155" s="8"/>
      <c r="GYG155" s="8"/>
      <c r="GYH155" s="8"/>
      <c r="GYI155" s="8"/>
      <c r="GYJ155" s="8"/>
      <c r="GYK155" s="8"/>
      <c r="GYL155" s="8"/>
      <c r="GYM155" s="8"/>
      <c r="GYN155" s="8"/>
      <c r="GYO155" s="8"/>
      <c r="GYP155" s="8"/>
      <c r="GYQ155" s="8"/>
      <c r="GYR155" s="8"/>
      <c r="GYS155" s="8"/>
      <c r="GYT155" s="8"/>
      <c r="GYU155" s="8"/>
      <c r="GYV155" s="8"/>
      <c r="GYW155" s="8"/>
      <c r="GYX155" s="8"/>
      <c r="GYY155" s="8"/>
      <c r="GYZ155" s="8"/>
      <c r="GZA155" s="8"/>
      <c r="GZB155" s="8"/>
      <c r="GZC155" s="8"/>
      <c r="GZD155" s="8"/>
      <c r="GZE155" s="8"/>
      <c r="GZF155" s="8"/>
      <c r="GZG155" s="8"/>
      <c r="GZH155" s="8"/>
      <c r="GZI155" s="8"/>
      <c r="GZJ155" s="8"/>
      <c r="GZK155" s="8"/>
      <c r="GZL155" s="8"/>
      <c r="GZM155" s="8"/>
      <c r="GZN155" s="8"/>
      <c r="GZO155" s="8"/>
      <c r="GZP155" s="8"/>
      <c r="GZQ155" s="8"/>
      <c r="GZR155" s="8"/>
      <c r="GZS155" s="8"/>
      <c r="GZT155" s="8"/>
      <c r="GZU155" s="8"/>
      <c r="GZV155" s="8"/>
      <c r="GZW155" s="8"/>
      <c r="GZX155" s="8"/>
      <c r="GZY155" s="8"/>
      <c r="GZZ155" s="8"/>
      <c r="HAA155" s="8"/>
      <c r="HAB155" s="8"/>
      <c r="HAC155" s="8"/>
      <c r="HAD155" s="8"/>
      <c r="HAE155" s="8"/>
      <c r="HAF155" s="8"/>
      <c r="HAG155" s="8"/>
      <c r="HAH155" s="8"/>
      <c r="HAI155" s="8"/>
      <c r="HAJ155" s="8"/>
      <c r="HAK155" s="8"/>
      <c r="HAL155" s="8"/>
      <c r="HAM155" s="8"/>
      <c r="HAN155" s="8"/>
      <c r="HAO155" s="8"/>
      <c r="HAP155" s="8"/>
      <c r="HAQ155" s="8"/>
      <c r="HAR155" s="8"/>
      <c r="HAS155" s="8"/>
      <c r="HAT155" s="8"/>
      <c r="HAU155" s="8"/>
      <c r="HAV155" s="8"/>
      <c r="HAW155" s="8"/>
      <c r="HAX155" s="8"/>
      <c r="HAY155" s="8"/>
      <c r="HAZ155" s="8"/>
      <c r="HBA155" s="8"/>
      <c r="HBB155" s="8"/>
      <c r="HBC155" s="8"/>
      <c r="HBD155" s="8"/>
      <c r="HBE155" s="8"/>
      <c r="HBF155" s="8"/>
      <c r="HBG155" s="8"/>
      <c r="HBH155" s="8"/>
      <c r="HBI155" s="8"/>
      <c r="HBJ155" s="8"/>
      <c r="HBK155" s="8"/>
      <c r="HBL155" s="8"/>
      <c r="HBM155" s="8"/>
      <c r="HBN155" s="8"/>
      <c r="HBO155" s="8"/>
      <c r="HBP155" s="8"/>
      <c r="HBQ155" s="8"/>
      <c r="HBR155" s="8"/>
      <c r="HBS155" s="8"/>
      <c r="HBT155" s="8"/>
      <c r="HBU155" s="8"/>
      <c r="HBV155" s="8"/>
      <c r="HBW155" s="8"/>
      <c r="HBX155" s="8"/>
      <c r="HBY155" s="8"/>
      <c r="HBZ155" s="8"/>
      <c r="HCA155" s="8"/>
      <c r="HCB155" s="8"/>
      <c r="HCC155" s="8"/>
      <c r="HCD155" s="8"/>
      <c r="HCE155" s="8"/>
      <c r="HCF155" s="8"/>
      <c r="HCG155" s="8"/>
      <c r="HCH155" s="8"/>
      <c r="HCI155" s="8"/>
      <c r="HCJ155" s="8"/>
      <c r="HCK155" s="8"/>
      <c r="HCL155" s="8"/>
      <c r="HCM155" s="8"/>
      <c r="HCN155" s="8"/>
      <c r="HCO155" s="8"/>
      <c r="HCP155" s="8"/>
      <c r="HCQ155" s="8"/>
      <c r="HCR155" s="8"/>
      <c r="HCS155" s="8"/>
      <c r="HCT155" s="8"/>
      <c r="HCU155" s="8"/>
      <c r="HCV155" s="8"/>
      <c r="HCW155" s="8"/>
      <c r="HCX155" s="8"/>
      <c r="HCY155" s="8"/>
      <c r="HCZ155" s="8"/>
      <c r="HDA155" s="8"/>
      <c r="HDB155" s="8"/>
      <c r="HDC155" s="8"/>
      <c r="HDD155" s="8"/>
      <c r="HDE155" s="8"/>
      <c r="HDF155" s="8"/>
      <c r="HDG155" s="8"/>
      <c r="HDH155" s="8"/>
      <c r="HDI155" s="8"/>
      <c r="HDJ155" s="8"/>
      <c r="HDK155" s="8"/>
      <c r="HDL155" s="8"/>
      <c r="HDM155" s="8"/>
      <c r="HDN155" s="8"/>
      <c r="HDO155" s="8"/>
      <c r="HDP155" s="8"/>
      <c r="HDQ155" s="8"/>
      <c r="HDR155" s="8"/>
      <c r="HDS155" s="8"/>
      <c r="HDT155" s="8"/>
      <c r="HDU155" s="8"/>
      <c r="HDV155" s="8"/>
      <c r="HDW155" s="8"/>
      <c r="HDX155" s="8"/>
      <c r="HDY155" s="8"/>
      <c r="HDZ155" s="8"/>
      <c r="HEA155" s="8"/>
      <c r="HEB155" s="8"/>
      <c r="HEC155" s="8"/>
      <c r="HED155" s="8"/>
      <c r="HEE155" s="8"/>
      <c r="HEF155" s="8"/>
      <c r="HEG155" s="8"/>
      <c r="HEH155" s="8"/>
      <c r="HEI155" s="8"/>
      <c r="HEJ155" s="8"/>
      <c r="HEK155" s="8"/>
      <c r="HEL155" s="8"/>
      <c r="HEM155" s="8"/>
      <c r="HEN155" s="8"/>
      <c r="HEO155" s="8"/>
      <c r="HEP155" s="8"/>
      <c r="HEQ155" s="8"/>
      <c r="HER155" s="8"/>
      <c r="HES155" s="8"/>
      <c r="HET155" s="8"/>
      <c r="HEU155" s="8"/>
      <c r="HEV155" s="8"/>
      <c r="HEW155" s="8"/>
      <c r="HEX155" s="8"/>
      <c r="HEY155" s="8"/>
      <c r="HEZ155" s="8"/>
      <c r="HFA155" s="8"/>
      <c r="HFB155" s="8"/>
      <c r="HFC155" s="8"/>
      <c r="HFD155" s="8"/>
      <c r="HFE155" s="8"/>
      <c r="HFF155" s="8"/>
      <c r="HFG155" s="8"/>
      <c r="HFH155" s="8"/>
      <c r="HFI155" s="8"/>
      <c r="HFJ155" s="8"/>
      <c r="HFK155" s="8"/>
      <c r="HFL155" s="8"/>
      <c r="HFM155" s="8"/>
      <c r="HFN155" s="8"/>
      <c r="HFO155" s="8"/>
      <c r="HFP155" s="8"/>
      <c r="HFQ155" s="8"/>
      <c r="HFR155" s="8"/>
      <c r="HFS155" s="8"/>
      <c r="HFT155" s="8"/>
      <c r="HFU155" s="8"/>
      <c r="HFV155" s="8"/>
      <c r="HFW155" s="8"/>
      <c r="HFX155" s="8"/>
      <c r="HFY155" s="8"/>
      <c r="HFZ155" s="8"/>
      <c r="HGA155" s="8"/>
      <c r="HGB155" s="8"/>
      <c r="HGC155" s="8"/>
      <c r="HGD155" s="8"/>
      <c r="HGE155" s="8"/>
      <c r="HGF155" s="8"/>
      <c r="HGG155" s="8"/>
      <c r="HGH155" s="8"/>
      <c r="HGI155" s="8"/>
      <c r="HGJ155" s="8"/>
      <c r="HGK155" s="8"/>
      <c r="HGL155" s="8"/>
      <c r="HGM155" s="8"/>
      <c r="HGN155" s="8"/>
      <c r="HGO155" s="8"/>
      <c r="HGP155" s="8"/>
      <c r="HGQ155" s="8"/>
      <c r="HGR155" s="8"/>
      <c r="HGS155" s="8"/>
      <c r="HGT155" s="8"/>
      <c r="HGU155" s="8"/>
      <c r="HGV155" s="8"/>
      <c r="HGW155" s="8"/>
      <c r="HGX155" s="8"/>
      <c r="HGY155" s="8"/>
      <c r="HGZ155" s="8"/>
      <c r="HHA155" s="8"/>
      <c r="HHB155" s="8"/>
      <c r="HHC155" s="8"/>
      <c r="HHD155" s="8"/>
      <c r="HHE155" s="8"/>
      <c r="HHF155" s="8"/>
      <c r="HHG155" s="8"/>
      <c r="HHH155" s="8"/>
      <c r="HHI155" s="8"/>
      <c r="HHJ155" s="8"/>
      <c r="HHK155" s="8"/>
      <c r="HHL155" s="8"/>
      <c r="HHM155" s="8"/>
      <c r="HHN155" s="8"/>
      <c r="HHO155" s="8"/>
      <c r="HHP155" s="8"/>
      <c r="HHQ155" s="8"/>
      <c r="HHR155" s="8"/>
      <c r="HHS155" s="8"/>
      <c r="HHT155" s="8"/>
      <c r="HHU155" s="8"/>
      <c r="HHV155" s="8"/>
      <c r="HHW155" s="8"/>
      <c r="HHX155" s="8"/>
      <c r="HHY155" s="8"/>
      <c r="HHZ155" s="8"/>
      <c r="HIA155" s="8"/>
      <c r="HIB155" s="8"/>
      <c r="HIC155" s="8"/>
      <c r="HID155" s="8"/>
      <c r="HIE155" s="8"/>
      <c r="HIF155" s="8"/>
      <c r="HIG155" s="8"/>
      <c r="HIH155" s="8"/>
      <c r="HII155" s="8"/>
      <c r="HIJ155" s="8"/>
      <c r="HIK155" s="8"/>
      <c r="HIL155" s="8"/>
      <c r="HIM155" s="8"/>
      <c r="HIN155" s="8"/>
      <c r="HIO155" s="8"/>
      <c r="HIP155" s="8"/>
      <c r="HIQ155" s="8"/>
      <c r="HIR155" s="8"/>
      <c r="HIS155" s="8"/>
      <c r="HIT155" s="8"/>
      <c r="HIU155" s="8"/>
      <c r="HIV155" s="8"/>
      <c r="HIW155" s="8"/>
      <c r="HIX155" s="8"/>
      <c r="HIY155" s="8"/>
      <c r="HIZ155" s="8"/>
      <c r="HJA155" s="8"/>
      <c r="HJB155" s="8"/>
      <c r="HJC155" s="8"/>
      <c r="HJD155" s="8"/>
      <c r="HJE155" s="8"/>
      <c r="HJF155" s="8"/>
      <c r="HJG155" s="8"/>
      <c r="HJH155" s="8"/>
      <c r="HJI155" s="8"/>
      <c r="HJJ155" s="8"/>
      <c r="HJK155" s="8"/>
      <c r="HJL155" s="8"/>
      <c r="HJM155" s="8"/>
      <c r="HJN155" s="8"/>
      <c r="HJO155" s="8"/>
      <c r="HJP155" s="8"/>
      <c r="HJQ155" s="8"/>
      <c r="HJR155" s="8"/>
      <c r="HJS155" s="8"/>
      <c r="HJT155" s="8"/>
      <c r="HJU155" s="8"/>
      <c r="HJV155" s="8"/>
      <c r="HJW155" s="8"/>
      <c r="HJX155" s="8"/>
      <c r="HJY155" s="8"/>
      <c r="HJZ155" s="8"/>
      <c r="HKA155" s="8"/>
      <c r="HKB155" s="8"/>
      <c r="HKC155" s="8"/>
      <c r="HKD155" s="8"/>
      <c r="HKE155" s="8"/>
      <c r="HKF155" s="8"/>
      <c r="HKG155" s="8"/>
      <c r="HKH155" s="8"/>
      <c r="HKI155" s="8"/>
      <c r="HKJ155" s="8"/>
      <c r="HKK155" s="8"/>
      <c r="HKL155" s="8"/>
      <c r="HKM155" s="8"/>
      <c r="HKN155" s="8"/>
      <c r="HKO155" s="8"/>
      <c r="HKP155" s="8"/>
      <c r="HKQ155" s="8"/>
      <c r="HKR155" s="8"/>
      <c r="HKS155" s="8"/>
      <c r="HKT155" s="8"/>
      <c r="HKU155" s="8"/>
      <c r="HKV155" s="8"/>
      <c r="HKW155" s="8"/>
      <c r="HKX155" s="8"/>
      <c r="HKY155" s="8"/>
      <c r="HKZ155" s="8"/>
      <c r="HLA155" s="8"/>
      <c r="HLB155" s="8"/>
      <c r="HLC155" s="8"/>
      <c r="HLD155" s="8"/>
      <c r="HLE155" s="8"/>
      <c r="HLF155" s="8"/>
      <c r="HLG155" s="8"/>
      <c r="HLH155" s="8"/>
      <c r="HLI155" s="8"/>
      <c r="HLJ155" s="8"/>
      <c r="HLK155" s="8"/>
      <c r="HLL155" s="8"/>
      <c r="HLM155" s="8"/>
      <c r="HLN155" s="8"/>
      <c r="HLO155" s="8"/>
      <c r="HLP155" s="8"/>
      <c r="HLQ155" s="8"/>
      <c r="HLR155" s="8"/>
      <c r="HLS155" s="8"/>
      <c r="HLT155" s="8"/>
      <c r="HLU155" s="8"/>
      <c r="HLV155" s="8"/>
      <c r="HLW155" s="8"/>
      <c r="HLX155" s="8"/>
      <c r="HLY155" s="8"/>
      <c r="HLZ155" s="8"/>
      <c r="HMA155" s="8"/>
      <c r="HMB155" s="8"/>
      <c r="HMC155" s="8"/>
      <c r="HMD155" s="8"/>
      <c r="HME155" s="8"/>
      <c r="HMF155" s="8"/>
      <c r="HMG155" s="8"/>
      <c r="HMH155" s="8"/>
      <c r="HMI155" s="8"/>
      <c r="HMJ155" s="8"/>
      <c r="HMK155" s="8"/>
      <c r="HML155" s="8"/>
      <c r="HMM155" s="8"/>
      <c r="HMN155" s="8"/>
      <c r="HMO155" s="8"/>
      <c r="HMP155" s="8"/>
      <c r="HMQ155" s="8"/>
      <c r="HMR155" s="8"/>
      <c r="HMS155" s="8"/>
      <c r="HMT155" s="8"/>
      <c r="HMU155" s="8"/>
      <c r="HMV155" s="8"/>
      <c r="HMW155" s="8"/>
      <c r="HMX155" s="8"/>
      <c r="HMY155" s="8"/>
      <c r="HMZ155" s="8"/>
      <c r="HNA155" s="8"/>
      <c r="HNB155" s="8"/>
      <c r="HNC155" s="8"/>
      <c r="HND155" s="8"/>
      <c r="HNE155" s="8"/>
      <c r="HNF155" s="8"/>
      <c r="HNG155" s="8"/>
      <c r="HNH155" s="8"/>
      <c r="HNI155" s="8"/>
      <c r="HNJ155" s="8"/>
      <c r="HNK155" s="8"/>
      <c r="HNL155" s="8"/>
      <c r="HNM155" s="8"/>
      <c r="HNN155" s="8"/>
      <c r="HNO155" s="8"/>
      <c r="HNP155" s="8"/>
      <c r="HNQ155" s="8"/>
      <c r="HNR155" s="8"/>
      <c r="HNS155" s="8"/>
      <c r="HNT155" s="8"/>
      <c r="HNU155" s="8"/>
      <c r="HNV155" s="8"/>
      <c r="HNW155" s="8"/>
      <c r="HNX155" s="8"/>
      <c r="HNY155" s="8"/>
      <c r="HNZ155" s="8"/>
      <c r="HOA155" s="8"/>
      <c r="HOB155" s="8"/>
      <c r="HOC155" s="8"/>
      <c r="HOD155" s="8"/>
      <c r="HOE155" s="8"/>
      <c r="HOF155" s="8"/>
      <c r="HOG155" s="8"/>
      <c r="HOH155" s="8"/>
      <c r="HOI155" s="8"/>
      <c r="HOJ155" s="8"/>
      <c r="HOK155" s="8"/>
      <c r="HOL155" s="8"/>
      <c r="HOM155" s="8"/>
      <c r="HON155" s="8"/>
      <c r="HOO155" s="8"/>
      <c r="HOP155" s="8"/>
      <c r="HOQ155" s="8"/>
      <c r="HOR155" s="8"/>
      <c r="HOS155" s="8"/>
      <c r="HOT155" s="8"/>
      <c r="HOU155" s="8"/>
      <c r="HOV155" s="8"/>
      <c r="HOW155" s="8"/>
      <c r="HOX155" s="8"/>
      <c r="HOY155" s="8"/>
      <c r="HOZ155" s="8"/>
      <c r="HPA155" s="8"/>
      <c r="HPB155" s="8"/>
      <c r="HPC155" s="8"/>
      <c r="HPD155" s="8"/>
      <c r="HPE155" s="8"/>
      <c r="HPF155" s="8"/>
      <c r="HPG155" s="8"/>
      <c r="HPH155" s="8"/>
      <c r="HPI155" s="8"/>
      <c r="HPJ155" s="8"/>
      <c r="HPK155" s="8"/>
      <c r="HPL155" s="8"/>
      <c r="HPM155" s="8"/>
      <c r="HPN155" s="8"/>
      <c r="HPO155" s="8"/>
      <c r="HPP155" s="8"/>
      <c r="HPQ155" s="8"/>
      <c r="HPR155" s="8"/>
      <c r="HPS155" s="8"/>
      <c r="HPT155" s="8"/>
      <c r="HPU155" s="8"/>
      <c r="HPV155" s="8"/>
      <c r="HPW155" s="8"/>
      <c r="HPX155" s="8"/>
      <c r="HPY155" s="8"/>
      <c r="HPZ155" s="8"/>
      <c r="HQA155" s="8"/>
      <c r="HQB155" s="8"/>
      <c r="HQC155" s="8"/>
      <c r="HQD155" s="8"/>
      <c r="HQE155" s="8"/>
      <c r="HQF155" s="8"/>
      <c r="HQG155" s="8"/>
      <c r="HQH155" s="8"/>
      <c r="HQI155" s="8"/>
      <c r="HQJ155" s="8"/>
      <c r="HQK155" s="8"/>
      <c r="HQL155" s="8"/>
      <c r="HQM155" s="8"/>
      <c r="HQN155" s="8"/>
      <c r="HQO155" s="8"/>
      <c r="HQP155" s="8"/>
      <c r="HQQ155" s="8"/>
      <c r="HQR155" s="8"/>
      <c r="HQS155" s="8"/>
      <c r="HQT155" s="8"/>
      <c r="HQU155" s="8"/>
      <c r="HQV155" s="8"/>
      <c r="HQW155" s="8"/>
      <c r="HQX155" s="8"/>
      <c r="HQY155" s="8"/>
      <c r="HQZ155" s="8"/>
      <c r="HRA155" s="8"/>
      <c r="HRB155" s="8"/>
      <c r="HRC155" s="8"/>
      <c r="HRD155" s="8"/>
      <c r="HRE155" s="8"/>
      <c r="HRF155" s="8"/>
      <c r="HRG155" s="8"/>
      <c r="HRH155" s="8"/>
      <c r="HRI155" s="8"/>
      <c r="HRJ155" s="8"/>
      <c r="HRK155" s="8"/>
      <c r="HRL155" s="8"/>
      <c r="HRM155" s="8"/>
      <c r="HRN155" s="8"/>
      <c r="HRO155" s="8"/>
      <c r="HRP155" s="8"/>
      <c r="HRQ155" s="8"/>
      <c r="HRR155" s="8"/>
      <c r="HRS155" s="8"/>
      <c r="HRT155" s="8"/>
      <c r="HRU155" s="8"/>
      <c r="HRV155" s="8"/>
      <c r="HRW155" s="8"/>
      <c r="HRX155" s="8"/>
      <c r="HRY155" s="8"/>
      <c r="HRZ155" s="8"/>
      <c r="HSA155" s="8"/>
      <c r="HSB155" s="8"/>
      <c r="HSC155" s="8"/>
      <c r="HSD155" s="8"/>
      <c r="HSE155" s="8"/>
      <c r="HSF155" s="8"/>
      <c r="HSG155" s="8"/>
      <c r="HSH155" s="8"/>
      <c r="HSI155" s="8"/>
      <c r="HSJ155" s="8"/>
      <c r="HSK155" s="8"/>
      <c r="HSL155" s="8"/>
      <c r="HSM155" s="8"/>
      <c r="HSN155" s="8"/>
      <c r="HSO155" s="8"/>
      <c r="HSP155" s="8"/>
      <c r="HSQ155" s="8"/>
      <c r="HSR155" s="8"/>
      <c r="HSS155" s="8"/>
      <c r="HST155" s="8"/>
      <c r="HSU155" s="8"/>
      <c r="HSV155" s="8"/>
      <c r="HSW155" s="8"/>
      <c r="HSX155" s="8"/>
      <c r="HSY155" s="8"/>
      <c r="HSZ155" s="8"/>
      <c r="HTA155" s="8"/>
      <c r="HTB155" s="8"/>
      <c r="HTC155" s="8"/>
      <c r="HTD155" s="8"/>
      <c r="HTE155" s="8"/>
      <c r="HTF155" s="8"/>
      <c r="HTG155" s="8"/>
      <c r="HTH155" s="8"/>
      <c r="HTI155" s="8"/>
      <c r="HTJ155" s="8"/>
      <c r="HTK155" s="8"/>
      <c r="HTL155" s="8"/>
      <c r="HTM155" s="8"/>
      <c r="HTN155" s="8"/>
      <c r="HTO155" s="8"/>
      <c r="HTP155" s="8"/>
      <c r="HTQ155" s="8"/>
      <c r="HTR155" s="8"/>
      <c r="HTS155" s="8"/>
      <c r="HTT155" s="8"/>
      <c r="HTU155" s="8"/>
      <c r="HTV155" s="8"/>
      <c r="HTW155" s="8"/>
      <c r="HTX155" s="8"/>
      <c r="HTY155" s="8"/>
      <c r="HTZ155" s="8"/>
      <c r="HUA155" s="8"/>
      <c r="HUB155" s="8"/>
      <c r="HUC155" s="8"/>
      <c r="HUD155" s="8"/>
      <c r="HUE155" s="8"/>
      <c r="HUF155" s="8"/>
      <c r="HUG155" s="8"/>
      <c r="HUH155" s="8"/>
      <c r="HUI155" s="8"/>
      <c r="HUJ155" s="8"/>
      <c r="HUK155" s="8"/>
      <c r="HUL155" s="8"/>
      <c r="HUM155" s="8"/>
      <c r="HUN155" s="8"/>
      <c r="HUO155" s="8"/>
      <c r="HUP155" s="8"/>
      <c r="HUQ155" s="8"/>
      <c r="HUR155" s="8"/>
      <c r="HUS155" s="8"/>
      <c r="HUT155" s="8"/>
      <c r="HUU155" s="8"/>
      <c r="HUV155" s="8"/>
      <c r="HUW155" s="8"/>
      <c r="HUX155" s="8"/>
      <c r="HUY155" s="8"/>
      <c r="HUZ155" s="8"/>
      <c r="HVA155" s="8"/>
      <c r="HVB155" s="8"/>
      <c r="HVC155" s="8"/>
      <c r="HVD155" s="8"/>
      <c r="HVE155" s="8"/>
      <c r="HVF155" s="8"/>
      <c r="HVG155" s="8"/>
      <c r="HVH155" s="8"/>
      <c r="HVI155" s="8"/>
      <c r="HVJ155" s="8"/>
      <c r="HVK155" s="8"/>
      <c r="HVL155" s="8"/>
      <c r="HVM155" s="8"/>
      <c r="HVN155" s="8"/>
      <c r="HVO155" s="8"/>
      <c r="HVP155" s="8"/>
      <c r="HVQ155" s="8"/>
      <c r="HVR155" s="8"/>
      <c r="HVS155" s="8"/>
      <c r="HVT155" s="8"/>
      <c r="HVU155" s="8"/>
      <c r="HVV155" s="8"/>
      <c r="HVW155" s="8"/>
      <c r="HVX155" s="8"/>
      <c r="HVY155" s="8"/>
      <c r="HVZ155" s="8"/>
      <c r="HWA155" s="8"/>
      <c r="HWB155" s="8"/>
      <c r="HWC155" s="8"/>
      <c r="HWD155" s="8"/>
      <c r="HWE155" s="8"/>
      <c r="HWF155" s="8"/>
      <c r="HWG155" s="8"/>
      <c r="HWH155" s="8"/>
      <c r="HWI155" s="8"/>
      <c r="HWJ155" s="8"/>
      <c r="HWK155" s="8"/>
      <c r="HWL155" s="8"/>
      <c r="HWM155" s="8"/>
      <c r="HWN155" s="8"/>
      <c r="HWO155" s="8"/>
      <c r="HWP155" s="8"/>
      <c r="HWQ155" s="8"/>
      <c r="HWR155" s="8"/>
      <c r="HWS155" s="8"/>
      <c r="HWT155" s="8"/>
      <c r="HWU155" s="8"/>
      <c r="HWV155" s="8"/>
      <c r="HWW155" s="8"/>
      <c r="HWX155" s="8"/>
      <c r="HWY155" s="8"/>
      <c r="HWZ155" s="8"/>
      <c r="HXA155" s="8"/>
      <c r="HXB155" s="8"/>
      <c r="HXC155" s="8"/>
      <c r="HXD155" s="8"/>
      <c r="HXE155" s="8"/>
      <c r="HXF155" s="8"/>
      <c r="HXG155" s="8"/>
      <c r="HXH155" s="8"/>
      <c r="HXI155" s="8"/>
      <c r="HXJ155" s="8"/>
      <c r="HXK155" s="8"/>
      <c r="HXL155" s="8"/>
      <c r="HXM155" s="8"/>
      <c r="HXN155" s="8"/>
      <c r="HXO155" s="8"/>
      <c r="HXP155" s="8"/>
      <c r="HXQ155" s="8"/>
      <c r="HXR155" s="8"/>
      <c r="HXS155" s="8"/>
      <c r="HXT155" s="8"/>
      <c r="HXU155" s="8"/>
      <c r="HXV155" s="8"/>
      <c r="HXW155" s="8"/>
      <c r="HXX155" s="8"/>
      <c r="HXY155" s="8"/>
      <c r="HXZ155" s="8"/>
      <c r="HYA155" s="8"/>
      <c r="HYB155" s="8"/>
      <c r="HYC155" s="8"/>
      <c r="HYD155" s="8"/>
      <c r="HYE155" s="8"/>
      <c r="HYF155" s="8"/>
      <c r="HYG155" s="8"/>
      <c r="HYH155" s="8"/>
      <c r="HYI155" s="8"/>
      <c r="HYJ155" s="8"/>
      <c r="HYK155" s="8"/>
      <c r="HYL155" s="8"/>
      <c r="HYM155" s="8"/>
      <c r="HYN155" s="8"/>
      <c r="HYO155" s="8"/>
      <c r="HYP155" s="8"/>
      <c r="HYQ155" s="8"/>
      <c r="HYR155" s="8"/>
      <c r="HYS155" s="8"/>
      <c r="HYT155" s="8"/>
      <c r="HYU155" s="8"/>
      <c r="HYV155" s="8"/>
      <c r="HYW155" s="8"/>
      <c r="HYX155" s="8"/>
      <c r="HYY155" s="8"/>
      <c r="HYZ155" s="8"/>
      <c r="HZA155" s="8"/>
      <c r="HZB155" s="8"/>
      <c r="HZC155" s="8"/>
      <c r="HZD155" s="8"/>
      <c r="HZE155" s="8"/>
      <c r="HZF155" s="8"/>
      <c r="HZG155" s="8"/>
      <c r="HZH155" s="8"/>
      <c r="HZI155" s="8"/>
      <c r="HZJ155" s="8"/>
      <c r="HZK155" s="8"/>
      <c r="HZL155" s="8"/>
      <c r="HZM155" s="8"/>
      <c r="HZN155" s="8"/>
      <c r="HZO155" s="8"/>
      <c r="HZP155" s="8"/>
      <c r="HZQ155" s="8"/>
      <c r="HZR155" s="8"/>
      <c r="HZS155" s="8"/>
      <c r="HZT155" s="8"/>
      <c r="HZU155" s="8"/>
      <c r="HZV155" s="8"/>
      <c r="HZW155" s="8"/>
      <c r="HZX155" s="8"/>
      <c r="HZY155" s="8"/>
      <c r="HZZ155" s="8"/>
      <c r="IAA155" s="8"/>
      <c r="IAB155" s="8"/>
      <c r="IAC155" s="8"/>
      <c r="IAD155" s="8"/>
      <c r="IAE155" s="8"/>
      <c r="IAF155" s="8"/>
      <c r="IAG155" s="8"/>
      <c r="IAH155" s="8"/>
      <c r="IAI155" s="8"/>
      <c r="IAJ155" s="8"/>
      <c r="IAK155" s="8"/>
      <c r="IAL155" s="8"/>
      <c r="IAM155" s="8"/>
      <c r="IAN155" s="8"/>
      <c r="IAO155" s="8"/>
      <c r="IAP155" s="8"/>
      <c r="IAQ155" s="8"/>
      <c r="IAR155" s="8"/>
      <c r="IAS155" s="8"/>
      <c r="IAT155" s="8"/>
      <c r="IAU155" s="8"/>
      <c r="IAV155" s="8"/>
      <c r="IAW155" s="8"/>
      <c r="IAX155" s="8"/>
      <c r="IAY155" s="8"/>
      <c r="IAZ155" s="8"/>
      <c r="IBA155" s="8"/>
      <c r="IBB155" s="8"/>
      <c r="IBC155" s="8"/>
      <c r="IBD155" s="8"/>
      <c r="IBE155" s="8"/>
      <c r="IBF155" s="8"/>
      <c r="IBG155" s="8"/>
      <c r="IBH155" s="8"/>
      <c r="IBI155" s="8"/>
      <c r="IBJ155" s="8"/>
      <c r="IBK155" s="8"/>
      <c r="IBL155" s="8"/>
      <c r="IBM155" s="8"/>
      <c r="IBN155" s="8"/>
      <c r="IBO155" s="8"/>
      <c r="IBP155" s="8"/>
      <c r="IBQ155" s="8"/>
      <c r="IBR155" s="8"/>
      <c r="IBS155" s="8"/>
      <c r="IBT155" s="8"/>
      <c r="IBU155" s="8"/>
      <c r="IBV155" s="8"/>
      <c r="IBW155" s="8"/>
      <c r="IBX155" s="8"/>
      <c r="IBY155" s="8"/>
      <c r="IBZ155" s="8"/>
      <c r="ICA155" s="8"/>
      <c r="ICB155" s="8"/>
      <c r="ICC155" s="8"/>
      <c r="ICD155" s="8"/>
      <c r="ICE155" s="8"/>
      <c r="ICF155" s="8"/>
      <c r="ICG155" s="8"/>
      <c r="ICH155" s="8"/>
      <c r="ICI155" s="8"/>
      <c r="ICJ155" s="8"/>
      <c r="ICK155" s="8"/>
      <c r="ICL155" s="8"/>
      <c r="ICM155" s="8"/>
      <c r="ICN155" s="8"/>
      <c r="ICO155" s="8"/>
      <c r="ICP155" s="8"/>
      <c r="ICQ155" s="8"/>
      <c r="ICR155" s="8"/>
      <c r="ICS155" s="8"/>
      <c r="ICT155" s="8"/>
      <c r="ICU155" s="8"/>
      <c r="ICV155" s="8"/>
      <c r="ICW155" s="8"/>
      <c r="ICX155" s="8"/>
      <c r="ICY155" s="8"/>
      <c r="ICZ155" s="8"/>
      <c r="IDA155" s="8"/>
      <c r="IDB155" s="8"/>
      <c r="IDC155" s="8"/>
      <c r="IDD155" s="8"/>
      <c r="IDE155" s="8"/>
      <c r="IDF155" s="8"/>
      <c r="IDG155" s="8"/>
      <c r="IDH155" s="8"/>
      <c r="IDI155" s="8"/>
      <c r="IDJ155" s="8"/>
      <c r="IDK155" s="8"/>
      <c r="IDL155" s="8"/>
      <c r="IDM155" s="8"/>
      <c r="IDN155" s="8"/>
      <c r="IDO155" s="8"/>
      <c r="IDP155" s="8"/>
      <c r="IDQ155" s="8"/>
      <c r="IDR155" s="8"/>
      <c r="IDS155" s="8"/>
      <c r="IDT155" s="8"/>
      <c r="IDU155" s="8"/>
      <c r="IDV155" s="8"/>
      <c r="IDW155" s="8"/>
      <c r="IDX155" s="8"/>
      <c r="IDY155" s="8"/>
      <c r="IDZ155" s="8"/>
      <c r="IEA155" s="8"/>
      <c r="IEB155" s="8"/>
      <c r="IEC155" s="8"/>
      <c r="IED155" s="8"/>
      <c r="IEE155" s="8"/>
      <c r="IEF155" s="8"/>
      <c r="IEG155" s="8"/>
      <c r="IEH155" s="8"/>
      <c r="IEI155" s="8"/>
      <c r="IEJ155" s="8"/>
      <c r="IEK155" s="8"/>
      <c r="IEL155" s="8"/>
      <c r="IEM155" s="8"/>
      <c r="IEN155" s="8"/>
      <c r="IEO155" s="8"/>
      <c r="IEP155" s="8"/>
      <c r="IEQ155" s="8"/>
      <c r="IER155" s="8"/>
      <c r="IES155" s="8"/>
      <c r="IET155" s="8"/>
      <c r="IEU155" s="8"/>
      <c r="IEV155" s="8"/>
      <c r="IEW155" s="8"/>
      <c r="IEX155" s="8"/>
      <c r="IEY155" s="8"/>
      <c r="IEZ155" s="8"/>
      <c r="IFA155" s="8"/>
      <c r="IFB155" s="8"/>
      <c r="IFC155" s="8"/>
      <c r="IFD155" s="8"/>
      <c r="IFE155" s="8"/>
      <c r="IFF155" s="8"/>
      <c r="IFG155" s="8"/>
      <c r="IFH155" s="8"/>
      <c r="IFI155" s="8"/>
      <c r="IFJ155" s="8"/>
      <c r="IFK155" s="8"/>
      <c r="IFL155" s="8"/>
      <c r="IFM155" s="8"/>
      <c r="IFN155" s="8"/>
      <c r="IFO155" s="8"/>
      <c r="IFP155" s="8"/>
      <c r="IFQ155" s="8"/>
      <c r="IFR155" s="8"/>
      <c r="IFS155" s="8"/>
      <c r="IFT155" s="8"/>
      <c r="IFU155" s="8"/>
      <c r="IFV155" s="8"/>
      <c r="IFW155" s="8"/>
      <c r="IFX155" s="8"/>
      <c r="IFY155" s="8"/>
      <c r="IFZ155" s="8"/>
      <c r="IGA155" s="8"/>
      <c r="IGB155" s="8"/>
      <c r="IGC155" s="8"/>
      <c r="IGD155" s="8"/>
      <c r="IGE155" s="8"/>
      <c r="IGF155" s="8"/>
      <c r="IGG155" s="8"/>
      <c r="IGH155" s="8"/>
      <c r="IGI155" s="8"/>
      <c r="IGJ155" s="8"/>
      <c r="IGK155" s="8"/>
      <c r="IGL155" s="8"/>
      <c r="IGM155" s="8"/>
      <c r="IGN155" s="8"/>
      <c r="IGO155" s="8"/>
      <c r="IGP155" s="8"/>
      <c r="IGQ155" s="8"/>
      <c r="IGR155" s="8"/>
      <c r="IGS155" s="8"/>
      <c r="IGT155" s="8"/>
      <c r="IGU155" s="8"/>
      <c r="IGV155" s="8"/>
      <c r="IGW155" s="8"/>
      <c r="IGX155" s="8"/>
      <c r="IGY155" s="8"/>
      <c r="IGZ155" s="8"/>
      <c r="IHA155" s="8"/>
      <c r="IHB155" s="8"/>
      <c r="IHC155" s="8"/>
      <c r="IHD155" s="8"/>
      <c r="IHE155" s="8"/>
      <c r="IHF155" s="8"/>
      <c r="IHG155" s="8"/>
      <c r="IHH155" s="8"/>
      <c r="IHI155" s="8"/>
      <c r="IHJ155" s="8"/>
      <c r="IHK155" s="8"/>
      <c r="IHL155" s="8"/>
      <c r="IHM155" s="8"/>
      <c r="IHN155" s="8"/>
      <c r="IHO155" s="8"/>
      <c r="IHP155" s="8"/>
      <c r="IHQ155" s="8"/>
      <c r="IHR155" s="8"/>
      <c r="IHS155" s="8"/>
      <c r="IHT155" s="8"/>
      <c r="IHU155" s="8"/>
      <c r="IHV155" s="8"/>
      <c r="IHW155" s="8"/>
      <c r="IHX155" s="8"/>
      <c r="IHY155" s="8"/>
      <c r="IHZ155" s="8"/>
      <c r="IIA155" s="8"/>
      <c r="IIB155" s="8"/>
      <c r="IIC155" s="8"/>
      <c r="IID155" s="8"/>
      <c r="IIE155" s="8"/>
      <c r="IIF155" s="8"/>
      <c r="IIG155" s="8"/>
      <c r="IIH155" s="8"/>
      <c r="III155" s="8"/>
      <c r="IIJ155" s="8"/>
      <c r="IIK155" s="8"/>
      <c r="IIL155" s="8"/>
      <c r="IIM155" s="8"/>
      <c r="IIN155" s="8"/>
      <c r="IIO155" s="8"/>
      <c r="IIP155" s="8"/>
      <c r="IIQ155" s="8"/>
      <c r="IIR155" s="8"/>
      <c r="IIS155" s="8"/>
      <c r="IIT155" s="8"/>
      <c r="IIU155" s="8"/>
      <c r="IIV155" s="8"/>
      <c r="IIW155" s="8"/>
      <c r="IIX155" s="8"/>
      <c r="IIY155" s="8"/>
      <c r="IIZ155" s="8"/>
      <c r="IJA155" s="8"/>
      <c r="IJB155" s="8"/>
      <c r="IJC155" s="8"/>
      <c r="IJD155" s="8"/>
      <c r="IJE155" s="8"/>
      <c r="IJF155" s="8"/>
      <c r="IJG155" s="8"/>
      <c r="IJH155" s="8"/>
      <c r="IJI155" s="8"/>
      <c r="IJJ155" s="8"/>
      <c r="IJK155" s="8"/>
      <c r="IJL155" s="8"/>
      <c r="IJM155" s="8"/>
      <c r="IJN155" s="8"/>
      <c r="IJO155" s="8"/>
      <c r="IJP155" s="8"/>
      <c r="IJQ155" s="8"/>
      <c r="IJR155" s="8"/>
      <c r="IJS155" s="8"/>
      <c r="IJT155" s="8"/>
      <c r="IJU155" s="8"/>
      <c r="IJV155" s="8"/>
      <c r="IJW155" s="8"/>
      <c r="IJX155" s="8"/>
      <c r="IJY155" s="8"/>
      <c r="IJZ155" s="8"/>
      <c r="IKA155" s="8"/>
      <c r="IKB155" s="8"/>
      <c r="IKC155" s="8"/>
      <c r="IKD155" s="8"/>
      <c r="IKE155" s="8"/>
      <c r="IKF155" s="8"/>
      <c r="IKG155" s="8"/>
      <c r="IKH155" s="8"/>
      <c r="IKI155" s="8"/>
      <c r="IKJ155" s="8"/>
      <c r="IKK155" s="8"/>
      <c r="IKL155" s="8"/>
      <c r="IKM155" s="8"/>
      <c r="IKN155" s="8"/>
      <c r="IKO155" s="8"/>
      <c r="IKP155" s="8"/>
      <c r="IKQ155" s="8"/>
      <c r="IKR155" s="8"/>
      <c r="IKS155" s="8"/>
      <c r="IKT155" s="8"/>
      <c r="IKU155" s="8"/>
      <c r="IKV155" s="8"/>
      <c r="IKW155" s="8"/>
      <c r="IKX155" s="8"/>
      <c r="IKY155" s="8"/>
      <c r="IKZ155" s="8"/>
      <c r="ILA155" s="8"/>
      <c r="ILB155" s="8"/>
      <c r="ILC155" s="8"/>
      <c r="ILD155" s="8"/>
      <c r="ILE155" s="8"/>
      <c r="ILF155" s="8"/>
      <c r="ILG155" s="8"/>
      <c r="ILH155" s="8"/>
      <c r="ILI155" s="8"/>
      <c r="ILJ155" s="8"/>
      <c r="ILK155" s="8"/>
      <c r="ILL155" s="8"/>
      <c r="ILM155" s="8"/>
      <c r="ILN155" s="8"/>
      <c r="ILO155" s="8"/>
      <c r="ILP155" s="8"/>
      <c r="ILQ155" s="8"/>
      <c r="ILR155" s="8"/>
      <c r="ILS155" s="8"/>
      <c r="ILT155" s="8"/>
      <c r="ILU155" s="8"/>
      <c r="ILV155" s="8"/>
      <c r="ILW155" s="8"/>
      <c r="ILX155" s="8"/>
      <c r="ILY155" s="8"/>
      <c r="ILZ155" s="8"/>
      <c r="IMA155" s="8"/>
      <c r="IMB155" s="8"/>
      <c r="IMC155" s="8"/>
      <c r="IMD155" s="8"/>
      <c r="IME155" s="8"/>
      <c r="IMF155" s="8"/>
      <c r="IMG155" s="8"/>
      <c r="IMH155" s="8"/>
      <c r="IMI155" s="8"/>
      <c r="IMJ155" s="8"/>
      <c r="IMK155" s="8"/>
      <c r="IML155" s="8"/>
      <c r="IMM155" s="8"/>
      <c r="IMN155" s="8"/>
      <c r="IMO155" s="8"/>
      <c r="IMP155" s="8"/>
      <c r="IMQ155" s="8"/>
      <c r="IMR155" s="8"/>
      <c r="IMS155" s="8"/>
      <c r="IMT155" s="8"/>
      <c r="IMU155" s="8"/>
      <c r="IMV155" s="8"/>
      <c r="IMW155" s="8"/>
      <c r="IMX155" s="8"/>
      <c r="IMY155" s="8"/>
      <c r="IMZ155" s="8"/>
      <c r="INA155" s="8"/>
      <c r="INB155" s="8"/>
      <c r="INC155" s="8"/>
      <c r="IND155" s="8"/>
      <c r="INE155" s="8"/>
      <c r="INF155" s="8"/>
      <c r="ING155" s="8"/>
      <c r="INH155" s="8"/>
      <c r="INI155" s="8"/>
      <c r="INJ155" s="8"/>
      <c r="INK155" s="8"/>
      <c r="INL155" s="8"/>
      <c r="INM155" s="8"/>
      <c r="INN155" s="8"/>
      <c r="INO155" s="8"/>
      <c r="INP155" s="8"/>
      <c r="INQ155" s="8"/>
      <c r="INR155" s="8"/>
      <c r="INS155" s="8"/>
      <c r="INT155" s="8"/>
      <c r="INU155" s="8"/>
      <c r="INV155" s="8"/>
      <c r="INW155" s="8"/>
      <c r="INX155" s="8"/>
      <c r="INY155" s="8"/>
      <c r="INZ155" s="8"/>
      <c r="IOA155" s="8"/>
      <c r="IOB155" s="8"/>
      <c r="IOC155" s="8"/>
      <c r="IOD155" s="8"/>
      <c r="IOE155" s="8"/>
      <c r="IOF155" s="8"/>
      <c r="IOG155" s="8"/>
      <c r="IOH155" s="8"/>
      <c r="IOI155" s="8"/>
      <c r="IOJ155" s="8"/>
      <c r="IOK155" s="8"/>
      <c r="IOL155" s="8"/>
      <c r="IOM155" s="8"/>
      <c r="ION155" s="8"/>
      <c r="IOO155" s="8"/>
      <c r="IOP155" s="8"/>
      <c r="IOQ155" s="8"/>
      <c r="IOR155" s="8"/>
      <c r="IOS155" s="8"/>
      <c r="IOT155" s="8"/>
      <c r="IOU155" s="8"/>
      <c r="IOV155" s="8"/>
      <c r="IOW155" s="8"/>
      <c r="IOX155" s="8"/>
      <c r="IOY155" s="8"/>
      <c r="IOZ155" s="8"/>
      <c r="IPA155" s="8"/>
      <c r="IPB155" s="8"/>
      <c r="IPC155" s="8"/>
      <c r="IPD155" s="8"/>
      <c r="IPE155" s="8"/>
      <c r="IPF155" s="8"/>
      <c r="IPG155" s="8"/>
      <c r="IPH155" s="8"/>
      <c r="IPI155" s="8"/>
      <c r="IPJ155" s="8"/>
      <c r="IPK155" s="8"/>
      <c r="IPL155" s="8"/>
      <c r="IPM155" s="8"/>
      <c r="IPN155" s="8"/>
      <c r="IPO155" s="8"/>
      <c r="IPP155" s="8"/>
      <c r="IPQ155" s="8"/>
      <c r="IPR155" s="8"/>
      <c r="IPS155" s="8"/>
      <c r="IPT155" s="8"/>
      <c r="IPU155" s="8"/>
      <c r="IPV155" s="8"/>
      <c r="IPW155" s="8"/>
      <c r="IPX155" s="8"/>
      <c r="IPY155" s="8"/>
      <c r="IPZ155" s="8"/>
      <c r="IQA155" s="8"/>
      <c r="IQB155" s="8"/>
      <c r="IQC155" s="8"/>
      <c r="IQD155" s="8"/>
      <c r="IQE155" s="8"/>
      <c r="IQF155" s="8"/>
      <c r="IQG155" s="8"/>
      <c r="IQH155" s="8"/>
      <c r="IQI155" s="8"/>
      <c r="IQJ155" s="8"/>
      <c r="IQK155" s="8"/>
      <c r="IQL155" s="8"/>
      <c r="IQM155" s="8"/>
      <c r="IQN155" s="8"/>
      <c r="IQO155" s="8"/>
      <c r="IQP155" s="8"/>
      <c r="IQQ155" s="8"/>
      <c r="IQR155" s="8"/>
      <c r="IQS155" s="8"/>
      <c r="IQT155" s="8"/>
      <c r="IQU155" s="8"/>
      <c r="IQV155" s="8"/>
      <c r="IQW155" s="8"/>
      <c r="IQX155" s="8"/>
      <c r="IQY155" s="8"/>
      <c r="IQZ155" s="8"/>
      <c r="IRA155" s="8"/>
      <c r="IRB155" s="8"/>
      <c r="IRC155" s="8"/>
      <c r="IRD155" s="8"/>
      <c r="IRE155" s="8"/>
      <c r="IRF155" s="8"/>
      <c r="IRG155" s="8"/>
      <c r="IRH155" s="8"/>
      <c r="IRI155" s="8"/>
      <c r="IRJ155" s="8"/>
      <c r="IRK155" s="8"/>
      <c r="IRL155" s="8"/>
      <c r="IRM155" s="8"/>
      <c r="IRN155" s="8"/>
      <c r="IRO155" s="8"/>
      <c r="IRP155" s="8"/>
      <c r="IRQ155" s="8"/>
      <c r="IRR155" s="8"/>
      <c r="IRS155" s="8"/>
      <c r="IRT155" s="8"/>
      <c r="IRU155" s="8"/>
      <c r="IRV155" s="8"/>
      <c r="IRW155" s="8"/>
      <c r="IRX155" s="8"/>
      <c r="IRY155" s="8"/>
      <c r="IRZ155" s="8"/>
      <c r="ISA155" s="8"/>
      <c r="ISB155" s="8"/>
      <c r="ISC155" s="8"/>
      <c r="ISD155" s="8"/>
      <c r="ISE155" s="8"/>
      <c r="ISF155" s="8"/>
      <c r="ISG155" s="8"/>
      <c r="ISH155" s="8"/>
      <c r="ISI155" s="8"/>
      <c r="ISJ155" s="8"/>
      <c r="ISK155" s="8"/>
      <c r="ISL155" s="8"/>
      <c r="ISM155" s="8"/>
      <c r="ISN155" s="8"/>
      <c r="ISO155" s="8"/>
      <c r="ISP155" s="8"/>
      <c r="ISQ155" s="8"/>
      <c r="ISR155" s="8"/>
      <c r="ISS155" s="8"/>
      <c r="IST155" s="8"/>
      <c r="ISU155" s="8"/>
      <c r="ISV155" s="8"/>
      <c r="ISW155" s="8"/>
      <c r="ISX155" s="8"/>
      <c r="ISY155" s="8"/>
      <c r="ISZ155" s="8"/>
      <c r="ITA155" s="8"/>
      <c r="ITB155" s="8"/>
      <c r="ITC155" s="8"/>
      <c r="ITD155" s="8"/>
      <c r="ITE155" s="8"/>
      <c r="ITF155" s="8"/>
      <c r="ITG155" s="8"/>
      <c r="ITH155" s="8"/>
      <c r="ITI155" s="8"/>
      <c r="ITJ155" s="8"/>
      <c r="ITK155" s="8"/>
      <c r="ITL155" s="8"/>
      <c r="ITM155" s="8"/>
      <c r="ITN155" s="8"/>
      <c r="ITO155" s="8"/>
      <c r="ITP155" s="8"/>
      <c r="ITQ155" s="8"/>
      <c r="ITR155" s="8"/>
      <c r="ITS155" s="8"/>
      <c r="ITT155" s="8"/>
      <c r="ITU155" s="8"/>
      <c r="ITV155" s="8"/>
      <c r="ITW155" s="8"/>
      <c r="ITX155" s="8"/>
      <c r="ITY155" s="8"/>
      <c r="ITZ155" s="8"/>
      <c r="IUA155" s="8"/>
      <c r="IUB155" s="8"/>
      <c r="IUC155" s="8"/>
      <c r="IUD155" s="8"/>
      <c r="IUE155" s="8"/>
      <c r="IUF155" s="8"/>
      <c r="IUG155" s="8"/>
      <c r="IUH155" s="8"/>
      <c r="IUI155" s="8"/>
      <c r="IUJ155" s="8"/>
      <c r="IUK155" s="8"/>
      <c r="IUL155" s="8"/>
      <c r="IUM155" s="8"/>
      <c r="IUN155" s="8"/>
      <c r="IUO155" s="8"/>
      <c r="IUP155" s="8"/>
      <c r="IUQ155" s="8"/>
      <c r="IUR155" s="8"/>
      <c r="IUS155" s="8"/>
      <c r="IUT155" s="8"/>
      <c r="IUU155" s="8"/>
      <c r="IUV155" s="8"/>
      <c r="IUW155" s="8"/>
      <c r="IUX155" s="8"/>
      <c r="IUY155" s="8"/>
      <c r="IUZ155" s="8"/>
      <c r="IVA155" s="8"/>
      <c r="IVB155" s="8"/>
      <c r="IVC155" s="8"/>
      <c r="IVD155" s="8"/>
      <c r="IVE155" s="8"/>
      <c r="IVF155" s="8"/>
      <c r="IVG155" s="8"/>
      <c r="IVH155" s="8"/>
      <c r="IVI155" s="8"/>
      <c r="IVJ155" s="8"/>
      <c r="IVK155" s="8"/>
      <c r="IVL155" s="8"/>
      <c r="IVM155" s="8"/>
      <c r="IVN155" s="8"/>
      <c r="IVO155" s="8"/>
      <c r="IVP155" s="8"/>
      <c r="IVQ155" s="8"/>
      <c r="IVR155" s="8"/>
      <c r="IVS155" s="8"/>
      <c r="IVT155" s="8"/>
      <c r="IVU155" s="8"/>
      <c r="IVV155" s="8"/>
      <c r="IVW155" s="8"/>
      <c r="IVX155" s="8"/>
      <c r="IVY155" s="8"/>
      <c r="IVZ155" s="8"/>
      <c r="IWA155" s="8"/>
      <c r="IWB155" s="8"/>
      <c r="IWC155" s="8"/>
      <c r="IWD155" s="8"/>
      <c r="IWE155" s="8"/>
      <c r="IWF155" s="8"/>
      <c r="IWG155" s="8"/>
      <c r="IWH155" s="8"/>
      <c r="IWI155" s="8"/>
      <c r="IWJ155" s="8"/>
      <c r="IWK155" s="8"/>
      <c r="IWL155" s="8"/>
      <c r="IWM155" s="8"/>
      <c r="IWN155" s="8"/>
      <c r="IWO155" s="8"/>
      <c r="IWP155" s="8"/>
      <c r="IWQ155" s="8"/>
      <c r="IWR155" s="8"/>
      <c r="IWS155" s="8"/>
      <c r="IWT155" s="8"/>
      <c r="IWU155" s="8"/>
      <c r="IWV155" s="8"/>
      <c r="IWW155" s="8"/>
      <c r="IWX155" s="8"/>
      <c r="IWY155" s="8"/>
      <c r="IWZ155" s="8"/>
      <c r="IXA155" s="8"/>
      <c r="IXB155" s="8"/>
      <c r="IXC155" s="8"/>
      <c r="IXD155" s="8"/>
      <c r="IXE155" s="8"/>
      <c r="IXF155" s="8"/>
      <c r="IXG155" s="8"/>
      <c r="IXH155" s="8"/>
      <c r="IXI155" s="8"/>
      <c r="IXJ155" s="8"/>
      <c r="IXK155" s="8"/>
      <c r="IXL155" s="8"/>
      <c r="IXM155" s="8"/>
      <c r="IXN155" s="8"/>
      <c r="IXO155" s="8"/>
      <c r="IXP155" s="8"/>
      <c r="IXQ155" s="8"/>
      <c r="IXR155" s="8"/>
      <c r="IXS155" s="8"/>
      <c r="IXT155" s="8"/>
      <c r="IXU155" s="8"/>
      <c r="IXV155" s="8"/>
      <c r="IXW155" s="8"/>
      <c r="IXX155" s="8"/>
      <c r="IXY155" s="8"/>
      <c r="IXZ155" s="8"/>
      <c r="IYA155" s="8"/>
      <c r="IYB155" s="8"/>
      <c r="IYC155" s="8"/>
      <c r="IYD155" s="8"/>
      <c r="IYE155" s="8"/>
      <c r="IYF155" s="8"/>
      <c r="IYG155" s="8"/>
      <c r="IYH155" s="8"/>
      <c r="IYI155" s="8"/>
      <c r="IYJ155" s="8"/>
      <c r="IYK155" s="8"/>
      <c r="IYL155" s="8"/>
      <c r="IYM155" s="8"/>
      <c r="IYN155" s="8"/>
      <c r="IYO155" s="8"/>
      <c r="IYP155" s="8"/>
      <c r="IYQ155" s="8"/>
      <c r="IYR155" s="8"/>
      <c r="IYS155" s="8"/>
      <c r="IYT155" s="8"/>
      <c r="IYU155" s="8"/>
      <c r="IYV155" s="8"/>
      <c r="IYW155" s="8"/>
      <c r="IYX155" s="8"/>
      <c r="IYY155" s="8"/>
      <c r="IYZ155" s="8"/>
      <c r="IZA155" s="8"/>
      <c r="IZB155" s="8"/>
      <c r="IZC155" s="8"/>
      <c r="IZD155" s="8"/>
      <c r="IZE155" s="8"/>
      <c r="IZF155" s="8"/>
      <c r="IZG155" s="8"/>
      <c r="IZH155" s="8"/>
      <c r="IZI155" s="8"/>
      <c r="IZJ155" s="8"/>
      <c r="IZK155" s="8"/>
      <c r="IZL155" s="8"/>
      <c r="IZM155" s="8"/>
      <c r="IZN155" s="8"/>
      <c r="IZO155" s="8"/>
      <c r="IZP155" s="8"/>
      <c r="IZQ155" s="8"/>
      <c r="IZR155" s="8"/>
      <c r="IZS155" s="8"/>
      <c r="IZT155" s="8"/>
      <c r="IZU155" s="8"/>
      <c r="IZV155" s="8"/>
      <c r="IZW155" s="8"/>
      <c r="IZX155" s="8"/>
      <c r="IZY155" s="8"/>
      <c r="IZZ155" s="8"/>
      <c r="JAA155" s="8"/>
      <c r="JAB155" s="8"/>
      <c r="JAC155" s="8"/>
      <c r="JAD155" s="8"/>
      <c r="JAE155" s="8"/>
      <c r="JAF155" s="8"/>
      <c r="JAG155" s="8"/>
      <c r="JAH155" s="8"/>
      <c r="JAI155" s="8"/>
      <c r="JAJ155" s="8"/>
      <c r="JAK155" s="8"/>
      <c r="JAL155" s="8"/>
      <c r="JAM155" s="8"/>
      <c r="JAN155" s="8"/>
      <c r="JAO155" s="8"/>
      <c r="JAP155" s="8"/>
      <c r="JAQ155" s="8"/>
      <c r="JAR155" s="8"/>
      <c r="JAS155" s="8"/>
      <c r="JAT155" s="8"/>
      <c r="JAU155" s="8"/>
      <c r="JAV155" s="8"/>
      <c r="JAW155" s="8"/>
      <c r="JAX155" s="8"/>
      <c r="JAY155" s="8"/>
      <c r="JAZ155" s="8"/>
      <c r="JBA155" s="8"/>
      <c r="JBB155" s="8"/>
      <c r="JBC155" s="8"/>
      <c r="JBD155" s="8"/>
      <c r="JBE155" s="8"/>
      <c r="JBF155" s="8"/>
      <c r="JBG155" s="8"/>
      <c r="JBH155" s="8"/>
      <c r="JBI155" s="8"/>
      <c r="JBJ155" s="8"/>
      <c r="JBK155" s="8"/>
      <c r="JBL155" s="8"/>
      <c r="JBM155" s="8"/>
      <c r="JBN155" s="8"/>
      <c r="JBO155" s="8"/>
      <c r="JBP155" s="8"/>
      <c r="JBQ155" s="8"/>
      <c r="JBR155" s="8"/>
      <c r="JBS155" s="8"/>
      <c r="JBT155" s="8"/>
      <c r="JBU155" s="8"/>
      <c r="JBV155" s="8"/>
      <c r="JBW155" s="8"/>
      <c r="JBX155" s="8"/>
      <c r="JBY155" s="8"/>
      <c r="JBZ155" s="8"/>
      <c r="JCA155" s="8"/>
      <c r="JCB155" s="8"/>
      <c r="JCC155" s="8"/>
      <c r="JCD155" s="8"/>
      <c r="JCE155" s="8"/>
      <c r="JCF155" s="8"/>
      <c r="JCG155" s="8"/>
      <c r="JCH155" s="8"/>
      <c r="JCI155" s="8"/>
      <c r="JCJ155" s="8"/>
      <c r="JCK155" s="8"/>
      <c r="JCL155" s="8"/>
      <c r="JCM155" s="8"/>
      <c r="JCN155" s="8"/>
      <c r="JCO155" s="8"/>
      <c r="JCP155" s="8"/>
      <c r="JCQ155" s="8"/>
      <c r="JCR155" s="8"/>
      <c r="JCS155" s="8"/>
      <c r="JCT155" s="8"/>
      <c r="JCU155" s="8"/>
      <c r="JCV155" s="8"/>
      <c r="JCW155" s="8"/>
      <c r="JCX155" s="8"/>
      <c r="JCY155" s="8"/>
      <c r="JCZ155" s="8"/>
      <c r="JDA155" s="8"/>
      <c r="JDB155" s="8"/>
      <c r="JDC155" s="8"/>
      <c r="JDD155" s="8"/>
      <c r="JDE155" s="8"/>
      <c r="JDF155" s="8"/>
      <c r="JDG155" s="8"/>
      <c r="JDH155" s="8"/>
      <c r="JDI155" s="8"/>
      <c r="JDJ155" s="8"/>
      <c r="JDK155" s="8"/>
      <c r="JDL155" s="8"/>
      <c r="JDM155" s="8"/>
      <c r="JDN155" s="8"/>
      <c r="JDO155" s="8"/>
      <c r="JDP155" s="8"/>
      <c r="JDQ155" s="8"/>
      <c r="JDR155" s="8"/>
      <c r="JDS155" s="8"/>
      <c r="JDT155" s="8"/>
      <c r="JDU155" s="8"/>
      <c r="JDV155" s="8"/>
      <c r="JDW155" s="8"/>
      <c r="JDX155" s="8"/>
      <c r="JDY155" s="8"/>
      <c r="JDZ155" s="8"/>
      <c r="JEA155" s="8"/>
      <c r="JEB155" s="8"/>
      <c r="JEC155" s="8"/>
      <c r="JED155" s="8"/>
      <c r="JEE155" s="8"/>
      <c r="JEF155" s="8"/>
      <c r="JEG155" s="8"/>
      <c r="JEH155" s="8"/>
      <c r="JEI155" s="8"/>
      <c r="JEJ155" s="8"/>
      <c r="JEK155" s="8"/>
      <c r="JEL155" s="8"/>
      <c r="JEM155" s="8"/>
      <c r="JEN155" s="8"/>
      <c r="JEO155" s="8"/>
      <c r="JEP155" s="8"/>
      <c r="JEQ155" s="8"/>
      <c r="JER155" s="8"/>
      <c r="JES155" s="8"/>
      <c r="JET155" s="8"/>
      <c r="JEU155" s="8"/>
      <c r="JEV155" s="8"/>
      <c r="JEW155" s="8"/>
      <c r="JEX155" s="8"/>
      <c r="JEY155" s="8"/>
      <c r="JEZ155" s="8"/>
      <c r="JFA155" s="8"/>
      <c r="JFB155" s="8"/>
      <c r="JFC155" s="8"/>
      <c r="JFD155" s="8"/>
      <c r="JFE155" s="8"/>
      <c r="JFF155" s="8"/>
      <c r="JFG155" s="8"/>
      <c r="JFH155" s="8"/>
      <c r="JFI155" s="8"/>
      <c r="JFJ155" s="8"/>
      <c r="JFK155" s="8"/>
      <c r="JFL155" s="8"/>
      <c r="JFM155" s="8"/>
      <c r="JFN155" s="8"/>
      <c r="JFO155" s="8"/>
      <c r="JFP155" s="8"/>
      <c r="JFQ155" s="8"/>
      <c r="JFR155" s="8"/>
      <c r="JFS155" s="8"/>
      <c r="JFT155" s="8"/>
      <c r="JFU155" s="8"/>
      <c r="JFV155" s="8"/>
      <c r="JFW155" s="8"/>
      <c r="JFX155" s="8"/>
      <c r="JFY155" s="8"/>
      <c r="JFZ155" s="8"/>
      <c r="JGA155" s="8"/>
      <c r="JGB155" s="8"/>
      <c r="JGC155" s="8"/>
      <c r="JGD155" s="8"/>
      <c r="JGE155" s="8"/>
      <c r="JGF155" s="8"/>
      <c r="JGG155" s="8"/>
      <c r="JGH155" s="8"/>
      <c r="JGI155" s="8"/>
      <c r="JGJ155" s="8"/>
      <c r="JGK155" s="8"/>
      <c r="JGL155" s="8"/>
      <c r="JGM155" s="8"/>
      <c r="JGN155" s="8"/>
      <c r="JGO155" s="8"/>
      <c r="JGP155" s="8"/>
      <c r="JGQ155" s="8"/>
      <c r="JGR155" s="8"/>
      <c r="JGS155" s="8"/>
      <c r="JGT155" s="8"/>
      <c r="JGU155" s="8"/>
      <c r="JGV155" s="8"/>
      <c r="JGW155" s="8"/>
      <c r="JGX155" s="8"/>
      <c r="JGY155" s="8"/>
      <c r="JGZ155" s="8"/>
      <c r="JHA155" s="8"/>
      <c r="JHB155" s="8"/>
      <c r="JHC155" s="8"/>
      <c r="JHD155" s="8"/>
      <c r="JHE155" s="8"/>
      <c r="JHF155" s="8"/>
      <c r="JHG155" s="8"/>
      <c r="JHH155" s="8"/>
      <c r="JHI155" s="8"/>
      <c r="JHJ155" s="8"/>
      <c r="JHK155" s="8"/>
      <c r="JHL155" s="8"/>
      <c r="JHM155" s="8"/>
      <c r="JHN155" s="8"/>
      <c r="JHO155" s="8"/>
      <c r="JHP155" s="8"/>
      <c r="JHQ155" s="8"/>
      <c r="JHR155" s="8"/>
      <c r="JHS155" s="8"/>
      <c r="JHT155" s="8"/>
      <c r="JHU155" s="8"/>
      <c r="JHV155" s="8"/>
      <c r="JHW155" s="8"/>
      <c r="JHX155" s="8"/>
      <c r="JHY155" s="8"/>
      <c r="JHZ155" s="8"/>
      <c r="JIA155" s="8"/>
      <c r="JIB155" s="8"/>
      <c r="JIC155" s="8"/>
      <c r="JID155" s="8"/>
      <c r="JIE155" s="8"/>
      <c r="JIF155" s="8"/>
      <c r="JIG155" s="8"/>
      <c r="JIH155" s="8"/>
      <c r="JII155" s="8"/>
      <c r="JIJ155" s="8"/>
      <c r="JIK155" s="8"/>
      <c r="JIL155" s="8"/>
      <c r="JIM155" s="8"/>
      <c r="JIN155" s="8"/>
      <c r="JIO155" s="8"/>
      <c r="JIP155" s="8"/>
      <c r="JIQ155" s="8"/>
      <c r="JIR155" s="8"/>
      <c r="JIS155" s="8"/>
      <c r="JIT155" s="8"/>
      <c r="JIU155" s="8"/>
      <c r="JIV155" s="8"/>
      <c r="JIW155" s="8"/>
      <c r="JIX155" s="8"/>
      <c r="JIY155" s="8"/>
      <c r="JIZ155" s="8"/>
      <c r="JJA155" s="8"/>
      <c r="JJB155" s="8"/>
      <c r="JJC155" s="8"/>
      <c r="JJD155" s="8"/>
      <c r="JJE155" s="8"/>
      <c r="JJF155" s="8"/>
      <c r="JJG155" s="8"/>
      <c r="JJH155" s="8"/>
      <c r="JJI155" s="8"/>
      <c r="JJJ155" s="8"/>
      <c r="JJK155" s="8"/>
      <c r="JJL155" s="8"/>
      <c r="JJM155" s="8"/>
      <c r="JJN155" s="8"/>
      <c r="JJO155" s="8"/>
      <c r="JJP155" s="8"/>
      <c r="JJQ155" s="8"/>
      <c r="JJR155" s="8"/>
      <c r="JJS155" s="8"/>
      <c r="JJT155" s="8"/>
      <c r="JJU155" s="8"/>
      <c r="JJV155" s="8"/>
      <c r="JJW155" s="8"/>
      <c r="JJX155" s="8"/>
      <c r="JJY155" s="8"/>
      <c r="JJZ155" s="8"/>
      <c r="JKA155" s="8"/>
      <c r="JKB155" s="8"/>
      <c r="JKC155" s="8"/>
      <c r="JKD155" s="8"/>
      <c r="JKE155" s="8"/>
      <c r="JKF155" s="8"/>
      <c r="JKG155" s="8"/>
      <c r="JKH155" s="8"/>
      <c r="JKI155" s="8"/>
      <c r="JKJ155" s="8"/>
      <c r="JKK155" s="8"/>
      <c r="JKL155" s="8"/>
      <c r="JKM155" s="8"/>
      <c r="JKN155" s="8"/>
      <c r="JKO155" s="8"/>
      <c r="JKP155" s="8"/>
      <c r="JKQ155" s="8"/>
      <c r="JKR155" s="8"/>
      <c r="JKS155" s="8"/>
      <c r="JKT155" s="8"/>
      <c r="JKU155" s="8"/>
      <c r="JKV155" s="8"/>
      <c r="JKW155" s="8"/>
      <c r="JKX155" s="8"/>
      <c r="JKY155" s="8"/>
      <c r="JKZ155" s="8"/>
      <c r="JLA155" s="8"/>
      <c r="JLB155" s="8"/>
      <c r="JLC155" s="8"/>
      <c r="JLD155" s="8"/>
      <c r="JLE155" s="8"/>
      <c r="JLF155" s="8"/>
      <c r="JLG155" s="8"/>
      <c r="JLH155" s="8"/>
      <c r="JLI155" s="8"/>
      <c r="JLJ155" s="8"/>
      <c r="JLK155" s="8"/>
      <c r="JLL155" s="8"/>
      <c r="JLM155" s="8"/>
      <c r="JLN155" s="8"/>
      <c r="JLO155" s="8"/>
      <c r="JLP155" s="8"/>
      <c r="JLQ155" s="8"/>
      <c r="JLR155" s="8"/>
      <c r="JLS155" s="8"/>
      <c r="JLT155" s="8"/>
      <c r="JLU155" s="8"/>
      <c r="JLV155" s="8"/>
      <c r="JLW155" s="8"/>
      <c r="JLX155" s="8"/>
      <c r="JLY155" s="8"/>
      <c r="JLZ155" s="8"/>
      <c r="JMA155" s="8"/>
      <c r="JMB155" s="8"/>
      <c r="JMC155" s="8"/>
      <c r="JMD155" s="8"/>
      <c r="JME155" s="8"/>
      <c r="JMF155" s="8"/>
      <c r="JMG155" s="8"/>
      <c r="JMH155" s="8"/>
      <c r="JMI155" s="8"/>
      <c r="JMJ155" s="8"/>
      <c r="JMK155" s="8"/>
      <c r="JML155" s="8"/>
      <c r="JMM155" s="8"/>
      <c r="JMN155" s="8"/>
      <c r="JMO155" s="8"/>
      <c r="JMP155" s="8"/>
      <c r="JMQ155" s="8"/>
      <c r="JMR155" s="8"/>
      <c r="JMS155" s="8"/>
      <c r="JMT155" s="8"/>
      <c r="JMU155" s="8"/>
      <c r="JMV155" s="8"/>
      <c r="JMW155" s="8"/>
      <c r="JMX155" s="8"/>
      <c r="JMY155" s="8"/>
      <c r="JMZ155" s="8"/>
      <c r="JNA155" s="8"/>
      <c r="JNB155" s="8"/>
      <c r="JNC155" s="8"/>
      <c r="JND155" s="8"/>
      <c r="JNE155" s="8"/>
      <c r="JNF155" s="8"/>
      <c r="JNG155" s="8"/>
      <c r="JNH155" s="8"/>
      <c r="JNI155" s="8"/>
      <c r="JNJ155" s="8"/>
      <c r="JNK155" s="8"/>
      <c r="JNL155" s="8"/>
      <c r="JNM155" s="8"/>
      <c r="JNN155" s="8"/>
      <c r="JNO155" s="8"/>
      <c r="JNP155" s="8"/>
      <c r="JNQ155" s="8"/>
      <c r="JNR155" s="8"/>
      <c r="JNS155" s="8"/>
      <c r="JNT155" s="8"/>
      <c r="JNU155" s="8"/>
      <c r="JNV155" s="8"/>
      <c r="JNW155" s="8"/>
      <c r="JNX155" s="8"/>
      <c r="JNY155" s="8"/>
      <c r="JNZ155" s="8"/>
      <c r="JOA155" s="8"/>
      <c r="JOB155" s="8"/>
      <c r="JOC155" s="8"/>
      <c r="JOD155" s="8"/>
      <c r="JOE155" s="8"/>
      <c r="JOF155" s="8"/>
      <c r="JOG155" s="8"/>
      <c r="JOH155" s="8"/>
      <c r="JOI155" s="8"/>
      <c r="JOJ155" s="8"/>
      <c r="JOK155" s="8"/>
      <c r="JOL155" s="8"/>
      <c r="JOM155" s="8"/>
      <c r="JON155" s="8"/>
      <c r="JOO155" s="8"/>
      <c r="JOP155" s="8"/>
      <c r="JOQ155" s="8"/>
      <c r="JOR155" s="8"/>
      <c r="JOS155" s="8"/>
      <c r="JOT155" s="8"/>
      <c r="JOU155" s="8"/>
      <c r="JOV155" s="8"/>
      <c r="JOW155" s="8"/>
      <c r="JOX155" s="8"/>
      <c r="JOY155" s="8"/>
      <c r="JOZ155" s="8"/>
      <c r="JPA155" s="8"/>
      <c r="JPB155" s="8"/>
      <c r="JPC155" s="8"/>
      <c r="JPD155" s="8"/>
      <c r="JPE155" s="8"/>
      <c r="JPF155" s="8"/>
      <c r="JPG155" s="8"/>
      <c r="JPH155" s="8"/>
      <c r="JPI155" s="8"/>
      <c r="JPJ155" s="8"/>
      <c r="JPK155" s="8"/>
      <c r="JPL155" s="8"/>
      <c r="JPM155" s="8"/>
      <c r="JPN155" s="8"/>
      <c r="JPO155" s="8"/>
      <c r="JPP155" s="8"/>
      <c r="JPQ155" s="8"/>
      <c r="JPR155" s="8"/>
      <c r="JPS155" s="8"/>
      <c r="JPT155" s="8"/>
      <c r="JPU155" s="8"/>
      <c r="JPV155" s="8"/>
      <c r="JPW155" s="8"/>
      <c r="JPX155" s="8"/>
      <c r="JPY155" s="8"/>
      <c r="JPZ155" s="8"/>
      <c r="JQA155" s="8"/>
      <c r="JQB155" s="8"/>
      <c r="JQC155" s="8"/>
      <c r="JQD155" s="8"/>
      <c r="JQE155" s="8"/>
      <c r="JQF155" s="8"/>
      <c r="JQG155" s="8"/>
      <c r="JQH155" s="8"/>
      <c r="JQI155" s="8"/>
      <c r="JQJ155" s="8"/>
      <c r="JQK155" s="8"/>
      <c r="JQL155" s="8"/>
      <c r="JQM155" s="8"/>
      <c r="JQN155" s="8"/>
      <c r="JQO155" s="8"/>
      <c r="JQP155" s="8"/>
      <c r="JQQ155" s="8"/>
      <c r="JQR155" s="8"/>
      <c r="JQS155" s="8"/>
      <c r="JQT155" s="8"/>
      <c r="JQU155" s="8"/>
      <c r="JQV155" s="8"/>
      <c r="JQW155" s="8"/>
      <c r="JQX155" s="8"/>
      <c r="JQY155" s="8"/>
      <c r="JQZ155" s="8"/>
      <c r="JRA155" s="8"/>
      <c r="JRB155" s="8"/>
      <c r="JRC155" s="8"/>
      <c r="JRD155" s="8"/>
      <c r="JRE155" s="8"/>
      <c r="JRF155" s="8"/>
      <c r="JRG155" s="8"/>
      <c r="JRH155" s="8"/>
      <c r="JRI155" s="8"/>
      <c r="JRJ155" s="8"/>
      <c r="JRK155" s="8"/>
      <c r="JRL155" s="8"/>
      <c r="JRM155" s="8"/>
      <c r="JRN155" s="8"/>
      <c r="JRO155" s="8"/>
      <c r="JRP155" s="8"/>
      <c r="JRQ155" s="8"/>
      <c r="JRR155" s="8"/>
      <c r="JRS155" s="8"/>
      <c r="JRT155" s="8"/>
      <c r="JRU155" s="8"/>
      <c r="JRV155" s="8"/>
      <c r="JRW155" s="8"/>
      <c r="JRX155" s="8"/>
      <c r="JRY155" s="8"/>
      <c r="JRZ155" s="8"/>
      <c r="JSA155" s="8"/>
      <c r="JSB155" s="8"/>
      <c r="JSC155" s="8"/>
      <c r="JSD155" s="8"/>
      <c r="JSE155" s="8"/>
      <c r="JSF155" s="8"/>
      <c r="JSG155" s="8"/>
      <c r="JSH155" s="8"/>
      <c r="JSI155" s="8"/>
      <c r="JSJ155" s="8"/>
      <c r="JSK155" s="8"/>
      <c r="JSL155" s="8"/>
      <c r="JSM155" s="8"/>
      <c r="JSN155" s="8"/>
      <c r="JSO155" s="8"/>
      <c r="JSP155" s="8"/>
      <c r="JSQ155" s="8"/>
      <c r="JSR155" s="8"/>
      <c r="JSS155" s="8"/>
      <c r="JST155" s="8"/>
      <c r="JSU155" s="8"/>
      <c r="JSV155" s="8"/>
      <c r="JSW155" s="8"/>
      <c r="JSX155" s="8"/>
      <c r="JSY155" s="8"/>
      <c r="JSZ155" s="8"/>
      <c r="JTA155" s="8"/>
      <c r="JTB155" s="8"/>
      <c r="JTC155" s="8"/>
      <c r="JTD155" s="8"/>
      <c r="JTE155" s="8"/>
      <c r="JTF155" s="8"/>
      <c r="JTG155" s="8"/>
      <c r="JTH155" s="8"/>
      <c r="JTI155" s="8"/>
      <c r="JTJ155" s="8"/>
      <c r="JTK155" s="8"/>
      <c r="JTL155" s="8"/>
      <c r="JTM155" s="8"/>
      <c r="JTN155" s="8"/>
      <c r="JTO155" s="8"/>
      <c r="JTP155" s="8"/>
      <c r="JTQ155" s="8"/>
      <c r="JTR155" s="8"/>
      <c r="JTS155" s="8"/>
      <c r="JTT155" s="8"/>
      <c r="JTU155" s="8"/>
      <c r="JTV155" s="8"/>
      <c r="JTW155" s="8"/>
      <c r="JTX155" s="8"/>
      <c r="JTY155" s="8"/>
      <c r="JTZ155" s="8"/>
      <c r="JUA155" s="8"/>
      <c r="JUB155" s="8"/>
      <c r="JUC155" s="8"/>
      <c r="JUD155" s="8"/>
      <c r="JUE155" s="8"/>
      <c r="JUF155" s="8"/>
      <c r="JUG155" s="8"/>
      <c r="JUH155" s="8"/>
      <c r="JUI155" s="8"/>
      <c r="JUJ155" s="8"/>
      <c r="JUK155" s="8"/>
      <c r="JUL155" s="8"/>
      <c r="JUM155" s="8"/>
      <c r="JUN155" s="8"/>
      <c r="JUO155" s="8"/>
      <c r="JUP155" s="8"/>
      <c r="JUQ155" s="8"/>
      <c r="JUR155" s="8"/>
      <c r="JUS155" s="8"/>
      <c r="JUT155" s="8"/>
      <c r="JUU155" s="8"/>
      <c r="JUV155" s="8"/>
      <c r="JUW155" s="8"/>
      <c r="JUX155" s="8"/>
      <c r="JUY155" s="8"/>
      <c r="JUZ155" s="8"/>
      <c r="JVA155" s="8"/>
      <c r="JVB155" s="8"/>
      <c r="JVC155" s="8"/>
      <c r="JVD155" s="8"/>
      <c r="JVE155" s="8"/>
      <c r="JVF155" s="8"/>
      <c r="JVG155" s="8"/>
      <c r="JVH155" s="8"/>
      <c r="JVI155" s="8"/>
      <c r="JVJ155" s="8"/>
      <c r="JVK155" s="8"/>
      <c r="JVL155" s="8"/>
      <c r="JVM155" s="8"/>
      <c r="JVN155" s="8"/>
      <c r="JVO155" s="8"/>
      <c r="JVP155" s="8"/>
      <c r="JVQ155" s="8"/>
      <c r="JVR155" s="8"/>
      <c r="JVS155" s="8"/>
      <c r="JVT155" s="8"/>
      <c r="JVU155" s="8"/>
      <c r="JVV155" s="8"/>
      <c r="JVW155" s="8"/>
      <c r="JVX155" s="8"/>
      <c r="JVY155" s="8"/>
      <c r="JVZ155" s="8"/>
      <c r="JWA155" s="8"/>
      <c r="JWB155" s="8"/>
      <c r="JWC155" s="8"/>
      <c r="JWD155" s="8"/>
      <c r="JWE155" s="8"/>
      <c r="JWF155" s="8"/>
      <c r="JWG155" s="8"/>
      <c r="JWH155" s="8"/>
      <c r="JWI155" s="8"/>
      <c r="JWJ155" s="8"/>
      <c r="JWK155" s="8"/>
      <c r="JWL155" s="8"/>
      <c r="JWM155" s="8"/>
      <c r="JWN155" s="8"/>
      <c r="JWO155" s="8"/>
      <c r="JWP155" s="8"/>
      <c r="JWQ155" s="8"/>
      <c r="JWR155" s="8"/>
      <c r="JWS155" s="8"/>
      <c r="JWT155" s="8"/>
      <c r="JWU155" s="8"/>
      <c r="JWV155" s="8"/>
      <c r="JWW155" s="8"/>
      <c r="JWX155" s="8"/>
      <c r="JWY155" s="8"/>
      <c r="JWZ155" s="8"/>
      <c r="JXA155" s="8"/>
      <c r="JXB155" s="8"/>
      <c r="JXC155" s="8"/>
      <c r="JXD155" s="8"/>
      <c r="JXE155" s="8"/>
      <c r="JXF155" s="8"/>
      <c r="JXG155" s="8"/>
      <c r="JXH155" s="8"/>
      <c r="JXI155" s="8"/>
      <c r="JXJ155" s="8"/>
      <c r="JXK155" s="8"/>
      <c r="JXL155" s="8"/>
      <c r="JXM155" s="8"/>
      <c r="JXN155" s="8"/>
      <c r="JXO155" s="8"/>
      <c r="JXP155" s="8"/>
      <c r="JXQ155" s="8"/>
      <c r="JXR155" s="8"/>
      <c r="JXS155" s="8"/>
      <c r="JXT155" s="8"/>
      <c r="JXU155" s="8"/>
      <c r="JXV155" s="8"/>
      <c r="JXW155" s="8"/>
      <c r="JXX155" s="8"/>
      <c r="JXY155" s="8"/>
      <c r="JXZ155" s="8"/>
      <c r="JYA155" s="8"/>
      <c r="JYB155" s="8"/>
      <c r="JYC155" s="8"/>
      <c r="JYD155" s="8"/>
      <c r="JYE155" s="8"/>
      <c r="JYF155" s="8"/>
      <c r="JYG155" s="8"/>
      <c r="JYH155" s="8"/>
      <c r="JYI155" s="8"/>
      <c r="JYJ155" s="8"/>
      <c r="JYK155" s="8"/>
      <c r="JYL155" s="8"/>
      <c r="JYM155" s="8"/>
      <c r="JYN155" s="8"/>
      <c r="JYO155" s="8"/>
      <c r="JYP155" s="8"/>
      <c r="JYQ155" s="8"/>
      <c r="JYR155" s="8"/>
      <c r="JYS155" s="8"/>
      <c r="JYT155" s="8"/>
      <c r="JYU155" s="8"/>
      <c r="JYV155" s="8"/>
      <c r="JYW155" s="8"/>
      <c r="JYX155" s="8"/>
      <c r="JYY155" s="8"/>
      <c r="JYZ155" s="8"/>
      <c r="JZA155" s="8"/>
      <c r="JZB155" s="8"/>
      <c r="JZC155" s="8"/>
      <c r="JZD155" s="8"/>
      <c r="JZE155" s="8"/>
      <c r="JZF155" s="8"/>
      <c r="JZG155" s="8"/>
      <c r="JZH155" s="8"/>
      <c r="JZI155" s="8"/>
      <c r="JZJ155" s="8"/>
      <c r="JZK155" s="8"/>
      <c r="JZL155" s="8"/>
      <c r="JZM155" s="8"/>
      <c r="JZN155" s="8"/>
      <c r="JZO155" s="8"/>
      <c r="JZP155" s="8"/>
      <c r="JZQ155" s="8"/>
      <c r="JZR155" s="8"/>
      <c r="JZS155" s="8"/>
      <c r="JZT155" s="8"/>
      <c r="JZU155" s="8"/>
      <c r="JZV155" s="8"/>
      <c r="JZW155" s="8"/>
      <c r="JZX155" s="8"/>
      <c r="JZY155" s="8"/>
      <c r="JZZ155" s="8"/>
      <c r="KAA155" s="8"/>
      <c r="KAB155" s="8"/>
      <c r="KAC155" s="8"/>
      <c r="KAD155" s="8"/>
      <c r="KAE155" s="8"/>
      <c r="KAF155" s="8"/>
      <c r="KAG155" s="8"/>
      <c r="KAH155" s="8"/>
      <c r="KAI155" s="8"/>
      <c r="KAJ155" s="8"/>
      <c r="KAK155" s="8"/>
      <c r="KAL155" s="8"/>
      <c r="KAM155" s="8"/>
      <c r="KAN155" s="8"/>
      <c r="KAO155" s="8"/>
      <c r="KAP155" s="8"/>
      <c r="KAQ155" s="8"/>
      <c r="KAR155" s="8"/>
      <c r="KAS155" s="8"/>
      <c r="KAT155" s="8"/>
      <c r="KAU155" s="8"/>
      <c r="KAV155" s="8"/>
      <c r="KAW155" s="8"/>
      <c r="KAX155" s="8"/>
      <c r="KAY155" s="8"/>
      <c r="KAZ155" s="8"/>
      <c r="KBA155" s="8"/>
      <c r="KBB155" s="8"/>
      <c r="KBC155" s="8"/>
      <c r="KBD155" s="8"/>
      <c r="KBE155" s="8"/>
      <c r="KBF155" s="8"/>
      <c r="KBG155" s="8"/>
      <c r="KBH155" s="8"/>
      <c r="KBI155" s="8"/>
      <c r="KBJ155" s="8"/>
      <c r="KBK155" s="8"/>
      <c r="KBL155" s="8"/>
      <c r="KBM155" s="8"/>
      <c r="KBN155" s="8"/>
      <c r="KBO155" s="8"/>
      <c r="KBP155" s="8"/>
      <c r="KBQ155" s="8"/>
      <c r="KBR155" s="8"/>
      <c r="KBS155" s="8"/>
      <c r="KBT155" s="8"/>
      <c r="KBU155" s="8"/>
      <c r="KBV155" s="8"/>
      <c r="KBW155" s="8"/>
      <c r="KBX155" s="8"/>
      <c r="KBY155" s="8"/>
      <c r="KBZ155" s="8"/>
      <c r="KCA155" s="8"/>
      <c r="KCB155" s="8"/>
      <c r="KCC155" s="8"/>
      <c r="KCD155" s="8"/>
      <c r="KCE155" s="8"/>
      <c r="KCF155" s="8"/>
      <c r="KCG155" s="8"/>
      <c r="KCH155" s="8"/>
      <c r="KCI155" s="8"/>
      <c r="KCJ155" s="8"/>
      <c r="KCK155" s="8"/>
      <c r="KCL155" s="8"/>
      <c r="KCM155" s="8"/>
      <c r="KCN155" s="8"/>
      <c r="KCO155" s="8"/>
      <c r="KCP155" s="8"/>
      <c r="KCQ155" s="8"/>
      <c r="KCR155" s="8"/>
      <c r="KCS155" s="8"/>
      <c r="KCT155" s="8"/>
      <c r="KCU155" s="8"/>
      <c r="KCV155" s="8"/>
      <c r="KCW155" s="8"/>
      <c r="KCX155" s="8"/>
      <c r="KCY155" s="8"/>
      <c r="KCZ155" s="8"/>
      <c r="KDA155" s="8"/>
      <c r="KDB155" s="8"/>
      <c r="KDC155" s="8"/>
      <c r="KDD155" s="8"/>
      <c r="KDE155" s="8"/>
      <c r="KDF155" s="8"/>
      <c r="KDG155" s="8"/>
      <c r="KDH155" s="8"/>
      <c r="KDI155" s="8"/>
      <c r="KDJ155" s="8"/>
      <c r="KDK155" s="8"/>
      <c r="KDL155" s="8"/>
      <c r="KDM155" s="8"/>
      <c r="KDN155" s="8"/>
      <c r="KDO155" s="8"/>
      <c r="KDP155" s="8"/>
      <c r="KDQ155" s="8"/>
      <c r="KDR155" s="8"/>
      <c r="KDS155" s="8"/>
      <c r="KDT155" s="8"/>
      <c r="KDU155" s="8"/>
      <c r="KDV155" s="8"/>
      <c r="KDW155" s="8"/>
      <c r="KDX155" s="8"/>
      <c r="KDY155" s="8"/>
      <c r="KDZ155" s="8"/>
      <c r="KEA155" s="8"/>
      <c r="KEB155" s="8"/>
      <c r="KEC155" s="8"/>
      <c r="KED155" s="8"/>
      <c r="KEE155" s="8"/>
      <c r="KEF155" s="8"/>
      <c r="KEG155" s="8"/>
      <c r="KEH155" s="8"/>
      <c r="KEI155" s="8"/>
      <c r="KEJ155" s="8"/>
      <c r="KEK155" s="8"/>
      <c r="KEL155" s="8"/>
      <c r="KEM155" s="8"/>
      <c r="KEN155" s="8"/>
      <c r="KEO155" s="8"/>
      <c r="KEP155" s="8"/>
      <c r="KEQ155" s="8"/>
      <c r="KER155" s="8"/>
      <c r="KES155" s="8"/>
      <c r="KET155" s="8"/>
      <c r="KEU155" s="8"/>
      <c r="KEV155" s="8"/>
      <c r="KEW155" s="8"/>
      <c r="KEX155" s="8"/>
      <c r="KEY155" s="8"/>
      <c r="KEZ155" s="8"/>
      <c r="KFA155" s="8"/>
      <c r="KFB155" s="8"/>
      <c r="KFC155" s="8"/>
      <c r="KFD155" s="8"/>
      <c r="KFE155" s="8"/>
      <c r="KFF155" s="8"/>
      <c r="KFG155" s="8"/>
      <c r="KFH155" s="8"/>
      <c r="KFI155" s="8"/>
      <c r="KFJ155" s="8"/>
      <c r="KFK155" s="8"/>
      <c r="KFL155" s="8"/>
      <c r="KFM155" s="8"/>
      <c r="KFN155" s="8"/>
      <c r="KFO155" s="8"/>
      <c r="KFP155" s="8"/>
      <c r="KFQ155" s="8"/>
      <c r="KFR155" s="8"/>
      <c r="KFS155" s="8"/>
      <c r="KFT155" s="8"/>
      <c r="KFU155" s="8"/>
      <c r="KFV155" s="8"/>
      <c r="KFW155" s="8"/>
      <c r="KFX155" s="8"/>
      <c r="KFY155" s="8"/>
      <c r="KFZ155" s="8"/>
      <c r="KGA155" s="8"/>
      <c r="KGB155" s="8"/>
      <c r="KGC155" s="8"/>
      <c r="KGD155" s="8"/>
      <c r="KGE155" s="8"/>
      <c r="KGF155" s="8"/>
      <c r="KGG155" s="8"/>
      <c r="KGH155" s="8"/>
      <c r="KGI155" s="8"/>
      <c r="KGJ155" s="8"/>
      <c r="KGK155" s="8"/>
      <c r="KGL155" s="8"/>
      <c r="KGM155" s="8"/>
      <c r="KGN155" s="8"/>
      <c r="KGO155" s="8"/>
      <c r="KGP155" s="8"/>
      <c r="KGQ155" s="8"/>
      <c r="KGR155" s="8"/>
      <c r="KGS155" s="8"/>
      <c r="KGT155" s="8"/>
      <c r="KGU155" s="8"/>
      <c r="KGV155" s="8"/>
      <c r="KGW155" s="8"/>
      <c r="KGX155" s="8"/>
      <c r="KGY155" s="8"/>
      <c r="KGZ155" s="8"/>
      <c r="KHA155" s="8"/>
      <c r="KHB155" s="8"/>
      <c r="KHC155" s="8"/>
      <c r="KHD155" s="8"/>
      <c r="KHE155" s="8"/>
      <c r="KHF155" s="8"/>
      <c r="KHG155" s="8"/>
      <c r="KHH155" s="8"/>
      <c r="KHI155" s="8"/>
      <c r="KHJ155" s="8"/>
      <c r="KHK155" s="8"/>
      <c r="KHL155" s="8"/>
      <c r="KHM155" s="8"/>
      <c r="KHN155" s="8"/>
      <c r="KHO155" s="8"/>
      <c r="KHP155" s="8"/>
      <c r="KHQ155" s="8"/>
      <c r="KHR155" s="8"/>
      <c r="KHS155" s="8"/>
      <c r="KHT155" s="8"/>
      <c r="KHU155" s="8"/>
      <c r="KHV155" s="8"/>
      <c r="KHW155" s="8"/>
      <c r="KHX155" s="8"/>
      <c r="KHY155" s="8"/>
      <c r="KHZ155" s="8"/>
      <c r="KIA155" s="8"/>
      <c r="KIB155" s="8"/>
      <c r="KIC155" s="8"/>
      <c r="KID155" s="8"/>
      <c r="KIE155" s="8"/>
      <c r="KIF155" s="8"/>
      <c r="KIG155" s="8"/>
      <c r="KIH155" s="8"/>
      <c r="KII155" s="8"/>
      <c r="KIJ155" s="8"/>
      <c r="KIK155" s="8"/>
      <c r="KIL155" s="8"/>
      <c r="KIM155" s="8"/>
      <c r="KIN155" s="8"/>
      <c r="KIO155" s="8"/>
      <c r="KIP155" s="8"/>
      <c r="KIQ155" s="8"/>
      <c r="KIR155" s="8"/>
      <c r="KIS155" s="8"/>
      <c r="KIT155" s="8"/>
      <c r="KIU155" s="8"/>
      <c r="KIV155" s="8"/>
      <c r="KIW155" s="8"/>
      <c r="KIX155" s="8"/>
      <c r="KIY155" s="8"/>
      <c r="KIZ155" s="8"/>
      <c r="KJA155" s="8"/>
      <c r="KJB155" s="8"/>
      <c r="KJC155" s="8"/>
      <c r="KJD155" s="8"/>
      <c r="KJE155" s="8"/>
      <c r="KJF155" s="8"/>
      <c r="KJG155" s="8"/>
      <c r="KJH155" s="8"/>
      <c r="KJI155" s="8"/>
      <c r="KJJ155" s="8"/>
      <c r="KJK155" s="8"/>
      <c r="KJL155" s="8"/>
      <c r="KJM155" s="8"/>
      <c r="KJN155" s="8"/>
      <c r="KJO155" s="8"/>
      <c r="KJP155" s="8"/>
      <c r="KJQ155" s="8"/>
      <c r="KJR155" s="8"/>
      <c r="KJS155" s="8"/>
      <c r="KJT155" s="8"/>
      <c r="KJU155" s="8"/>
      <c r="KJV155" s="8"/>
      <c r="KJW155" s="8"/>
      <c r="KJX155" s="8"/>
      <c r="KJY155" s="8"/>
      <c r="KJZ155" s="8"/>
      <c r="KKA155" s="8"/>
      <c r="KKB155" s="8"/>
      <c r="KKC155" s="8"/>
      <c r="KKD155" s="8"/>
      <c r="KKE155" s="8"/>
      <c r="KKF155" s="8"/>
      <c r="KKG155" s="8"/>
      <c r="KKH155" s="8"/>
      <c r="KKI155" s="8"/>
      <c r="KKJ155" s="8"/>
      <c r="KKK155" s="8"/>
      <c r="KKL155" s="8"/>
      <c r="KKM155" s="8"/>
      <c r="KKN155" s="8"/>
      <c r="KKO155" s="8"/>
      <c r="KKP155" s="8"/>
      <c r="KKQ155" s="8"/>
      <c r="KKR155" s="8"/>
      <c r="KKS155" s="8"/>
      <c r="KKT155" s="8"/>
      <c r="KKU155" s="8"/>
      <c r="KKV155" s="8"/>
      <c r="KKW155" s="8"/>
      <c r="KKX155" s="8"/>
      <c r="KKY155" s="8"/>
      <c r="KKZ155" s="8"/>
      <c r="KLA155" s="8"/>
      <c r="KLB155" s="8"/>
      <c r="KLC155" s="8"/>
      <c r="KLD155" s="8"/>
      <c r="KLE155" s="8"/>
      <c r="KLF155" s="8"/>
      <c r="KLG155" s="8"/>
      <c r="KLH155" s="8"/>
      <c r="KLI155" s="8"/>
      <c r="KLJ155" s="8"/>
      <c r="KLK155" s="8"/>
      <c r="KLL155" s="8"/>
      <c r="KLM155" s="8"/>
      <c r="KLN155" s="8"/>
      <c r="KLO155" s="8"/>
      <c r="KLP155" s="8"/>
      <c r="KLQ155" s="8"/>
      <c r="KLR155" s="8"/>
      <c r="KLS155" s="8"/>
      <c r="KLT155" s="8"/>
      <c r="KLU155" s="8"/>
      <c r="KLV155" s="8"/>
      <c r="KLW155" s="8"/>
      <c r="KLX155" s="8"/>
      <c r="KLY155" s="8"/>
      <c r="KLZ155" s="8"/>
      <c r="KMA155" s="8"/>
      <c r="KMB155" s="8"/>
      <c r="KMC155" s="8"/>
      <c r="KMD155" s="8"/>
      <c r="KME155" s="8"/>
      <c r="KMF155" s="8"/>
      <c r="KMG155" s="8"/>
      <c r="KMH155" s="8"/>
      <c r="KMI155" s="8"/>
      <c r="KMJ155" s="8"/>
      <c r="KMK155" s="8"/>
      <c r="KML155" s="8"/>
      <c r="KMM155" s="8"/>
      <c r="KMN155" s="8"/>
      <c r="KMO155" s="8"/>
      <c r="KMP155" s="8"/>
      <c r="KMQ155" s="8"/>
      <c r="KMR155" s="8"/>
      <c r="KMS155" s="8"/>
      <c r="KMT155" s="8"/>
      <c r="KMU155" s="8"/>
      <c r="KMV155" s="8"/>
      <c r="KMW155" s="8"/>
      <c r="KMX155" s="8"/>
      <c r="KMY155" s="8"/>
      <c r="KMZ155" s="8"/>
      <c r="KNA155" s="8"/>
      <c r="KNB155" s="8"/>
      <c r="KNC155" s="8"/>
      <c r="KND155" s="8"/>
      <c r="KNE155" s="8"/>
      <c r="KNF155" s="8"/>
      <c r="KNG155" s="8"/>
      <c r="KNH155" s="8"/>
      <c r="KNI155" s="8"/>
      <c r="KNJ155" s="8"/>
      <c r="KNK155" s="8"/>
      <c r="KNL155" s="8"/>
      <c r="KNM155" s="8"/>
      <c r="KNN155" s="8"/>
      <c r="KNO155" s="8"/>
      <c r="KNP155" s="8"/>
      <c r="KNQ155" s="8"/>
      <c r="KNR155" s="8"/>
      <c r="KNS155" s="8"/>
      <c r="KNT155" s="8"/>
      <c r="KNU155" s="8"/>
      <c r="KNV155" s="8"/>
      <c r="KNW155" s="8"/>
      <c r="KNX155" s="8"/>
      <c r="KNY155" s="8"/>
      <c r="KNZ155" s="8"/>
      <c r="KOA155" s="8"/>
      <c r="KOB155" s="8"/>
      <c r="KOC155" s="8"/>
      <c r="KOD155" s="8"/>
      <c r="KOE155" s="8"/>
      <c r="KOF155" s="8"/>
      <c r="KOG155" s="8"/>
      <c r="KOH155" s="8"/>
      <c r="KOI155" s="8"/>
      <c r="KOJ155" s="8"/>
      <c r="KOK155" s="8"/>
      <c r="KOL155" s="8"/>
      <c r="KOM155" s="8"/>
      <c r="KON155" s="8"/>
      <c r="KOO155" s="8"/>
      <c r="KOP155" s="8"/>
      <c r="KOQ155" s="8"/>
      <c r="KOR155" s="8"/>
      <c r="KOS155" s="8"/>
      <c r="KOT155" s="8"/>
      <c r="KOU155" s="8"/>
      <c r="KOV155" s="8"/>
      <c r="KOW155" s="8"/>
      <c r="KOX155" s="8"/>
      <c r="KOY155" s="8"/>
      <c r="KOZ155" s="8"/>
      <c r="KPA155" s="8"/>
      <c r="KPB155" s="8"/>
      <c r="KPC155" s="8"/>
      <c r="KPD155" s="8"/>
      <c r="KPE155" s="8"/>
      <c r="KPF155" s="8"/>
      <c r="KPG155" s="8"/>
      <c r="KPH155" s="8"/>
      <c r="KPI155" s="8"/>
      <c r="KPJ155" s="8"/>
      <c r="KPK155" s="8"/>
      <c r="KPL155" s="8"/>
      <c r="KPM155" s="8"/>
      <c r="KPN155" s="8"/>
      <c r="KPO155" s="8"/>
      <c r="KPP155" s="8"/>
      <c r="KPQ155" s="8"/>
      <c r="KPR155" s="8"/>
      <c r="KPS155" s="8"/>
      <c r="KPT155" s="8"/>
      <c r="KPU155" s="8"/>
      <c r="KPV155" s="8"/>
      <c r="KPW155" s="8"/>
      <c r="KPX155" s="8"/>
      <c r="KPY155" s="8"/>
      <c r="KPZ155" s="8"/>
      <c r="KQA155" s="8"/>
      <c r="KQB155" s="8"/>
      <c r="KQC155" s="8"/>
      <c r="KQD155" s="8"/>
      <c r="KQE155" s="8"/>
      <c r="KQF155" s="8"/>
      <c r="KQG155" s="8"/>
      <c r="KQH155" s="8"/>
      <c r="KQI155" s="8"/>
      <c r="KQJ155" s="8"/>
      <c r="KQK155" s="8"/>
      <c r="KQL155" s="8"/>
      <c r="KQM155" s="8"/>
      <c r="KQN155" s="8"/>
      <c r="KQO155" s="8"/>
      <c r="KQP155" s="8"/>
      <c r="KQQ155" s="8"/>
      <c r="KQR155" s="8"/>
      <c r="KQS155" s="8"/>
      <c r="KQT155" s="8"/>
      <c r="KQU155" s="8"/>
      <c r="KQV155" s="8"/>
      <c r="KQW155" s="8"/>
      <c r="KQX155" s="8"/>
      <c r="KQY155" s="8"/>
      <c r="KQZ155" s="8"/>
      <c r="KRA155" s="8"/>
      <c r="KRB155" s="8"/>
      <c r="KRC155" s="8"/>
      <c r="KRD155" s="8"/>
      <c r="KRE155" s="8"/>
      <c r="KRF155" s="8"/>
      <c r="KRG155" s="8"/>
      <c r="KRH155" s="8"/>
      <c r="KRI155" s="8"/>
      <c r="KRJ155" s="8"/>
      <c r="KRK155" s="8"/>
      <c r="KRL155" s="8"/>
      <c r="KRM155" s="8"/>
      <c r="KRN155" s="8"/>
      <c r="KRO155" s="8"/>
      <c r="KRP155" s="8"/>
      <c r="KRQ155" s="8"/>
      <c r="KRR155" s="8"/>
      <c r="KRS155" s="8"/>
      <c r="KRT155" s="8"/>
      <c r="KRU155" s="8"/>
      <c r="KRV155" s="8"/>
      <c r="KRW155" s="8"/>
      <c r="KRX155" s="8"/>
      <c r="KRY155" s="8"/>
      <c r="KRZ155" s="8"/>
      <c r="KSA155" s="8"/>
      <c r="KSB155" s="8"/>
      <c r="KSC155" s="8"/>
      <c r="KSD155" s="8"/>
      <c r="KSE155" s="8"/>
      <c r="KSF155" s="8"/>
      <c r="KSG155" s="8"/>
      <c r="KSH155" s="8"/>
      <c r="KSI155" s="8"/>
      <c r="KSJ155" s="8"/>
      <c r="KSK155" s="8"/>
      <c r="KSL155" s="8"/>
      <c r="KSM155" s="8"/>
      <c r="KSN155" s="8"/>
      <c r="KSO155" s="8"/>
      <c r="KSP155" s="8"/>
      <c r="KSQ155" s="8"/>
      <c r="KSR155" s="8"/>
      <c r="KSS155" s="8"/>
      <c r="KST155" s="8"/>
      <c r="KSU155" s="8"/>
      <c r="KSV155" s="8"/>
      <c r="KSW155" s="8"/>
      <c r="KSX155" s="8"/>
      <c r="KSY155" s="8"/>
      <c r="KSZ155" s="8"/>
      <c r="KTA155" s="8"/>
      <c r="KTB155" s="8"/>
      <c r="KTC155" s="8"/>
      <c r="KTD155" s="8"/>
      <c r="KTE155" s="8"/>
      <c r="KTF155" s="8"/>
      <c r="KTG155" s="8"/>
      <c r="KTH155" s="8"/>
      <c r="KTI155" s="8"/>
      <c r="KTJ155" s="8"/>
      <c r="KTK155" s="8"/>
      <c r="KTL155" s="8"/>
      <c r="KTM155" s="8"/>
      <c r="KTN155" s="8"/>
      <c r="KTO155" s="8"/>
      <c r="KTP155" s="8"/>
      <c r="KTQ155" s="8"/>
      <c r="KTR155" s="8"/>
      <c r="KTS155" s="8"/>
      <c r="KTT155" s="8"/>
      <c r="KTU155" s="8"/>
      <c r="KTV155" s="8"/>
      <c r="KTW155" s="8"/>
      <c r="KTX155" s="8"/>
      <c r="KTY155" s="8"/>
      <c r="KTZ155" s="8"/>
      <c r="KUA155" s="8"/>
      <c r="KUB155" s="8"/>
      <c r="KUC155" s="8"/>
      <c r="KUD155" s="8"/>
      <c r="KUE155" s="8"/>
      <c r="KUF155" s="8"/>
      <c r="KUG155" s="8"/>
      <c r="KUH155" s="8"/>
      <c r="KUI155" s="8"/>
      <c r="KUJ155" s="8"/>
      <c r="KUK155" s="8"/>
      <c r="KUL155" s="8"/>
      <c r="KUM155" s="8"/>
      <c r="KUN155" s="8"/>
      <c r="KUO155" s="8"/>
      <c r="KUP155" s="8"/>
      <c r="KUQ155" s="8"/>
      <c r="KUR155" s="8"/>
      <c r="KUS155" s="8"/>
      <c r="KUT155" s="8"/>
      <c r="KUU155" s="8"/>
      <c r="KUV155" s="8"/>
      <c r="KUW155" s="8"/>
      <c r="KUX155" s="8"/>
      <c r="KUY155" s="8"/>
      <c r="KUZ155" s="8"/>
      <c r="KVA155" s="8"/>
      <c r="KVB155" s="8"/>
      <c r="KVC155" s="8"/>
      <c r="KVD155" s="8"/>
      <c r="KVE155" s="8"/>
      <c r="KVF155" s="8"/>
      <c r="KVG155" s="8"/>
      <c r="KVH155" s="8"/>
      <c r="KVI155" s="8"/>
      <c r="KVJ155" s="8"/>
      <c r="KVK155" s="8"/>
      <c r="KVL155" s="8"/>
      <c r="KVM155" s="8"/>
      <c r="KVN155" s="8"/>
      <c r="KVO155" s="8"/>
      <c r="KVP155" s="8"/>
      <c r="KVQ155" s="8"/>
      <c r="KVR155" s="8"/>
      <c r="KVS155" s="8"/>
      <c r="KVT155" s="8"/>
      <c r="KVU155" s="8"/>
      <c r="KVV155" s="8"/>
      <c r="KVW155" s="8"/>
      <c r="KVX155" s="8"/>
      <c r="KVY155" s="8"/>
      <c r="KVZ155" s="8"/>
      <c r="KWA155" s="8"/>
      <c r="KWB155" s="8"/>
      <c r="KWC155" s="8"/>
      <c r="KWD155" s="8"/>
      <c r="KWE155" s="8"/>
      <c r="KWF155" s="8"/>
      <c r="KWG155" s="8"/>
      <c r="KWH155" s="8"/>
      <c r="KWI155" s="8"/>
      <c r="KWJ155" s="8"/>
      <c r="KWK155" s="8"/>
      <c r="KWL155" s="8"/>
      <c r="KWM155" s="8"/>
      <c r="KWN155" s="8"/>
      <c r="KWO155" s="8"/>
      <c r="KWP155" s="8"/>
      <c r="KWQ155" s="8"/>
      <c r="KWR155" s="8"/>
      <c r="KWS155" s="8"/>
      <c r="KWT155" s="8"/>
      <c r="KWU155" s="8"/>
      <c r="KWV155" s="8"/>
      <c r="KWW155" s="8"/>
      <c r="KWX155" s="8"/>
      <c r="KWY155" s="8"/>
      <c r="KWZ155" s="8"/>
      <c r="KXA155" s="8"/>
      <c r="KXB155" s="8"/>
      <c r="KXC155" s="8"/>
      <c r="KXD155" s="8"/>
      <c r="KXE155" s="8"/>
      <c r="KXF155" s="8"/>
      <c r="KXG155" s="8"/>
      <c r="KXH155" s="8"/>
      <c r="KXI155" s="8"/>
      <c r="KXJ155" s="8"/>
      <c r="KXK155" s="8"/>
      <c r="KXL155" s="8"/>
      <c r="KXM155" s="8"/>
      <c r="KXN155" s="8"/>
      <c r="KXO155" s="8"/>
      <c r="KXP155" s="8"/>
      <c r="KXQ155" s="8"/>
      <c r="KXR155" s="8"/>
      <c r="KXS155" s="8"/>
      <c r="KXT155" s="8"/>
      <c r="KXU155" s="8"/>
      <c r="KXV155" s="8"/>
      <c r="KXW155" s="8"/>
      <c r="KXX155" s="8"/>
      <c r="KXY155" s="8"/>
      <c r="KXZ155" s="8"/>
      <c r="KYA155" s="8"/>
      <c r="KYB155" s="8"/>
      <c r="KYC155" s="8"/>
      <c r="KYD155" s="8"/>
      <c r="KYE155" s="8"/>
      <c r="KYF155" s="8"/>
      <c r="KYG155" s="8"/>
      <c r="KYH155" s="8"/>
      <c r="KYI155" s="8"/>
      <c r="KYJ155" s="8"/>
      <c r="KYK155" s="8"/>
      <c r="KYL155" s="8"/>
      <c r="KYM155" s="8"/>
      <c r="KYN155" s="8"/>
      <c r="KYO155" s="8"/>
      <c r="KYP155" s="8"/>
      <c r="KYQ155" s="8"/>
      <c r="KYR155" s="8"/>
      <c r="KYS155" s="8"/>
      <c r="KYT155" s="8"/>
      <c r="KYU155" s="8"/>
      <c r="KYV155" s="8"/>
      <c r="KYW155" s="8"/>
      <c r="KYX155" s="8"/>
      <c r="KYY155" s="8"/>
      <c r="KYZ155" s="8"/>
      <c r="KZA155" s="8"/>
      <c r="KZB155" s="8"/>
      <c r="KZC155" s="8"/>
      <c r="KZD155" s="8"/>
      <c r="KZE155" s="8"/>
      <c r="KZF155" s="8"/>
      <c r="KZG155" s="8"/>
      <c r="KZH155" s="8"/>
      <c r="KZI155" s="8"/>
      <c r="KZJ155" s="8"/>
      <c r="KZK155" s="8"/>
      <c r="KZL155" s="8"/>
      <c r="KZM155" s="8"/>
      <c r="KZN155" s="8"/>
      <c r="KZO155" s="8"/>
      <c r="KZP155" s="8"/>
      <c r="KZQ155" s="8"/>
      <c r="KZR155" s="8"/>
      <c r="KZS155" s="8"/>
      <c r="KZT155" s="8"/>
      <c r="KZU155" s="8"/>
      <c r="KZV155" s="8"/>
      <c r="KZW155" s="8"/>
      <c r="KZX155" s="8"/>
      <c r="KZY155" s="8"/>
      <c r="KZZ155" s="8"/>
      <c r="LAA155" s="8"/>
      <c r="LAB155" s="8"/>
      <c r="LAC155" s="8"/>
      <c r="LAD155" s="8"/>
      <c r="LAE155" s="8"/>
      <c r="LAF155" s="8"/>
      <c r="LAG155" s="8"/>
      <c r="LAH155" s="8"/>
      <c r="LAI155" s="8"/>
      <c r="LAJ155" s="8"/>
      <c r="LAK155" s="8"/>
      <c r="LAL155" s="8"/>
      <c r="LAM155" s="8"/>
      <c r="LAN155" s="8"/>
      <c r="LAO155" s="8"/>
      <c r="LAP155" s="8"/>
      <c r="LAQ155" s="8"/>
      <c r="LAR155" s="8"/>
      <c r="LAS155" s="8"/>
      <c r="LAT155" s="8"/>
      <c r="LAU155" s="8"/>
      <c r="LAV155" s="8"/>
      <c r="LAW155" s="8"/>
      <c r="LAX155" s="8"/>
      <c r="LAY155" s="8"/>
      <c r="LAZ155" s="8"/>
      <c r="LBA155" s="8"/>
      <c r="LBB155" s="8"/>
      <c r="LBC155" s="8"/>
      <c r="LBD155" s="8"/>
      <c r="LBE155" s="8"/>
      <c r="LBF155" s="8"/>
      <c r="LBG155" s="8"/>
      <c r="LBH155" s="8"/>
      <c r="LBI155" s="8"/>
      <c r="LBJ155" s="8"/>
      <c r="LBK155" s="8"/>
      <c r="LBL155" s="8"/>
      <c r="LBM155" s="8"/>
      <c r="LBN155" s="8"/>
      <c r="LBO155" s="8"/>
      <c r="LBP155" s="8"/>
      <c r="LBQ155" s="8"/>
      <c r="LBR155" s="8"/>
      <c r="LBS155" s="8"/>
      <c r="LBT155" s="8"/>
      <c r="LBU155" s="8"/>
      <c r="LBV155" s="8"/>
      <c r="LBW155" s="8"/>
      <c r="LBX155" s="8"/>
      <c r="LBY155" s="8"/>
      <c r="LBZ155" s="8"/>
      <c r="LCA155" s="8"/>
      <c r="LCB155" s="8"/>
      <c r="LCC155" s="8"/>
      <c r="LCD155" s="8"/>
      <c r="LCE155" s="8"/>
      <c r="LCF155" s="8"/>
      <c r="LCG155" s="8"/>
      <c r="LCH155" s="8"/>
      <c r="LCI155" s="8"/>
      <c r="LCJ155" s="8"/>
      <c r="LCK155" s="8"/>
      <c r="LCL155" s="8"/>
      <c r="LCM155" s="8"/>
      <c r="LCN155" s="8"/>
      <c r="LCO155" s="8"/>
      <c r="LCP155" s="8"/>
      <c r="LCQ155" s="8"/>
      <c r="LCR155" s="8"/>
      <c r="LCS155" s="8"/>
      <c r="LCT155" s="8"/>
      <c r="LCU155" s="8"/>
      <c r="LCV155" s="8"/>
      <c r="LCW155" s="8"/>
      <c r="LCX155" s="8"/>
      <c r="LCY155" s="8"/>
      <c r="LCZ155" s="8"/>
      <c r="LDA155" s="8"/>
      <c r="LDB155" s="8"/>
      <c r="LDC155" s="8"/>
      <c r="LDD155" s="8"/>
      <c r="LDE155" s="8"/>
      <c r="LDF155" s="8"/>
      <c r="LDG155" s="8"/>
      <c r="LDH155" s="8"/>
      <c r="LDI155" s="8"/>
      <c r="LDJ155" s="8"/>
      <c r="LDK155" s="8"/>
      <c r="LDL155" s="8"/>
      <c r="LDM155" s="8"/>
      <c r="LDN155" s="8"/>
      <c r="LDO155" s="8"/>
      <c r="LDP155" s="8"/>
      <c r="LDQ155" s="8"/>
      <c r="LDR155" s="8"/>
      <c r="LDS155" s="8"/>
      <c r="LDT155" s="8"/>
      <c r="LDU155" s="8"/>
      <c r="LDV155" s="8"/>
      <c r="LDW155" s="8"/>
      <c r="LDX155" s="8"/>
      <c r="LDY155" s="8"/>
      <c r="LDZ155" s="8"/>
      <c r="LEA155" s="8"/>
      <c r="LEB155" s="8"/>
      <c r="LEC155" s="8"/>
      <c r="LED155" s="8"/>
      <c r="LEE155" s="8"/>
      <c r="LEF155" s="8"/>
      <c r="LEG155" s="8"/>
      <c r="LEH155" s="8"/>
      <c r="LEI155" s="8"/>
      <c r="LEJ155" s="8"/>
      <c r="LEK155" s="8"/>
      <c r="LEL155" s="8"/>
      <c r="LEM155" s="8"/>
      <c r="LEN155" s="8"/>
      <c r="LEO155" s="8"/>
      <c r="LEP155" s="8"/>
      <c r="LEQ155" s="8"/>
      <c r="LER155" s="8"/>
      <c r="LES155" s="8"/>
      <c r="LET155" s="8"/>
      <c r="LEU155" s="8"/>
      <c r="LEV155" s="8"/>
      <c r="LEW155" s="8"/>
      <c r="LEX155" s="8"/>
      <c r="LEY155" s="8"/>
      <c r="LEZ155" s="8"/>
      <c r="LFA155" s="8"/>
      <c r="LFB155" s="8"/>
      <c r="LFC155" s="8"/>
      <c r="LFD155" s="8"/>
      <c r="LFE155" s="8"/>
      <c r="LFF155" s="8"/>
      <c r="LFG155" s="8"/>
      <c r="LFH155" s="8"/>
      <c r="LFI155" s="8"/>
      <c r="LFJ155" s="8"/>
      <c r="LFK155" s="8"/>
      <c r="LFL155" s="8"/>
      <c r="LFM155" s="8"/>
      <c r="LFN155" s="8"/>
      <c r="LFO155" s="8"/>
      <c r="LFP155" s="8"/>
      <c r="LFQ155" s="8"/>
      <c r="LFR155" s="8"/>
      <c r="LFS155" s="8"/>
      <c r="LFT155" s="8"/>
      <c r="LFU155" s="8"/>
      <c r="LFV155" s="8"/>
      <c r="LFW155" s="8"/>
      <c r="LFX155" s="8"/>
      <c r="LFY155" s="8"/>
      <c r="LFZ155" s="8"/>
      <c r="LGA155" s="8"/>
      <c r="LGB155" s="8"/>
      <c r="LGC155" s="8"/>
      <c r="LGD155" s="8"/>
      <c r="LGE155" s="8"/>
      <c r="LGF155" s="8"/>
      <c r="LGG155" s="8"/>
      <c r="LGH155" s="8"/>
      <c r="LGI155" s="8"/>
      <c r="LGJ155" s="8"/>
      <c r="LGK155" s="8"/>
      <c r="LGL155" s="8"/>
      <c r="LGM155" s="8"/>
      <c r="LGN155" s="8"/>
      <c r="LGO155" s="8"/>
      <c r="LGP155" s="8"/>
      <c r="LGQ155" s="8"/>
      <c r="LGR155" s="8"/>
      <c r="LGS155" s="8"/>
      <c r="LGT155" s="8"/>
      <c r="LGU155" s="8"/>
      <c r="LGV155" s="8"/>
      <c r="LGW155" s="8"/>
      <c r="LGX155" s="8"/>
      <c r="LGY155" s="8"/>
      <c r="LGZ155" s="8"/>
      <c r="LHA155" s="8"/>
      <c r="LHB155" s="8"/>
      <c r="LHC155" s="8"/>
      <c r="LHD155" s="8"/>
      <c r="LHE155" s="8"/>
      <c r="LHF155" s="8"/>
      <c r="LHG155" s="8"/>
      <c r="LHH155" s="8"/>
      <c r="LHI155" s="8"/>
      <c r="LHJ155" s="8"/>
      <c r="LHK155" s="8"/>
      <c r="LHL155" s="8"/>
      <c r="LHM155" s="8"/>
      <c r="LHN155" s="8"/>
      <c r="LHO155" s="8"/>
      <c r="LHP155" s="8"/>
      <c r="LHQ155" s="8"/>
      <c r="LHR155" s="8"/>
      <c r="LHS155" s="8"/>
      <c r="LHT155" s="8"/>
      <c r="LHU155" s="8"/>
      <c r="LHV155" s="8"/>
      <c r="LHW155" s="8"/>
      <c r="LHX155" s="8"/>
      <c r="LHY155" s="8"/>
      <c r="LHZ155" s="8"/>
      <c r="LIA155" s="8"/>
      <c r="LIB155" s="8"/>
      <c r="LIC155" s="8"/>
      <c r="LID155" s="8"/>
      <c r="LIE155" s="8"/>
      <c r="LIF155" s="8"/>
      <c r="LIG155" s="8"/>
      <c r="LIH155" s="8"/>
      <c r="LII155" s="8"/>
      <c r="LIJ155" s="8"/>
      <c r="LIK155" s="8"/>
      <c r="LIL155" s="8"/>
      <c r="LIM155" s="8"/>
      <c r="LIN155" s="8"/>
      <c r="LIO155" s="8"/>
      <c r="LIP155" s="8"/>
      <c r="LIQ155" s="8"/>
      <c r="LIR155" s="8"/>
      <c r="LIS155" s="8"/>
      <c r="LIT155" s="8"/>
      <c r="LIU155" s="8"/>
      <c r="LIV155" s="8"/>
      <c r="LIW155" s="8"/>
      <c r="LIX155" s="8"/>
      <c r="LIY155" s="8"/>
      <c r="LIZ155" s="8"/>
      <c r="LJA155" s="8"/>
      <c r="LJB155" s="8"/>
      <c r="LJC155" s="8"/>
      <c r="LJD155" s="8"/>
      <c r="LJE155" s="8"/>
      <c r="LJF155" s="8"/>
      <c r="LJG155" s="8"/>
      <c r="LJH155" s="8"/>
      <c r="LJI155" s="8"/>
      <c r="LJJ155" s="8"/>
      <c r="LJK155" s="8"/>
      <c r="LJL155" s="8"/>
      <c r="LJM155" s="8"/>
      <c r="LJN155" s="8"/>
      <c r="LJO155" s="8"/>
      <c r="LJP155" s="8"/>
      <c r="LJQ155" s="8"/>
      <c r="LJR155" s="8"/>
      <c r="LJS155" s="8"/>
      <c r="LJT155" s="8"/>
      <c r="LJU155" s="8"/>
      <c r="LJV155" s="8"/>
      <c r="LJW155" s="8"/>
      <c r="LJX155" s="8"/>
      <c r="LJY155" s="8"/>
      <c r="LJZ155" s="8"/>
      <c r="LKA155" s="8"/>
      <c r="LKB155" s="8"/>
      <c r="LKC155" s="8"/>
      <c r="LKD155" s="8"/>
      <c r="LKE155" s="8"/>
      <c r="LKF155" s="8"/>
      <c r="LKG155" s="8"/>
      <c r="LKH155" s="8"/>
      <c r="LKI155" s="8"/>
      <c r="LKJ155" s="8"/>
      <c r="LKK155" s="8"/>
      <c r="LKL155" s="8"/>
      <c r="LKM155" s="8"/>
      <c r="LKN155" s="8"/>
      <c r="LKO155" s="8"/>
      <c r="LKP155" s="8"/>
      <c r="LKQ155" s="8"/>
      <c r="LKR155" s="8"/>
      <c r="LKS155" s="8"/>
      <c r="LKT155" s="8"/>
      <c r="LKU155" s="8"/>
      <c r="LKV155" s="8"/>
      <c r="LKW155" s="8"/>
      <c r="LKX155" s="8"/>
      <c r="LKY155" s="8"/>
      <c r="LKZ155" s="8"/>
      <c r="LLA155" s="8"/>
      <c r="LLB155" s="8"/>
      <c r="LLC155" s="8"/>
      <c r="LLD155" s="8"/>
      <c r="LLE155" s="8"/>
      <c r="LLF155" s="8"/>
      <c r="LLG155" s="8"/>
      <c r="LLH155" s="8"/>
      <c r="LLI155" s="8"/>
      <c r="LLJ155" s="8"/>
      <c r="LLK155" s="8"/>
      <c r="LLL155" s="8"/>
      <c r="LLM155" s="8"/>
      <c r="LLN155" s="8"/>
      <c r="LLO155" s="8"/>
      <c r="LLP155" s="8"/>
      <c r="LLQ155" s="8"/>
      <c r="LLR155" s="8"/>
      <c r="LLS155" s="8"/>
      <c r="LLT155" s="8"/>
      <c r="LLU155" s="8"/>
      <c r="LLV155" s="8"/>
      <c r="LLW155" s="8"/>
      <c r="LLX155" s="8"/>
      <c r="LLY155" s="8"/>
      <c r="LLZ155" s="8"/>
      <c r="LMA155" s="8"/>
      <c r="LMB155" s="8"/>
      <c r="LMC155" s="8"/>
      <c r="LMD155" s="8"/>
      <c r="LME155" s="8"/>
      <c r="LMF155" s="8"/>
      <c r="LMG155" s="8"/>
      <c r="LMH155" s="8"/>
      <c r="LMI155" s="8"/>
      <c r="LMJ155" s="8"/>
      <c r="LMK155" s="8"/>
      <c r="LML155" s="8"/>
      <c r="LMM155" s="8"/>
      <c r="LMN155" s="8"/>
      <c r="LMO155" s="8"/>
      <c r="LMP155" s="8"/>
      <c r="LMQ155" s="8"/>
      <c r="LMR155" s="8"/>
      <c r="LMS155" s="8"/>
      <c r="LMT155" s="8"/>
      <c r="LMU155" s="8"/>
      <c r="LMV155" s="8"/>
      <c r="LMW155" s="8"/>
      <c r="LMX155" s="8"/>
      <c r="LMY155" s="8"/>
      <c r="LMZ155" s="8"/>
      <c r="LNA155" s="8"/>
      <c r="LNB155" s="8"/>
      <c r="LNC155" s="8"/>
      <c r="LND155" s="8"/>
      <c r="LNE155" s="8"/>
      <c r="LNF155" s="8"/>
      <c r="LNG155" s="8"/>
      <c r="LNH155" s="8"/>
      <c r="LNI155" s="8"/>
      <c r="LNJ155" s="8"/>
      <c r="LNK155" s="8"/>
      <c r="LNL155" s="8"/>
      <c r="LNM155" s="8"/>
      <c r="LNN155" s="8"/>
      <c r="LNO155" s="8"/>
      <c r="LNP155" s="8"/>
      <c r="LNQ155" s="8"/>
      <c r="LNR155" s="8"/>
      <c r="LNS155" s="8"/>
      <c r="LNT155" s="8"/>
      <c r="LNU155" s="8"/>
      <c r="LNV155" s="8"/>
      <c r="LNW155" s="8"/>
      <c r="LNX155" s="8"/>
      <c r="LNY155" s="8"/>
      <c r="LNZ155" s="8"/>
      <c r="LOA155" s="8"/>
      <c r="LOB155" s="8"/>
      <c r="LOC155" s="8"/>
      <c r="LOD155" s="8"/>
      <c r="LOE155" s="8"/>
      <c r="LOF155" s="8"/>
      <c r="LOG155" s="8"/>
      <c r="LOH155" s="8"/>
      <c r="LOI155" s="8"/>
      <c r="LOJ155" s="8"/>
      <c r="LOK155" s="8"/>
      <c r="LOL155" s="8"/>
      <c r="LOM155" s="8"/>
      <c r="LON155" s="8"/>
      <c r="LOO155" s="8"/>
      <c r="LOP155" s="8"/>
      <c r="LOQ155" s="8"/>
      <c r="LOR155" s="8"/>
      <c r="LOS155" s="8"/>
      <c r="LOT155" s="8"/>
      <c r="LOU155" s="8"/>
      <c r="LOV155" s="8"/>
      <c r="LOW155" s="8"/>
      <c r="LOX155" s="8"/>
      <c r="LOY155" s="8"/>
      <c r="LOZ155" s="8"/>
      <c r="LPA155" s="8"/>
      <c r="LPB155" s="8"/>
      <c r="LPC155" s="8"/>
      <c r="LPD155" s="8"/>
      <c r="LPE155" s="8"/>
      <c r="LPF155" s="8"/>
      <c r="LPG155" s="8"/>
      <c r="LPH155" s="8"/>
      <c r="LPI155" s="8"/>
      <c r="LPJ155" s="8"/>
      <c r="LPK155" s="8"/>
      <c r="LPL155" s="8"/>
      <c r="LPM155" s="8"/>
      <c r="LPN155" s="8"/>
      <c r="LPO155" s="8"/>
      <c r="LPP155" s="8"/>
      <c r="LPQ155" s="8"/>
      <c r="LPR155" s="8"/>
      <c r="LPS155" s="8"/>
      <c r="LPT155" s="8"/>
      <c r="LPU155" s="8"/>
      <c r="LPV155" s="8"/>
      <c r="LPW155" s="8"/>
      <c r="LPX155" s="8"/>
      <c r="LPY155" s="8"/>
      <c r="LPZ155" s="8"/>
      <c r="LQA155" s="8"/>
      <c r="LQB155" s="8"/>
      <c r="LQC155" s="8"/>
      <c r="LQD155" s="8"/>
      <c r="LQE155" s="8"/>
      <c r="LQF155" s="8"/>
      <c r="LQG155" s="8"/>
      <c r="LQH155" s="8"/>
      <c r="LQI155" s="8"/>
      <c r="LQJ155" s="8"/>
      <c r="LQK155" s="8"/>
      <c r="LQL155" s="8"/>
      <c r="LQM155" s="8"/>
      <c r="LQN155" s="8"/>
      <c r="LQO155" s="8"/>
      <c r="LQP155" s="8"/>
      <c r="LQQ155" s="8"/>
      <c r="LQR155" s="8"/>
      <c r="LQS155" s="8"/>
      <c r="LQT155" s="8"/>
      <c r="LQU155" s="8"/>
      <c r="LQV155" s="8"/>
      <c r="LQW155" s="8"/>
      <c r="LQX155" s="8"/>
      <c r="LQY155" s="8"/>
      <c r="LQZ155" s="8"/>
      <c r="LRA155" s="8"/>
      <c r="LRB155" s="8"/>
      <c r="LRC155" s="8"/>
      <c r="LRD155" s="8"/>
      <c r="LRE155" s="8"/>
      <c r="LRF155" s="8"/>
      <c r="LRG155" s="8"/>
      <c r="LRH155" s="8"/>
      <c r="LRI155" s="8"/>
      <c r="LRJ155" s="8"/>
      <c r="LRK155" s="8"/>
      <c r="LRL155" s="8"/>
      <c r="LRM155" s="8"/>
      <c r="LRN155" s="8"/>
      <c r="LRO155" s="8"/>
      <c r="LRP155" s="8"/>
      <c r="LRQ155" s="8"/>
      <c r="LRR155" s="8"/>
      <c r="LRS155" s="8"/>
      <c r="LRT155" s="8"/>
      <c r="LRU155" s="8"/>
      <c r="LRV155" s="8"/>
      <c r="LRW155" s="8"/>
      <c r="LRX155" s="8"/>
      <c r="LRY155" s="8"/>
      <c r="LRZ155" s="8"/>
      <c r="LSA155" s="8"/>
      <c r="LSB155" s="8"/>
      <c r="LSC155" s="8"/>
      <c r="LSD155" s="8"/>
      <c r="LSE155" s="8"/>
      <c r="LSF155" s="8"/>
      <c r="LSG155" s="8"/>
      <c r="LSH155" s="8"/>
      <c r="LSI155" s="8"/>
      <c r="LSJ155" s="8"/>
      <c r="LSK155" s="8"/>
      <c r="LSL155" s="8"/>
      <c r="LSM155" s="8"/>
      <c r="LSN155" s="8"/>
      <c r="LSO155" s="8"/>
      <c r="LSP155" s="8"/>
      <c r="LSQ155" s="8"/>
      <c r="LSR155" s="8"/>
      <c r="LSS155" s="8"/>
      <c r="LST155" s="8"/>
      <c r="LSU155" s="8"/>
      <c r="LSV155" s="8"/>
      <c r="LSW155" s="8"/>
      <c r="LSX155" s="8"/>
      <c r="LSY155" s="8"/>
      <c r="LSZ155" s="8"/>
      <c r="LTA155" s="8"/>
      <c r="LTB155" s="8"/>
      <c r="LTC155" s="8"/>
      <c r="LTD155" s="8"/>
      <c r="LTE155" s="8"/>
      <c r="LTF155" s="8"/>
      <c r="LTG155" s="8"/>
      <c r="LTH155" s="8"/>
      <c r="LTI155" s="8"/>
      <c r="LTJ155" s="8"/>
      <c r="LTK155" s="8"/>
      <c r="LTL155" s="8"/>
      <c r="LTM155" s="8"/>
      <c r="LTN155" s="8"/>
      <c r="LTO155" s="8"/>
      <c r="LTP155" s="8"/>
      <c r="LTQ155" s="8"/>
      <c r="LTR155" s="8"/>
      <c r="LTS155" s="8"/>
      <c r="LTT155" s="8"/>
      <c r="LTU155" s="8"/>
      <c r="LTV155" s="8"/>
      <c r="LTW155" s="8"/>
      <c r="LTX155" s="8"/>
      <c r="LTY155" s="8"/>
      <c r="LTZ155" s="8"/>
      <c r="LUA155" s="8"/>
      <c r="LUB155" s="8"/>
      <c r="LUC155" s="8"/>
      <c r="LUD155" s="8"/>
      <c r="LUE155" s="8"/>
      <c r="LUF155" s="8"/>
      <c r="LUG155" s="8"/>
      <c r="LUH155" s="8"/>
      <c r="LUI155" s="8"/>
      <c r="LUJ155" s="8"/>
      <c r="LUK155" s="8"/>
      <c r="LUL155" s="8"/>
      <c r="LUM155" s="8"/>
      <c r="LUN155" s="8"/>
      <c r="LUO155" s="8"/>
      <c r="LUP155" s="8"/>
      <c r="LUQ155" s="8"/>
      <c r="LUR155" s="8"/>
      <c r="LUS155" s="8"/>
      <c r="LUT155" s="8"/>
      <c r="LUU155" s="8"/>
      <c r="LUV155" s="8"/>
      <c r="LUW155" s="8"/>
      <c r="LUX155" s="8"/>
      <c r="LUY155" s="8"/>
      <c r="LUZ155" s="8"/>
      <c r="LVA155" s="8"/>
      <c r="LVB155" s="8"/>
      <c r="LVC155" s="8"/>
      <c r="LVD155" s="8"/>
      <c r="LVE155" s="8"/>
      <c r="LVF155" s="8"/>
      <c r="LVG155" s="8"/>
      <c r="LVH155" s="8"/>
      <c r="LVI155" s="8"/>
      <c r="LVJ155" s="8"/>
      <c r="LVK155" s="8"/>
      <c r="LVL155" s="8"/>
      <c r="LVM155" s="8"/>
      <c r="LVN155" s="8"/>
      <c r="LVO155" s="8"/>
      <c r="LVP155" s="8"/>
      <c r="LVQ155" s="8"/>
      <c r="LVR155" s="8"/>
      <c r="LVS155" s="8"/>
      <c r="LVT155" s="8"/>
      <c r="LVU155" s="8"/>
      <c r="LVV155" s="8"/>
      <c r="LVW155" s="8"/>
      <c r="LVX155" s="8"/>
      <c r="LVY155" s="8"/>
      <c r="LVZ155" s="8"/>
      <c r="LWA155" s="8"/>
      <c r="LWB155" s="8"/>
      <c r="LWC155" s="8"/>
      <c r="LWD155" s="8"/>
      <c r="LWE155" s="8"/>
      <c r="LWF155" s="8"/>
      <c r="LWG155" s="8"/>
      <c r="LWH155" s="8"/>
      <c r="LWI155" s="8"/>
      <c r="LWJ155" s="8"/>
      <c r="LWK155" s="8"/>
      <c r="LWL155" s="8"/>
      <c r="LWM155" s="8"/>
      <c r="LWN155" s="8"/>
      <c r="LWO155" s="8"/>
      <c r="LWP155" s="8"/>
      <c r="LWQ155" s="8"/>
      <c r="LWR155" s="8"/>
      <c r="LWS155" s="8"/>
      <c r="LWT155" s="8"/>
      <c r="LWU155" s="8"/>
      <c r="LWV155" s="8"/>
      <c r="LWW155" s="8"/>
      <c r="LWX155" s="8"/>
      <c r="LWY155" s="8"/>
      <c r="LWZ155" s="8"/>
      <c r="LXA155" s="8"/>
      <c r="LXB155" s="8"/>
      <c r="LXC155" s="8"/>
      <c r="LXD155" s="8"/>
      <c r="LXE155" s="8"/>
      <c r="LXF155" s="8"/>
      <c r="LXG155" s="8"/>
      <c r="LXH155" s="8"/>
      <c r="LXI155" s="8"/>
      <c r="LXJ155" s="8"/>
      <c r="LXK155" s="8"/>
      <c r="LXL155" s="8"/>
      <c r="LXM155" s="8"/>
      <c r="LXN155" s="8"/>
      <c r="LXO155" s="8"/>
      <c r="LXP155" s="8"/>
      <c r="LXQ155" s="8"/>
      <c r="LXR155" s="8"/>
      <c r="LXS155" s="8"/>
      <c r="LXT155" s="8"/>
      <c r="LXU155" s="8"/>
      <c r="LXV155" s="8"/>
      <c r="LXW155" s="8"/>
      <c r="LXX155" s="8"/>
      <c r="LXY155" s="8"/>
      <c r="LXZ155" s="8"/>
      <c r="LYA155" s="8"/>
      <c r="LYB155" s="8"/>
      <c r="LYC155" s="8"/>
      <c r="LYD155" s="8"/>
      <c r="LYE155" s="8"/>
      <c r="LYF155" s="8"/>
      <c r="LYG155" s="8"/>
      <c r="LYH155" s="8"/>
      <c r="LYI155" s="8"/>
      <c r="LYJ155" s="8"/>
      <c r="LYK155" s="8"/>
      <c r="LYL155" s="8"/>
      <c r="LYM155" s="8"/>
      <c r="LYN155" s="8"/>
      <c r="LYO155" s="8"/>
      <c r="LYP155" s="8"/>
      <c r="LYQ155" s="8"/>
      <c r="LYR155" s="8"/>
      <c r="LYS155" s="8"/>
      <c r="LYT155" s="8"/>
      <c r="LYU155" s="8"/>
      <c r="LYV155" s="8"/>
      <c r="LYW155" s="8"/>
      <c r="LYX155" s="8"/>
      <c r="LYY155" s="8"/>
      <c r="LYZ155" s="8"/>
      <c r="LZA155" s="8"/>
      <c r="LZB155" s="8"/>
      <c r="LZC155" s="8"/>
      <c r="LZD155" s="8"/>
      <c r="LZE155" s="8"/>
      <c r="LZF155" s="8"/>
      <c r="LZG155" s="8"/>
      <c r="LZH155" s="8"/>
      <c r="LZI155" s="8"/>
      <c r="LZJ155" s="8"/>
      <c r="LZK155" s="8"/>
      <c r="LZL155" s="8"/>
      <c r="LZM155" s="8"/>
      <c r="LZN155" s="8"/>
      <c r="LZO155" s="8"/>
      <c r="LZP155" s="8"/>
      <c r="LZQ155" s="8"/>
      <c r="LZR155" s="8"/>
      <c r="LZS155" s="8"/>
      <c r="LZT155" s="8"/>
      <c r="LZU155" s="8"/>
      <c r="LZV155" s="8"/>
      <c r="LZW155" s="8"/>
      <c r="LZX155" s="8"/>
      <c r="LZY155" s="8"/>
      <c r="LZZ155" s="8"/>
      <c r="MAA155" s="8"/>
      <c r="MAB155" s="8"/>
      <c r="MAC155" s="8"/>
      <c r="MAD155" s="8"/>
      <c r="MAE155" s="8"/>
      <c r="MAF155" s="8"/>
      <c r="MAG155" s="8"/>
      <c r="MAH155" s="8"/>
      <c r="MAI155" s="8"/>
      <c r="MAJ155" s="8"/>
      <c r="MAK155" s="8"/>
      <c r="MAL155" s="8"/>
      <c r="MAM155" s="8"/>
      <c r="MAN155" s="8"/>
      <c r="MAO155" s="8"/>
      <c r="MAP155" s="8"/>
      <c r="MAQ155" s="8"/>
      <c r="MAR155" s="8"/>
      <c r="MAS155" s="8"/>
      <c r="MAT155" s="8"/>
      <c r="MAU155" s="8"/>
      <c r="MAV155" s="8"/>
      <c r="MAW155" s="8"/>
      <c r="MAX155" s="8"/>
      <c r="MAY155" s="8"/>
      <c r="MAZ155" s="8"/>
      <c r="MBA155" s="8"/>
      <c r="MBB155" s="8"/>
      <c r="MBC155" s="8"/>
      <c r="MBD155" s="8"/>
      <c r="MBE155" s="8"/>
      <c r="MBF155" s="8"/>
      <c r="MBG155" s="8"/>
      <c r="MBH155" s="8"/>
      <c r="MBI155" s="8"/>
      <c r="MBJ155" s="8"/>
      <c r="MBK155" s="8"/>
      <c r="MBL155" s="8"/>
      <c r="MBM155" s="8"/>
      <c r="MBN155" s="8"/>
      <c r="MBO155" s="8"/>
      <c r="MBP155" s="8"/>
      <c r="MBQ155" s="8"/>
      <c r="MBR155" s="8"/>
      <c r="MBS155" s="8"/>
      <c r="MBT155" s="8"/>
      <c r="MBU155" s="8"/>
      <c r="MBV155" s="8"/>
      <c r="MBW155" s="8"/>
      <c r="MBX155" s="8"/>
      <c r="MBY155" s="8"/>
      <c r="MBZ155" s="8"/>
      <c r="MCA155" s="8"/>
      <c r="MCB155" s="8"/>
      <c r="MCC155" s="8"/>
      <c r="MCD155" s="8"/>
      <c r="MCE155" s="8"/>
      <c r="MCF155" s="8"/>
      <c r="MCG155" s="8"/>
      <c r="MCH155" s="8"/>
      <c r="MCI155" s="8"/>
      <c r="MCJ155" s="8"/>
      <c r="MCK155" s="8"/>
      <c r="MCL155" s="8"/>
      <c r="MCM155" s="8"/>
      <c r="MCN155" s="8"/>
      <c r="MCO155" s="8"/>
      <c r="MCP155" s="8"/>
      <c r="MCQ155" s="8"/>
      <c r="MCR155" s="8"/>
      <c r="MCS155" s="8"/>
      <c r="MCT155" s="8"/>
      <c r="MCU155" s="8"/>
      <c r="MCV155" s="8"/>
      <c r="MCW155" s="8"/>
      <c r="MCX155" s="8"/>
      <c r="MCY155" s="8"/>
      <c r="MCZ155" s="8"/>
      <c r="MDA155" s="8"/>
      <c r="MDB155" s="8"/>
      <c r="MDC155" s="8"/>
      <c r="MDD155" s="8"/>
      <c r="MDE155" s="8"/>
      <c r="MDF155" s="8"/>
      <c r="MDG155" s="8"/>
      <c r="MDH155" s="8"/>
      <c r="MDI155" s="8"/>
      <c r="MDJ155" s="8"/>
      <c r="MDK155" s="8"/>
      <c r="MDL155" s="8"/>
      <c r="MDM155" s="8"/>
      <c r="MDN155" s="8"/>
      <c r="MDO155" s="8"/>
      <c r="MDP155" s="8"/>
      <c r="MDQ155" s="8"/>
      <c r="MDR155" s="8"/>
      <c r="MDS155" s="8"/>
      <c r="MDT155" s="8"/>
      <c r="MDU155" s="8"/>
      <c r="MDV155" s="8"/>
      <c r="MDW155" s="8"/>
      <c r="MDX155" s="8"/>
      <c r="MDY155" s="8"/>
      <c r="MDZ155" s="8"/>
      <c r="MEA155" s="8"/>
      <c r="MEB155" s="8"/>
      <c r="MEC155" s="8"/>
      <c r="MED155" s="8"/>
      <c r="MEE155" s="8"/>
      <c r="MEF155" s="8"/>
      <c r="MEG155" s="8"/>
      <c r="MEH155" s="8"/>
      <c r="MEI155" s="8"/>
      <c r="MEJ155" s="8"/>
      <c r="MEK155" s="8"/>
      <c r="MEL155" s="8"/>
      <c r="MEM155" s="8"/>
      <c r="MEN155" s="8"/>
      <c r="MEO155" s="8"/>
      <c r="MEP155" s="8"/>
      <c r="MEQ155" s="8"/>
      <c r="MER155" s="8"/>
      <c r="MES155" s="8"/>
      <c r="MET155" s="8"/>
      <c r="MEU155" s="8"/>
      <c r="MEV155" s="8"/>
      <c r="MEW155" s="8"/>
      <c r="MEX155" s="8"/>
      <c r="MEY155" s="8"/>
      <c r="MEZ155" s="8"/>
      <c r="MFA155" s="8"/>
      <c r="MFB155" s="8"/>
      <c r="MFC155" s="8"/>
      <c r="MFD155" s="8"/>
      <c r="MFE155" s="8"/>
      <c r="MFF155" s="8"/>
      <c r="MFG155" s="8"/>
      <c r="MFH155" s="8"/>
      <c r="MFI155" s="8"/>
      <c r="MFJ155" s="8"/>
      <c r="MFK155" s="8"/>
      <c r="MFL155" s="8"/>
      <c r="MFM155" s="8"/>
      <c r="MFN155" s="8"/>
      <c r="MFO155" s="8"/>
      <c r="MFP155" s="8"/>
      <c r="MFQ155" s="8"/>
      <c r="MFR155" s="8"/>
      <c r="MFS155" s="8"/>
      <c r="MFT155" s="8"/>
      <c r="MFU155" s="8"/>
      <c r="MFV155" s="8"/>
      <c r="MFW155" s="8"/>
      <c r="MFX155" s="8"/>
      <c r="MFY155" s="8"/>
      <c r="MFZ155" s="8"/>
      <c r="MGA155" s="8"/>
      <c r="MGB155" s="8"/>
      <c r="MGC155" s="8"/>
      <c r="MGD155" s="8"/>
      <c r="MGE155" s="8"/>
      <c r="MGF155" s="8"/>
      <c r="MGG155" s="8"/>
      <c r="MGH155" s="8"/>
      <c r="MGI155" s="8"/>
      <c r="MGJ155" s="8"/>
      <c r="MGK155" s="8"/>
      <c r="MGL155" s="8"/>
      <c r="MGM155" s="8"/>
      <c r="MGN155" s="8"/>
      <c r="MGO155" s="8"/>
      <c r="MGP155" s="8"/>
      <c r="MGQ155" s="8"/>
      <c r="MGR155" s="8"/>
      <c r="MGS155" s="8"/>
      <c r="MGT155" s="8"/>
      <c r="MGU155" s="8"/>
      <c r="MGV155" s="8"/>
      <c r="MGW155" s="8"/>
      <c r="MGX155" s="8"/>
      <c r="MGY155" s="8"/>
      <c r="MGZ155" s="8"/>
      <c r="MHA155" s="8"/>
      <c r="MHB155" s="8"/>
      <c r="MHC155" s="8"/>
      <c r="MHD155" s="8"/>
      <c r="MHE155" s="8"/>
      <c r="MHF155" s="8"/>
      <c r="MHG155" s="8"/>
      <c r="MHH155" s="8"/>
      <c r="MHI155" s="8"/>
      <c r="MHJ155" s="8"/>
      <c r="MHK155" s="8"/>
      <c r="MHL155" s="8"/>
      <c r="MHM155" s="8"/>
      <c r="MHN155" s="8"/>
      <c r="MHO155" s="8"/>
      <c r="MHP155" s="8"/>
      <c r="MHQ155" s="8"/>
      <c r="MHR155" s="8"/>
      <c r="MHS155" s="8"/>
      <c r="MHT155" s="8"/>
      <c r="MHU155" s="8"/>
      <c r="MHV155" s="8"/>
      <c r="MHW155" s="8"/>
      <c r="MHX155" s="8"/>
      <c r="MHY155" s="8"/>
      <c r="MHZ155" s="8"/>
      <c r="MIA155" s="8"/>
      <c r="MIB155" s="8"/>
      <c r="MIC155" s="8"/>
      <c r="MID155" s="8"/>
      <c r="MIE155" s="8"/>
      <c r="MIF155" s="8"/>
      <c r="MIG155" s="8"/>
      <c r="MIH155" s="8"/>
      <c r="MII155" s="8"/>
      <c r="MIJ155" s="8"/>
      <c r="MIK155" s="8"/>
      <c r="MIL155" s="8"/>
      <c r="MIM155" s="8"/>
      <c r="MIN155" s="8"/>
      <c r="MIO155" s="8"/>
      <c r="MIP155" s="8"/>
      <c r="MIQ155" s="8"/>
      <c r="MIR155" s="8"/>
      <c r="MIS155" s="8"/>
      <c r="MIT155" s="8"/>
      <c r="MIU155" s="8"/>
      <c r="MIV155" s="8"/>
      <c r="MIW155" s="8"/>
      <c r="MIX155" s="8"/>
      <c r="MIY155" s="8"/>
      <c r="MIZ155" s="8"/>
      <c r="MJA155" s="8"/>
      <c r="MJB155" s="8"/>
      <c r="MJC155" s="8"/>
      <c r="MJD155" s="8"/>
      <c r="MJE155" s="8"/>
      <c r="MJF155" s="8"/>
      <c r="MJG155" s="8"/>
      <c r="MJH155" s="8"/>
      <c r="MJI155" s="8"/>
      <c r="MJJ155" s="8"/>
      <c r="MJK155" s="8"/>
      <c r="MJL155" s="8"/>
      <c r="MJM155" s="8"/>
      <c r="MJN155" s="8"/>
      <c r="MJO155" s="8"/>
      <c r="MJP155" s="8"/>
      <c r="MJQ155" s="8"/>
      <c r="MJR155" s="8"/>
      <c r="MJS155" s="8"/>
      <c r="MJT155" s="8"/>
      <c r="MJU155" s="8"/>
      <c r="MJV155" s="8"/>
      <c r="MJW155" s="8"/>
      <c r="MJX155" s="8"/>
      <c r="MJY155" s="8"/>
      <c r="MJZ155" s="8"/>
      <c r="MKA155" s="8"/>
      <c r="MKB155" s="8"/>
      <c r="MKC155" s="8"/>
      <c r="MKD155" s="8"/>
      <c r="MKE155" s="8"/>
      <c r="MKF155" s="8"/>
      <c r="MKG155" s="8"/>
      <c r="MKH155" s="8"/>
      <c r="MKI155" s="8"/>
      <c r="MKJ155" s="8"/>
      <c r="MKK155" s="8"/>
      <c r="MKL155" s="8"/>
      <c r="MKM155" s="8"/>
      <c r="MKN155" s="8"/>
      <c r="MKO155" s="8"/>
      <c r="MKP155" s="8"/>
      <c r="MKQ155" s="8"/>
      <c r="MKR155" s="8"/>
      <c r="MKS155" s="8"/>
      <c r="MKT155" s="8"/>
      <c r="MKU155" s="8"/>
      <c r="MKV155" s="8"/>
      <c r="MKW155" s="8"/>
      <c r="MKX155" s="8"/>
      <c r="MKY155" s="8"/>
      <c r="MKZ155" s="8"/>
      <c r="MLA155" s="8"/>
      <c r="MLB155" s="8"/>
      <c r="MLC155" s="8"/>
      <c r="MLD155" s="8"/>
      <c r="MLE155" s="8"/>
      <c r="MLF155" s="8"/>
      <c r="MLG155" s="8"/>
      <c r="MLH155" s="8"/>
      <c r="MLI155" s="8"/>
      <c r="MLJ155" s="8"/>
      <c r="MLK155" s="8"/>
      <c r="MLL155" s="8"/>
      <c r="MLM155" s="8"/>
      <c r="MLN155" s="8"/>
      <c r="MLO155" s="8"/>
      <c r="MLP155" s="8"/>
      <c r="MLQ155" s="8"/>
      <c r="MLR155" s="8"/>
      <c r="MLS155" s="8"/>
      <c r="MLT155" s="8"/>
      <c r="MLU155" s="8"/>
      <c r="MLV155" s="8"/>
      <c r="MLW155" s="8"/>
      <c r="MLX155" s="8"/>
      <c r="MLY155" s="8"/>
      <c r="MLZ155" s="8"/>
      <c r="MMA155" s="8"/>
      <c r="MMB155" s="8"/>
      <c r="MMC155" s="8"/>
      <c r="MMD155" s="8"/>
      <c r="MME155" s="8"/>
      <c r="MMF155" s="8"/>
      <c r="MMG155" s="8"/>
      <c r="MMH155" s="8"/>
      <c r="MMI155" s="8"/>
      <c r="MMJ155" s="8"/>
      <c r="MMK155" s="8"/>
      <c r="MML155" s="8"/>
      <c r="MMM155" s="8"/>
      <c r="MMN155" s="8"/>
      <c r="MMO155" s="8"/>
      <c r="MMP155" s="8"/>
      <c r="MMQ155" s="8"/>
      <c r="MMR155" s="8"/>
      <c r="MMS155" s="8"/>
      <c r="MMT155" s="8"/>
      <c r="MMU155" s="8"/>
      <c r="MMV155" s="8"/>
      <c r="MMW155" s="8"/>
      <c r="MMX155" s="8"/>
      <c r="MMY155" s="8"/>
      <c r="MMZ155" s="8"/>
      <c r="MNA155" s="8"/>
      <c r="MNB155" s="8"/>
      <c r="MNC155" s="8"/>
      <c r="MND155" s="8"/>
      <c r="MNE155" s="8"/>
      <c r="MNF155" s="8"/>
      <c r="MNG155" s="8"/>
      <c r="MNH155" s="8"/>
      <c r="MNI155" s="8"/>
      <c r="MNJ155" s="8"/>
      <c r="MNK155" s="8"/>
      <c r="MNL155" s="8"/>
      <c r="MNM155" s="8"/>
      <c r="MNN155" s="8"/>
      <c r="MNO155" s="8"/>
      <c r="MNP155" s="8"/>
      <c r="MNQ155" s="8"/>
      <c r="MNR155" s="8"/>
      <c r="MNS155" s="8"/>
      <c r="MNT155" s="8"/>
      <c r="MNU155" s="8"/>
      <c r="MNV155" s="8"/>
      <c r="MNW155" s="8"/>
      <c r="MNX155" s="8"/>
      <c r="MNY155" s="8"/>
      <c r="MNZ155" s="8"/>
      <c r="MOA155" s="8"/>
      <c r="MOB155" s="8"/>
      <c r="MOC155" s="8"/>
      <c r="MOD155" s="8"/>
      <c r="MOE155" s="8"/>
      <c r="MOF155" s="8"/>
      <c r="MOG155" s="8"/>
      <c r="MOH155" s="8"/>
      <c r="MOI155" s="8"/>
      <c r="MOJ155" s="8"/>
      <c r="MOK155" s="8"/>
      <c r="MOL155" s="8"/>
      <c r="MOM155" s="8"/>
      <c r="MON155" s="8"/>
      <c r="MOO155" s="8"/>
      <c r="MOP155" s="8"/>
      <c r="MOQ155" s="8"/>
      <c r="MOR155" s="8"/>
      <c r="MOS155" s="8"/>
      <c r="MOT155" s="8"/>
      <c r="MOU155" s="8"/>
      <c r="MOV155" s="8"/>
      <c r="MOW155" s="8"/>
      <c r="MOX155" s="8"/>
      <c r="MOY155" s="8"/>
      <c r="MOZ155" s="8"/>
      <c r="MPA155" s="8"/>
      <c r="MPB155" s="8"/>
      <c r="MPC155" s="8"/>
      <c r="MPD155" s="8"/>
      <c r="MPE155" s="8"/>
      <c r="MPF155" s="8"/>
      <c r="MPG155" s="8"/>
      <c r="MPH155" s="8"/>
      <c r="MPI155" s="8"/>
      <c r="MPJ155" s="8"/>
      <c r="MPK155" s="8"/>
      <c r="MPL155" s="8"/>
      <c r="MPM155" s="8"/>
      <c r="MPN155" s="8"/>
      <c r="MPO155" s="8"/>
      <c r="MPP155" s="8"/>
      <c r="MPQ155" s="8"/>
      <c r="MPR155" s="8"/>
      <c r="MPS155" s="8"/>
      <c r="MPT155" s="8"/>
      <c r="MPU155" s="8"/>
      <c r="MPV155" s="8"/>
      <c r="MPW155" s="8"/>
      <c r="MPX155" s="8"/>
      <c r="MPY155" s="8"/>
      <c r="MPZ155" s="8"/>
      <c r="MQA155" s="8"/>
      <c r="MQB155" s="8"/>
      <c r="MQC155" s="8"/>
      <c r="MQD155" s="8"/>
      <c r="MQE155" s="8"/>
      <c r="MQF155" s="8"/>
      <c r="MQG155" s="8"/>
      <c r="MQH155" s="8"/>
      <c r="MQI155" s="8"/>
      <c r="MQJ155" s="8"/>
      <c r="MQK155" s="8"/>
      <c r="MQL155" s="8"/>
      <c r="MQM155" s="8"/>
      <c r="MQN155" s="8"/>
      <c r="MQO155" s="8"/>
      <c r="MQP155" s="8"/>
      <c r="MQQ155" s="8"/>
      <c r="MQR155" s="8"/>
      <c r="MQS155" s="8"/>
      <c r="MQT155" s="8"/>
      <c r="MQU155" s="8"/>
      <c r="MQV155" s="8"/>
      <c r="MQW155" s="8"/>
      <c r="MQX155" s="8"/>
      <c r="MQY155" s="8"/>
      <c r="MQZ155" s="8"/>
      <c r="MRA155" s="8"/>
      <c r="MRB155" s="8"/>
      <c r="MRC155" s="8"/>
      <c r="MRD155" s="8"/>
      <c r="MRE155" s="8"/>
      <c r="MRF155" s="8"/>
      <c r="MRG155" s="8"/>
      <c r="MRH155" s="8"/>
      <c r="MRI155" s="8"/>
      <c r="MRJ155" s="8"/>
      <c r="MRK155" s="8"/>
      <c r="MRL155" s="8"/>
      <c r="MRM155" s="8"/>
      <c r="MRN155" s="8"/>
      <c r="MRO155" s="8"/>
      <c r="MRP155" s="8"/>
      <c r="MRQ155" s="8"/>
      <c r="MRR155" s="8"/>
      <c r="MRS155" s="8"/>
      <c r="MRT155" s="8"/>
      <c r="MRU155" s="8"/>
      <c r="MRV155" s="8"/>
      <c r="MRW155" s="8"/>
      <c r="MRX155" s="8"/>
      <c r="MRY155" s="8"/>
      <c r="MRZ155" s="8"/>
      <c r="MSA155" s="8"/>
      <c r="MSB155" s="8"/>
      <c r="MSC155" s="8"/>
      <c r="MSD155" s="8"/>
      <c r="MSE155" s="8"/>
      <c r="MSF155" s="8"/>
      <c r="MSG155" s="8"/>
      <c r="MSH155" s="8"/>
      <c r="MSI155" s="8"/>
      <c r="MSJ155" s="8"/>
      <c r="MSK155" s="8"/>
      <c r="MSL155" s="8"/>
      <c r="MSM155" s="8"/>
      <c r="MSN155" s="8"/>
      <c r="MSO155" s="8"/>
      <c r="MSP155" s="8"/>
      <c r="MSQ155" s="8"/>
      <c r="MSR155" s="8"/>
      <c r="MSS155" s="8"/>
      <c r="MST155" s="8"/>
      <c r="MSU155" s="8"/>
      <c r="MSV155" s="8"/>
      <c r="MSW155" s="8"/>
      <c r="MSX155" s="8"/>
      <c r="MSY155" s="8"/>
      <c r="MSZ155" s="8"/>
      <c r="MTA155" s="8"/>
      <c r="MTB155" s="8"/>
      <c r="MTC155" s="8"/>
      <c r="MTD155" s="8"/>
      <c r="MTE155" s="8"/>
      <c r="MTF155" s="8"/>
      <c r="MTG155" s="8"/>
      <c r="MTH155" s="8"/>
      <c r="MTI155" s="8"/>
      <c r="MTJ155" s="8"/>
      <c r="MTK155" s="8"/>
      <c r="MTL155" s="8"/>
      <c r="MTM155" s="8"/>
      <c r="MTN155" s="8"/>
      <c r="MTO155" s="8"/>
      <c r="MTP155" s="8"/>
      <c r="MTQ155" s="8"/>
      <c r="MTR155" s="8"/>
      <c r="MTS155" s="8"/>
      <c r="MTT155" s="8"/>
      <c r="MTU155" s="8"/>
      <c r="MTV155" s="8"/>
      <c r="MTW155" s="8"/>
      <c r="MTX155" s="8"/>
      <c r="MTY155" s="8"/>
      <c r="MTZ155" s="8"/>
      <c r="MUA155" s="8"/>
      <c r="MUB155" s="8"/>
      <c r="MUC155" s="8"/>
      <c r="MUD155" s="8"/>
      <c r="MUE155" s="8"/>
      <c r="MUF155" s="8"/>
      <c r="MUG155" s="8"/>
      <c r="MUH155" s="8"/>
      <c r="MUI155" s="8"/>
      <c r="MUJ155" s="8"/>
      <c r="MUK155" s="8"/>
      <c r="MUL155" s="8"/>
      <c r="MUM155" s="8"/>
      <c r="MUN155" s="8"/>
      <c r="MUO155" s="8"/>
      <c r="MUP155" s="8"/>
      <c r="MUQ155" s="8"/>
      <c r="MUR155" s="8"/>
      <c r="MUS155" s="8"/>
      <c r="MUT155" s="8"/>
      <c r="MUU155" s="8"/>
      <c r="MUV155" s="8"/>
      <c r="MUW155" s="8"/>
      <c r="MUX155" s="8"/>
      <c r="MUY155" s="8"/>
      <c r="MUZ155" s="8"/>
      <c r="MVA155" s="8"/>
      <c r="MVB155" s="8"/>
      <c r="MVC155" s="8"/>
      <c r="MVD155" s="8"/>
      <c r="MVE155" s="8"/>
      <c r="MVF155" s="8"/>
      <c r="MVG155" s="8"/>
      <c r="MVH155" s="8"/>
      <c r="MVI155" s="8"/>
      <c r="MVJ155" s="8"/>
      <c r="MVK155" s="8"/>
      <c r="MVL155" s="8"/>
      <c r="MVM155" s="8"/>
      <c r="MVN155" s="8"/>
      <c r="MVO155" s="8"/>
      <c r="MVP155" s="8"/>
      <c r="MVQ155" s="8"/>
      <c r="MVR155" s="8"/>
      <c r="MVS155" s="8"/>
      <c r="MVT155" s="8"/>
      <c r="MVU155" s="8"/>
      <c r="MVV155" s="8"/>
      <c r="MVW155" s="8"/>
      <c r="MVX155" s="8"/>
      <c r="MVY155" s="8"/>
      <c r="MVZ155" s="8"/>
      <c r="MWA155" s="8"/>
      <c r="MWB155" s="8"/>
      <c r="MWC155" s="8"/>
      <c r="MWD155" s="8"/>
      <c r="MWE155" s="8"/>
      <c r="MWF155" s="8"/>
      <c r="MWG155" s="8"/>
      <c r="MWH155" s="8"/>
      <c r="MWI155" s="8"/>
      <c r="MWJ155" s="8"/>
      <c r="MWK155" s="8"/>
      <c r="MWL155" s="8"/>
      <c r="MWM155" s="8"/>
      <c r="MWN155" s="8"/>
      <c r="MWO155" s="8"/>
      <c r="MWP155" s="8"/>
      <c r="MWQ155" s="8"/>
      <c r="MWR155" s="8"/>
      <c r="MWS155" s="8"/>
      <c r="MWT155" s="8"/>
      <c r="MWU155" s="8"/>
      <c r="MWV155" s="8"/>
      <c r="MWW155" s="8"/>
      <c r="MWX155" s="8"/>
      <c r="MWY155" s="8"/>
      <c r="MWZ155" s="8"/>
      <c r="MXA155" s="8"/>
      <c r="MXB155" s="8"/>
      <c r="MXC155" s="8"/>
      <c r="MXD155" s="8"/>
      <c r="MXE155" s="8"/>
      <c r="MXF155" s="8"/>
      <c r="MXG155" s="8"/>
      <c r="MXH155" s="8"/>
      <c r="MXI155" s="8"/>
      <c r="MXJ155" s="8"/>
      <c r="MXK155" s="8"/>
      <c r="MXL155" s="8"/>
      <c r="MXM155" s="8"/>
      <c r="MXN155" s="8"/>
      <c r="MXO155" s="8"/>
      <c r="MXP155" s="8"/>
      <c r="MXQ155" s="8"/>
      <c r="MXR155" s="8"/>
      <c r="MXS155" s="8"/>
      <c r="MXT155" s="8"/>
      <c r="MXU155" s="8"/>
      <c r="MXV155" s="8"/>
      <c r="MXW155" s="8"/>
      <c r="MXX155" s="8"/>
      <c r="MXY155" s="8"/>
      <c r="MXZ155" s="8"/>
      <c r="MYA155" s="8"/>
      <c r="MYB155" s="8"/>
      <c r="MYC155" s="8"/>
      <c r="MYD155" s="8"/>
      <c r="MYE155" s="8"/>
      <c r="MYF155" s="8"/>
      <c r="MYG155" s="8"/>
      <c r="MYH155" s="8"/>
      <c r="MYI155" s="8"/>
      <c r="MYJ155" s="8"/>
      <c r="MYK155" s="8"/>
      <c r="MYL155" s="8"/>
      <c r="MYM155" s="8"/>
      <c r="MYN155" s="8"/>
      <c r="MYO155" s="8"/>
      <c r="MYP155" s="8"/>
      <c r="MYQ155" s="8"/>
      <c r="MYR155" s="8"/>
      <c r="MYS155" s="8"/>
      <c r="MYT155" s="8"/>
      <c r="MYU155" s="8"/>
      <c r="MYV155" s="8"/>
      <c r="MYW155" s="8"/>
      <c r="MYX155" s="8"/>
      <c r="MYY155" s="8"/>
      <c r="MYZ155" s="8"/>
      <c r="MZA155" s="8"/>
      <c r="MZB155" s="8"/>
      <c r="MZC155" s="8"/>
      <c r="MZD155" s="8"/>
      <c r="MZE155" s="8"/>
      <c r="MZF155" s="8"/>
      <c r="MZG155" s="8"/>
      <c r="MZH155" s="8"/>
      <c r="MZI155" s="8"/>
      <c r="MZJ155" s="8"/>
      <c r="MZK155" s="8"/>
      <c r="MZL155" s="8"/>
      <c r="MZM155" s="8"/>
      <c r="MZN155" s="8"/>
      <c r="MZO155" s="8"/>
      <c r="MZP155" s="8"/>
      <c r="MZQ155" s="8"/>
      <c r="MZR155" s="8"/>
      <c r="MZS155" s="8"/>
      <c r="MZT155" s="8"/>
      <c r="MZU155" s="8"/>
      <c r="MZV155" s="8"/>
      <c r="MZW155" s="8"/>
      <c r="MZX155" s="8"/>
      <c r="MZY155" s="8"/>
      <c r="MZZ155" s="8"/>
      <c r="NAA155" s="8"/>
      <c r="NAB155" s="8"/>
      <c r="NAC155" s="8"/>
      <c r="NAD155" s="8"/>
      <c r="NAE155" s="8"/>
      <c r="NAF155" s="8"/>
      <c r="NAG155" s="8"/>
      <c r="NAH155" s="8"/>
      <c r="NAI155" s="8"/>
      <c r="NAJ155" s="8"/>
      <c r="NAK155" s="8"/>
      <c r="NAL155" s="8"/>
      <c r="NAM155" s="8"/>
      <c r="NAN155" s="8"/>
      <c r="NAO155" s="8"/>
      <c r="NAP155" s="8"/>
      <c r="NAQ155" s="8"/>
      <c r="NAR155" s="8"/>
      <c r="NAS155" s="8"/>
      <c r="NAT155" s="8"/>
      <c r="NAU155" s="8"/>
      <c r="NAV155" s="8"/>
      <c r="NAW155" s="8"/>
      <c r="NAX155" s="8"/>
      <c r="NAY155" s="8"/>
      <c r="NAZ155" s="8"/>
      <c r="NBA155" s="8"/>
      <c r="NBB155" s="8"/>
      <c r="NBC155" s="8"/>
      <c r="NBD155" s="8"/>
      <c r="NBE155" s="8"/>
      <c r="NBF155" s="8"/>
      <c r="NBG155" s="8"/>
      <c r="NBH155" s="8"/>
      <c r="NBI155" s="8"/>
      <c r="NBJ155" s="8"/>
      <c r="NBK155" s="8"/>
      <c r="NBL155" s="8"/>
      <c r="NBM155" s="8"/>
      <c r="NBN155" s="8"/>
      <c r="NBO155" s="8"/>
      <c r="NBP155" s="8"/>
      <c r="NBQ155" s="8"/>
      <c r="NBR155" s="8"/>
      <c r="NBS155" s="8"/>
      <c r="NBT155" s="8"/>
      <c r="NBU155" s="8"/>
      <c r="NBV155" s="8"/>
      <c r="NBW155" s="8"/>
      <c r="NBX155" s="8"/>
      <c r="NBY155" s="8"/>
      <c r="NBZ155" s="8"/>
      <c r="NCA155" s="8"/>
      <c r="NCB155" s="8"/>
      <c r="NCC155" s="8"/>
      <c r="NCD155" s="8"/>
      <c r="NCE155" s="8"/>
      <c r="NCF155" s="8"/>
      <c r="NCG155" s="8"/>
      <c r="NCH155" s="8"/>
      <c r="NCI155" s="8"/>
      <c r="NCJ155" s="8"/>
      <c r="NCK155" s="8"/>
      <c r="NCL155" s="8"/>
      <c r="NCM155" s="8"/>
      <c r="NCN155" s="8"/>
      <c r="NCO155" s="8"/>
      <c r="NCP155" s="8"/>
      <c r="NCQ155" s="8"/>
      <c r="NCR155" s="8"/>
      <c r="NCS155" s="8"/>
      <c r="NCT155" s="8"/>
      <c r="NCU155" s="8"/>
      <c r="NCV155" s="8"/>
      <c r="NCW155" s="8"/>
      <c r="NCX155" s="8"/>
      <c r="NCY155" s="8"/>
      <c r="NCZ155" s="8"/>
      <c r="NDA155" s="8"/>
      <c r="NDB155" s="8"/>
      <c r="NDC155" s="8"/>
      <c r="NDD155" s="8"/>
      <c r="NDE155" s="8"/>
      <c r="NDF155" s="8"/>
      <c r="NDG155" s="8"/>
      <c r="NDH155" s="8"/>
      <c r="NDI155" s="8"/>
      <c r="NDJ155" s="8"/>
      <c r="NDK155" s="8"/>
      <c r="NDL155" s="8"/>
      <c r="NDM155" s="8"/>
      <c r="NDN155" s="8"/>
      <c r="NDO155" s="8"/>
      <c r="NDP155" s="8"/>
      <c r="NDQ155" s="8"/>
      <c r="NDR155" s="8"/>
      <c r="NDS155" s="8"/>
      <c r="NDT155" s="8"/>
      <c r="NDU155" s="8"/>
      <c r="NDV155" s="8"/>
      <c r="NDW155" s="8"/>
      <c r="NDX155" s="8"/>
      <c r="NDY155" s="8"/>
      <c r="NDZ155" s="8"/>
      <c r="NEA155" s="8"/>
      <c r="NEB155" s="8"/>
      <c r="NEC155" s="8"/>
      <c r="NED155" s="8"/>
      <c r="NEE155" s="8"/>
      <c r="NEF155" s="8"/>
      <c r="NEG155" s="8"/>
      <c r="NEH155" s="8"/>
      <c r="NEI155" s="8"/>
      <c r="NEJ155" s="8"/>
      <c r="NEK155" s="8"/>
      <c r="NEL155" s="8"/>
      <c r="NEM155" s="8"/>
      <c r="NEN155" s="8"/>
      <c r="NEO155" s="8"/>
      <c r="NEP155" s="8"/>
      <c r="NEQ155" s="8"/>
      <c r="NER155" s="8"/>
      <c r="NES155" s="8"/>
      <c r="NET155" s="8"/>
      <c r="NEU155" s="8"/>
      <c r="NEV155" s="8"/>
      <c r="NEW155" s="8"/>
      <c r="NEX155" s="8"/>
      <c r="NEY155" s="8"/>
      <c r="NEZ155" s="8"/>
      <c r="NFA155" s="8"/>
      <c r="NFB155" s="8"/>
      <c r="NFC155" s="8"/>
      <c r="NFD155" s="8"/>
      <c r="NFE155" s="8"/>
      <c r="NFF155" s="8"/>
      <c r="NFG155" s="8"/>
      <c r="NFH155" s="8"/>
      <c r="NFI155" s="8"/>
      <c r="NFJ155" s="8"/>
      <c r="NFK155" s="8"/>
      <c r="NFL155" s="8"/>
      <c r="NFM155" s="8"/>
      <c r="NFN155" s="8"/>
      <c r="NFO155" s="8"/>
      <c r="NFP155" s="8"/>
      <c r="NFQ155" s="8"/>
      <c r="NFR155" s="8"/>
      <c r="NFS155" s="8"/>
      <c r="NFT155" s="8"/>
      <c r="NFU155" s="8"/>
      <c r="NFV155" s="8"/>
      <c r="NFW155" s="8"/>
      <c r="NFX155" s="8"/>
      <c r="NFY155" s="8"/>
      <c r="NFZ155" s="8"/>
      <c r="NGA155" s="8"/>
      <c r="NGB155" s="8"/>
      <c r="NGC155" s="8"/>
      <c r="NGD155" s="8"/>
      <c r="NGE155" s="8"/>
      <c r="NGF155" s="8"/>
      <c r="NGG155" s="8"/>
      <c r="NGH155" s="8"/>
      <c r="NGI155" s="8"/>
      <c r="NGJ155" s="8"/>
      <c r="NGK155" s="8"/>
      <c r="NGL155" s="8"/>
      <c r="NGM155" s="8"/>
      <c r="NGN155" s="8"/>
      <c r="NGO155" s="8"/>
      <c r="NGP155" s="8"/>
      <c r="NGQ155" s="8"/>
      <c r="NGR155" s="8"/>
      <c r="NGS155" s="8"/>
      <c r="NGT155" s="8"/>
      <c r="NGU155" s="8"/>
      <c r="NGV155" s="8"/>
      <c r="NGW155" s="8"/>
      <c r="NGX155" s="8"/>
      <c r="NGY155" s="8"/>
      <c r="NGZ155" s="8"/>
      <c r="NHA155" s="8"/>
      <c r="NHB155" s="8"/>
      <c r="NHC155" s="8"/>
      <c r="NHD155" s="8"/>
      <c r="NHE155" s="8"/>
      <c r="NHF155" s="8"/>
      <c r="NHG155" s="8"/>
      <c r="NHH155" s="8"/>
      <c r="NHI155" s="8"/>
      <c r="NHJ155" s="8"/>
      <c r="NHK155" s="8"/>
      <c r="NHL155" s="8"/>
      <c r="NHM155" s="8"/>
      <c r="NHN155" s="8"/>
      <c r="NHO155" s="8"/>
      <c r="NHP155" s="8"/>
      <c r="NHQ155" s="8"/>
      <c r="NHR155" s="8"/>
      <c r="NHS155" s="8"/>
      <c r="NHT155" s="8"/>
      <c r="NHU155" s="8"/>
      <c r="NHV155" s="8"/>
      <c r="NHW155" s="8"/>
      <c r="NHX155" s="8"/>
      <c r="NHY155" s="8"/>
      <c r="NHZ155" s="8"/>
      <c r="NIA155" s="8"/>
      <c r="NIB155" s="8"/>
      <c r="NIC155" s="8"/>
      <c r="NID155" s="8"/>
      <c r="NIE155" s="8"/>
      <c r="NIF155" s="8"/>
      <c r="NIG155" s="8"/>
      <c r="NIH155" s="8"/>
      <c r="NII155" s="8"/>
      <c r="NIJ155" s="8"/>
      <c r="NIK155" s="8"/>
      <c r="NIL155" s="8"/>
      <c r="NIM155" s="8"/>
      <c r="NIN155" s="8"/>
      <c r="NIO155" s="8"/>
      <c r="NIP155" s="8"/>
      <c r="NIQ155" s="8"/>
      <c r="NIR155" s="8"/>
      <c r="NIS155" s="8"/>
      <c r="NIT155" s="8"/>
      <c r="NIU155" s="8"/>
      <c r="NIV155" s="8"/>
      <c r="NIW155" s="8"/>
      <c r="NIX155" s="8"/>
      <c r="NIY155" s="8"/>
      <c r="NIZ155" s="8"/>
      <c r="NJA155" s="8"/>
      <c r="NJB155" s="8"/>
      <c r="NJC155" s="8"/>
      <c r="NJD155" s="8"/>
      <c r="NJE155" s="8"/>
      <c r="NJF155" s="8"/>
      <c r="NJG155" s="8"/>
      <c r="NJH155" s="8"/>
      <c r="NJI155" s="8"/>
      <c r="NJJ155" s="8"/>
      <c r="NJK155" s="8"/>
      <c r="NJL155" s="8"/>
      <c r="NJM155" s="8"/>
      <c r="NJN155" s="8"/>
      <c r="NJO155" s="8"/>
      <c r="NJP155" s="8"/>
      <c r="NJQ155" s="8"/>
      <c r="NJR155" s="8"/>
      <c r="NJS155" s="8"/>
      <c r="NJT155" s="8"/>
      <c r="NJU155" s="8"/>
      <c r="NJV155" s="8"/>
      <c r="NJW155" s="8"/>
      <c r="NJX155" s="8"/>
      <c r="NJY155" s="8"/>
      <c r="NJZ155" s="8"/>
      <c r="NKA155" s="8"/>
      <c r="NKB155" s="8"/>
      <c r="NKC155" s="8"/>
      <c r="NKD155" s="8"/>
      <c r="NKE155" s="8"/>
      <c r="NKF155" s="8"/>
      <c r="NKG155" s="8"/>
      <c r="NKH155" s="8"/>
      <c r="NKI155" s="8"/>
      <c r="NKJ155" s="8"/>
      <c r="NKK155" s="8"/>
      <c r="NKL155" s="8"/>
      <c r="NKM155" s="8"/>
      <c r="NKN155" s="8"/>
      <c r="NKO155" s="8"/>
      <c r="NKP155" s="8"/>
      <c r="NKQ155" s="8"/>
      <c r="NKR155" s="8"/>
      <c r="NKS155" s="8"/>
      <c r="NKT155" s="8"/>
      <c r="NKU155" s="8"/>
      <c r="NKV155" s="8"/>
      <c r="NKW155" s="8"/>
      <c r="NKX155" s="8"/>
      <c r="NKY155" s="8"/>
      <c r="NKZ155" s="8"/>
      <c r="NLA155" s="8"/>
      <c r="NLB155" s="8"/>
      <c r="NLC155" s="8"/>
      <c r="NLD155" s="8"/>
      <c r="NLE155" s="8"/>
      <c r="NLF155" s="8"/>
      <c r="NLG155" s="8"/>
      <c r="NLH155" s="8"/>
      <c r="NLI155" s="8"/>
      <c r="NLJ155" s="8"/>
      <c r="NLK155" s="8"/>
      <c r="NLL155" s="8"/>
      <c r="NLM155" s="8"/>
      <c r="NLN155" s="8"/>
      <c r="NLO155" s="8"/>
      <c r="NLP155" s="8"/>
      <c r="NLQ155" s="8"/>
      <c r="NLR155" s="8"/>
      <c r="NLS155" s="8"/>
      <c r="NLT155" s="8"/>
      <c r="NLU155" s="8"/>
      <c r="NLV155" s="8"/>
      <c r="NLW155" s="8"/>
      <c r="NLX155" s="8"/>
      <c r="NLY155" s="8"/>
      <c r="NLZ155" s="8"/>
      <c r="NMA155" s="8"/>
      <c r="NMB155" s="8"/>
      <c r="NMC155" s="8"/>
      <c r="NMD155" s="8"/>
      <c r="NME155" s="8"/>
      <c r="NMF155" s="8"/>
      <c r="NMG155" s="8"/>
      <c r="NMH155" s="8"/>
      <c r="NMI155" s="8"/>
      <c r="NMJ155" s="8"/>
      <c r="NMK155" s="8"/>
      <c r="NML155" s="8"/>
      <c r="NMM155" s="8"/>
      <c r="NMN155" s="8"/>
      <c r="NMO155" s="8"/>
      <c r="NMP155" s="8"/>
      <c r="NMQ155" s="8"/>
      <c r="NMR155" s="8"/>
      <c r="NMS155" s="8"/>
      <c r="NMT155" s="8"/>
      <c r="NMU155" s="8"/>
      <c r="NMV155" s="8"/>
      <c r="NMW155" s="8"/>
      <c r="NMX155" s="8"/>
      <c r="NMY155" s="8"/>
      <c r="NMZ155" s="8"/>
      <c r="NNA155" s="8"/>
      <c r="NNB155" s="8"/>
      <c r="NNC155" s="8"/>
      <c r="NND155" s="8"/>
      <c r="NNE155" s="8"/>
      <c r="NNF155" s="8"/>
      <c r="NNG155" s="8"/>
      <c r="NNH155" s="8"/>
      <c r="NNI155" s="8"/>
      <c r="NNJ155" s="8"/>
      <c r="NNK155" s="8"/>
      <c r="NNL155" s="8"/>
      <c r="NNM155" s="8"/>
      <c r="NNN155" s="8"/>
      <c r="NNO155" s="8"/>
      <c r="NNP155" s="8"/>
      <c r="NNQ155" s="8"/>
      <c r="NNR155" s="8"/>
      <c r="NNS155" s="8"/>
      <c r="NNT155" s="8"/>
      <c r="NNU155" s="8"/>
      <c r="NNV155" s="8"/>
      <c r="NNW155" s="8"/>
      <c r="NNX155" s="8"/>
      <c r="NNY155" s="8"/>
      <c r="NNZ155" s="8"/>
      <c r="NOA155" s="8"/>
      <c r="NOB155" s="8"/>
      <c r="NOC155" s="8"/>
      <c r="NOD155" s="8"/>
      <c r="NOE155" s="8"/>
      <c r="NOF155" s="8"/>
      <c r="NOG155" s="8"/>
      <c r="NOH155" s="8"/>
      <c r="NOI155" s="8"/>
      <c r="NOJ155" s="8"/>
      <c r="NOK155" s="8"/>
      <c r="NOL155" s="8"/>
      <c r="NOM155" s="8"/>
      <c r="NON155" s="8"/>
      <c r="NOO155" s="8"/>
      <c r="NOP155" s="8"/>
      <c r="NOQ155" s="8"/>
      <c r="NOR155" s="8"/>
      <c r="NOS155" s="8"/>
      <c r="NOT155" s="8"/>
      <c r="NOU155" s="8"/>
      <c r="NOV155" s="8"/>
      <c r="NOW155" s="8"/>
      <c r="NOX155" s="8"/>
      <c r="NOY155" s="8"/>
      <c r="NOZ155" s="8"/>
      <c r="NPA155" s="8"/>
      <c r="NPB155" s="8"/>
      <c r="NPC155" s="8"/>
      <c r="NPD155" s="8"/>
      <c r="NPE155" s="8"/>
      <c r="NPF155" s="8"/>
      <c r="NPG155" s="8"/>
      <c r="NPH155" s="8"/>
      <c r="NPI155" s="8"/>
      <c r="NPJ155" s="8"/>
      <c r="NPK155" s="8"/>
      <c r="NPL155" s="8"/>
      <c r="NPM155" s="8"/>
      <c r="NPN155" s="8"/>
      <c r="NPO155" s="8"/>
      <c r="NPP155" s="8"/>
      <c r="NPQ155" s="8"/>
      <c r="NPR155" s="8"/>
      <c r="NPS155" s="8"/>
      <c r="NPT155" s="8"/>
      <c r="NPU155" s="8"/>
      <c r="NPV155" s="8"/>
      <c r="NPW155" s="8"/>
      <c r="NPX155" s="8"/>
      <c r="NPY155" s="8"/>
      <c r="NPZ155" s="8"/>
      <c r="NQA155" s="8"/>
      <c r="NQB155" s="8"/>
      <c r="NQC155" s="8"/>
      <c r="NQD155" s="8"/>
      <c r="NQE155" s="8"/>
      <c r="NQF155" s="8"/>
      <c r="NQG155" s="8"/>
      <c r="NQH155" s="8"/>
      <c r="NQI155" s="8"/>
      <c r="NQJ155" s="8"/>
      <c r="NQK155" s="8"/>
      <c r="NQL155" s="8"/>
      <c r="NQM155" s="8"/>
      <c r="NQN155" s="8"/>
      <c r="NQO155" s="8"/>
      <c r="NQP155" s="8"/>
      <c r="NQQ155" s="8"/>
      <c r="NQR155" s="8"/>
      <c r="NQS155" s="8"/>
      <c r="NQT155" s="8"/>
      <c r="NQU155" s="8"/>
      <c r="NQV155" s="8"/>
      <c r="NQW155" s="8"/>
      <c r="NQX155" s="8"/>
      <c r="NQY155" s="8"/>
      <c r="NQZ155" s="8"/>
      <c r="NRA155" s="8"/>
      <c r="NRB155" s="8"/>
      <c r="NRC155" s="8"/>
      <c r="NRD155" s="8"/>
      <c r="NRE155" s="8"/>
      <c r="NRF155" s="8"/>
      <c r="NRG155" s="8"/>
      <c r="NRH155" s="8"/>
      <c r="NRI155" s="8"/>
      <c r="NRJ155" s="8"/>
      <c r="NRK155" s="8"/>
      <c r="NRL155" s="8"/>
      <c r="NRM155" s="8"/>
      <c r="NRN155" s="8"/>
      <c r="NRO155" s="8"/>
      <c r="NRP155" s="8"/>
      <c r="NRQ155" s="8"/>
      <c r="NRR155" s="8"/>
      <c r="NRS155" s="8"/>
      <c r="NRT155" s="8"/>
      <c r="NRU155" s="8"/>
      <c r="NRV155" s="8"/>
      <c r="NRW155" s="8"/>
      <c r="NRX155" s="8"/>
      <c r="NRY155" s="8"/>
      <c r="NRZ155" s="8"/>
      <c r="NSA155" s="8"/>
      <c r="NSB155" s="8"/>
      <c r="NSC155" s="8"/>
      <c r="NSD155" s="8"/>
      <c r="NSE155" s="8"/>
      <c r="NSF155" s="8"/>
      <c r="NSG155" s="8"/>
      <c r="NSH155" s="8"/>
      <c r="NSI155" s="8"/>
      <c r="NSJ155" s="8"/>
      <c r="NSK155" s="8"/>
      <c r="NSL155" s="8"/>
      <c r="NSM155" s="8"/>
      <c r="NSN155" s="8"/>
      <c r="NSO155" s="8"/>
      <c r="NSP155" s="8"/>
      <c r="NSQ155" s="8"/>
      <c r="NSR155" s="8"/>
      <c r="NSS155" s="8"/>
      <c r="NST155" s="8"/>
      <c r="NSU155" s="8"/>
      <c r="NSV155" s="8"/>
      <c r="NSW155" s="8"/>
      <c r="NSX155" s="8"/>
      <c r="NSY155" s="8"/>
      <c r="NSZ155" s="8"/>
      <c r="NTA155" s="8"/>
      <c r="NTB155" s="8"/>
      <c r="NTC155" s="8"/>
      <c r="NTD155" s="8"/>
      <c r="NTE155" s="8"/>
      <c r="NTF155" s="8"/>
      <c r="NTG155" s="8"/>
      <c r="NTH155" s="8"/>
      <c r="NTI155" s="8"/>
      <c r="NTJ155" s="8"/>
      <c r="NTK155" s="8"/>
      <c r="NTL155" s="8"/>
      <c r="NTM155" s="8"/>
      <c r="NTN155" s="8"/>
      <c r="NTO155" s="8"/>
      <c r="NTP155" s="8"/>
      <c r="NTQ155" s="8"/>
      <c r="NTR155" s="8"/>
      <c r="NTS155" s="8"/>
      <c r="NTT155" s="8"/>
      <c r="NTU155" s="8"/>
      <c r="NTV155" s="8"/>
      <c r="NTW155" s="8"/>
      <c r="NTX155" s="8"/>
      <c r="NTY155" s="8"/>
      <c r="NTZ155" s="8"/>
      <c r="NUA155" s="8"/>
      <c r="NUB155" s="8"/>
      <c r="NUC155" s="8"/>
      <c r="NUD155" s="8"/>
      <c r="NUE155" s="8"/>
      <c r="NUF155" s="8"/>
      <c r="NUG155" s="8"/>
      <c r="NUH155" s="8"/>
      <c r="NUI155" s="8"/>
      <c r="NUJ155" s="8"/>
      <c r="NUK155" s="8"/>
      <c r="NUL155" s="8"/>
      <c r="NUM155" s="8"/>
      <c r="NUN155" s="8"/>
      <c r="NUO155" s="8"/>
      <c r="NUP155" s="8"/>
      <c r="NUQ155" s="8"/>
      <c r="NUR155" s="8"/>
      <c r="NUS155" s="8"/>
      <c r="NUT155" s="8"/>
      <c r="NUU155" s="8"/>
      <c r="NUV155" s="8"/>
      <c r="NUW155" s="8"/>
      <c r="NUX155" s="8"/>
      <c r="NUY155" s="8"/>
      <c r="NUZ155" s="8"/>
      <c r="NVA155" s="8"/>
      <c r="NVB155" s="8"/>
      <c r="NVC155" s="8"/>
      <c r="NVD155" s="8"/>
      <c r="NVE155" s="8"/>
      <c r="NVF155" s="8"/>
      <c r="NVG155" s="8"/>
      <c r="NVH155" s="8"/>
      <c r="NVI155" s="8"/>
      <c r="NVJ155" s="8"/>
      <c r="NVK155" s="8"/>
      <c r="NVL155" s="8"/>
      <c r="NVM155" s="8"/>
      <c r="NVN155" s="8"/>
      <c r="NVO155" s="8"/>
      <c r="NVP155" s="8"/>
      <c r="NVQ155" s="8"/>
      <c r="NVR155" s="8"/>
      <c r="NVS155" s="8"/>
      <c r="NVT155" s="8"/>
      <c r="NVU155" s="8"/>
      <c r="NVV155" s="8"/>
      <c r="NVW155" s="8"/>
      <c r="NVX155" s="8"/>
      <c r="NVY155" s="8"/>
      <c r="NVZ155" s="8"/>
      <c r="NWA155" s="8"/>
      <c r="NWB155" s="8"/>
      <c r="NWC155" s="8"/>
      <c r="NWD155" s="8"/>
      <c r="NWE155" s="8"/>
      <c r="NWF155" s="8"/>
      <c r="NWG155" s="8"/>
      <c r="NWH155" s="8"/>
      <c r="NWI155" s="8"/>
      <c r="NWJ155" s="8"/>
      <c r="NWK155" s="8"/>
      <c r="NWL155" s="8"/>
      <c r="NWM155" s="8"/>
      <c r="NWN155" s="8"/>
      <c r="NWO155" s="8"/>
      <c r="NWP155" s="8"/>
      <c r="NWQ155" s="8"/>
      <c r="NWR155" s="8"/>
      <c r="NWS155" s="8"/>
      <c r="NWT155" s="8"/>
      <c r="NWU155" s="8"/>
      <c r="NWV155" s="8"/>
      <c r="NWW155" s="8"/>
      <c r="NWX155" s="8"/>
      <c r="NWY155" s="8"/>
      <c r="NWZ155" s="8"/>
      <c r="NXA155" s="8"/>
      <c r="NXB155" s="8"/>
      <c r="NXC155" s="8"/>
      <c r="NXD155" s="8"/>
      <c r="NXE155" s="8"/>
      <c r="NXF155" s="8"/>
      <c r="NXG155" s="8"/>
      <c r="NXH155" s="8"/>
      <c r="NXI155" s="8"/>
      <c r="NXJ155" s="8"/>
      <c r="NXK155" s="8"/>
      <c r="NXL155" s="8"/>
      <c r="NXM155" s="8"/>
      <c r="NXN155" s="8"/>
      <c r="NXO155" s="8"/>
      <c r="NXP155" s="8"/>
      <c r="NXQ155" s="8"/>
      <c r="NXR155" s="8"/>
      <c r="NXS155" s="8"/>
      <c r="NXT155" s="8"/>
      <c r="NXU155" s="8"/>
      <c r="NXV155" s="8"/>
      <c r="NXW155" s="8"/>
      <c r="NXX155" s="8"/>
      <c r="NXY155" s="8"/>
      <c r="NXZ155" s="8"/>
      <c r="NYA155" s="8"/>
      <c r="NYB155" s="8"/>
      <c r="NYC155" s="8"/>
      <c r="NYD155" s="8"/>
      <c r="NYE155" s="8"/>
      <c r="NYF155" s="8"/>
      <c r="NYG155" s="8"/>
      <c r="NYH155" s="8"/>
      <c r="NYI155" s="8"/>
      <c r="NYJ155" s="8"/>
      <c r="NYK155" s="8"/>
      <c r="NYL155" s="8"/>
      <c r="NYM155" s="8"/>
      <c r="NYN155" s="8"/>
      <c r="NYO155" s="8"/>
      <c r="NYP155" s="8"/>
      <c r="NYQ155" s="8"/>
      <c r="NYR155" s="8"/>
      <c r="NYS155" s="8"/>
      <c r="NYT155" s="8"/>
      <c r="NYU155" s="8"/>
      <c r="NYV155" s="8"/>
      <c r="NYW155" s="8"/>
      <c r="NYX155" s="8"/>
      <c r="NYY155" s="8"/>
      <c r="NYZ155" s="8"/>
      <c r="NZA155" s="8"/>
      <c r="NZB155" s="8"/>
      <c r="NZC155" s="8"/>
      <c r="NZD155" s="8"/>
      <c r="NZE155" s="8"/>
      <c r="NZF155" s="8"/>
      <c r="NZG155" s="8"/>
      <c r="NZH155" s="8"/>
      <c r="NZI155" s="8"/>
      <c r="NZJ155" s="8"/>
      <c r="NZK155" s="8"/>
      <c r="NZL155" s="8"/>
      <c r="NZM155" s="8"/>
      <c r="NZN155" s="8"/>
      <c r="NZO155" s="8"/>
      <c r="NZP155" s="8"/>
      <c r="NZQ155" s="8"/>
      <c r="NZR155" s="8"/>
      <c r="NZS155" s="8"/>
      <c r="NZT155" s="8"/>
      <c r="NZU155" s="8"/>
      <c r="NZV155" s="8"/>
      <c r="NZW155" s="8"/>
      <c r="NZX155" s="8"/>
      <c r="NZY155" s="8"/>
      <c r="NZZ155" s="8"/>
      <c r="OAA155" s="8"/>
      <c r="OAB155" s="8"/>
      <c r="OAC155" s="8"/>
      <c r="OAD155" s="8"/>
      <c r="OAE155" s="8"/>
      <c r="OAF155" s="8"/>
      <c r="OAG155" s="8"/>
      <c r="OAH155" s="8"/>
      <c r="OAI155" s="8"/>
      <c r="OAJ155" s="8"/>
      <c r="OAK155" s="8"/>
      <c r="OAL155" s="8"/>
      <c r="OAM155" s="8"/>
      <c r="OAN155" s="8"/>
      <c r="OAO155" s="8"/>
      <c r="OAP155" s="8"/>
      <c r="OAQ155" s="8"/>
      <c r="OAR155" s="8"/>
      <c r="OAS155" s="8"/>
      <c r="OAT155" s="8"/>
      <c r="OAU155" s="8"/>
      <c r="OAV155" s="8"/>
      <c r="OAW155" s="8"/>
      <c r="OAX155" s="8"/>
      <c r="OAY155" s="8"/>
      <c r="OAZ155" s="8"/>
      <c r="OBA155" s="8"/>
      <c r="OBB155" s="8"/>
      <c r="OBC155" s="8"/>
      <c r="OBD155" s="8"/>
      <c r="OBE155" s="8"/>
      <c r="OBF155" s="8"/>
      <c r="OBG155" s="8"/>
      <c r="OBH155" s="8"/>
      <c r="OBI155" s="8"/>
      <c r="OBJ155" s="8"/>
      <c r="OBK155" s="8"/>
      <c r="OBL155" s="8"/>
      <c r="OBM155" s="8"/>
      <c r="OBN155" s="8"/>
      <c r="OBO155" s="8"/>
      <c r="OBP155" s="8"/>
      <c r="OBQ155" s="8"/>
      <c r="OBR155" s="8"/>
      <c r="OBS155" s="8"/>
      <c r="OBT155" s="8"/>
      <c r="OBU155" s="8"/>
      <c r="OBV155" s="8"/>
      <c r="OBW155" s="8"/>
      <c r="OBX155" s="8"/>
      <c r="OBY155" s="8"/>
      <c r="OBZ155" s="8"/>
      <c r="OCA155" s="8"/>
      <c r="OCB155" s="8"/>
      <c r="OCC155" s="8"/>
      <c r="OCD155" s="8"/>
      <c r="OCE155" s="8"/>
      <c r="OCF155" s="8"/>
      <c r="OCG155" s="8"/>
      <c r="OCH155" s="8"/>
      <c r="OCI155" s="8"/>
      <c r="OCJ155" s="8"/>
      <c r="OCK155" s="8"/>
      <c r="OCL155" s="8"/>
      <c r="OCM155" s="8"/>
      <c r="OCN155" s="8"/>
      <c r="OCO155" s="8"/>
      <c r="OCP155" s="8"/>
      <c r="OCQ155" s="8"/>
      <c r="OCR155" s="8"/>
      <c r="OCS155" s="8"/>
      <c r="OCT155" s="8"/>
      <c r="OCU155" s="8"/>
      <c r="OCV155" s="8"/>
      <c r="OCW155" s="8"/>
      <c r="OCX155" s="8"/>
      <c r="OCY155" s="8"/>
      <c r="OCZ155" s="8"/>
      <c r="ODA155" s="8"/>
      <c r="ODB155" s="8"/>
      <c r="ODC155" s="8"/>
      <c r="ODD155" s="8"/>
      <c r="ODE155" s="8"/>
      <c r="ODF155" s="8"/>
      <c r="ODG155" s="8"/>
      <c r="ODH155" s="8"/>
      <c r="ODI155" s="8"/>
      <c r="ODJ155" s="8"/>
      <c r="ODK155" s="8"/>
      <c r="ODL155" s="8"/>
      <c r="ODM155" s="8"/>
      <c r="ODN155" s="8"/>
      <c r="ODO155" s="8"/>
      <c r="ODP155" s="8"/>
      <c r="ODQ155" s="8"/>
      <c r="ODR155" s="8"/>
      <c r="ODS155" s="8"/>
      <c r="ODT155" s="8"/>
      <c r="ODU155" s="8"/>
      <c r="ODV155" s="8"/>
      <c r="ODW155" s="8"/>
      <c r="ODX155" s="8"/>
      <c r="ODY155" s="8"/>
      <c r="ODZ155" s="8"/>
      <c r="OEA155" s="8"/>
      <c r="OEB155" s="8"/>
      <c r="OEC155" s="8"/>
      <c r="OED155" s="8"/>
      <c r="OEE155" s="8"/>
      <c r="OEF155" s="8"/>
      <c r="OEG155" s="8"/>
      <c r="OEH155" s="8"/>
      <c r="OEI155" s="8"/>
      <c r="OEJ155" s="8"/>
      <c r="OEK155" s="8"/>
      <c r="OEL155" s="8"/>
      <c r="OEM155" s="8"/>
      <c r="OEN155" s="8"/>
      <c r="OEO155" s="8"/>
      <c r="OEP155" s="8"/>
      <c r="OEQ155" s="8"/>
      <c r="OER155" s="8"/>
      <c r="OES155" s="8"/>
      <c r="OET155" s="8"/>
      <c r="OEU155" s="8"/>
      <c r="OEV155" s="8"/>
      <c r="OEW155" s="8"/>
      <c r="OEX155" s="8"/>
      <c r="OEY155" s="8"/>
      <c r="OEZ155" s="8"/>
      <c r="OFA155" s="8"/>
      <c r="OFB155" s="8"/>
      <c r="OFC155" s="8"/>
      <c r="OFD155" s="8"/>
      <c r="OFE155" s="8"/>
      <c r="OFF155" s="8"/>
      <c r="OFG155" s="8"/>
      <c r="OFH155" s="8"/>
      <c r="OFI155" s="8"/>
      <c r="OFJ155" s="8"/>
      <c r="OFK155" s="8"/>
      <c r="OFL155" s="8"/>
      <c r="OFM155" s="8"/>
      <c r="OFN155" s="8"/>
      <c r="OFO155" s="8"/>
      <c r="OFP155" s="8"/>
      <c r="OFQ155" s="8"/>
      <c r="OFR155" s="8"/>
      <c r="OFS155" s="8"/>
      <c r="OFT155" s="8"/>
      <c r="OFU155" s="8"/>
      <c r="OFV155" s="8"/>
      <c r="OFW155" s="8"/>
      <c r="OFX155" s="8"/>
      <c r="OFY155" s="8"/>
      <c r="OFZ155" s="8"/>
      <c r="OGA155" s="8"/>
      <c r="OGB155" s="8"/>
      <c r="OGC155" s="8"/>
      <c r="OGD155" s="8"/>
      <c r="OGE155" s="8"/>
      <c r="OGF155" s="8"/>
      <c r="OGG155" s="8"/>
      <c r="OGH155" s="8"/>
      <c r="OGI155" s="8"/>
      <c r="OGJ155" s="8"/>
      <c r="OGK155" s="8"/>
      <c r="OGL155" s="8"/>
      <c r="OGM155" s="8"/>
      <c r="OGN155" s="8"/>
      <c r="OGO155" s="8"/>
      <c r="OGP155" s="8"/>
      <c r="OGQ155" s="8"/>
      <c r="OGR155" s="8"/>
      <c r="OGS155" s="8"/>
      <c r="OGT155" s="8"/>
      <c r="OGU155" s="8"/>
      <c r="OGV155" s="8"/>
      <c r="OGW155" s="8"/>
      <c r="OGX155" s="8"/>
      <c r="OGY155" s="8"/>
      <c r="OGZ155" s="8"/>
      <c r="OHA155" s="8"/>
      <c r="OHB155" s="8"/>
      <c r="OHC155" s="8"/>
      <c r="OHD155" s="8"/>
      <c r="OHE155" s="8"/>
      <c r="OHF155" s="8"/>
      <c r="OHG155" s="8"/>
      <c r="OHH155" s="8"/>
      <c r="OHI155" s="8"/>
      <c r="OHJ155" s="8"/>
      <c r="OHK155" s="8"/>
      <c r="OHL155" s="8"/>
      <c r="OHM155" s="8"/>
      <c r="OHN155" s="8"/>
      <c r="OHO155" s="8"/>
      <c r="OHP155" s="8"/>
      <c r="OHQ155" s="8"/>
      <c r="OHR155" s="8"/>
      <c r="OHS155" s="8"/>
      <c r="OHT155" s="8"/>
      <c r="OHU155" s="8"/>
      <c r="OHV155" s="8"/>
      <c r="OHW155" s="8"/>
      <c r="OHX155" s="8"/>
      <c r="OHY155" s="8"/>
      <c r="OHZ155" s="8"/>
      <c r="OIA155" s="8"/>
      <c r="OIB155" s="8"/>
      <c r="OIC155" s="8"/>
      <c r="OID155" s="8"/>
      <c r="OIE155" s="8"/>
      <c r="OIF155" s="8"/>
      <c r="OIG155" s="8"/>
      <c r="OIH155" s="8"/>
      <c r="OII155" s="8"/>
      <c r="OIJ155" s="8"/>
      <c r="OIK155" s="8"/>
      <c r="OIL155" s="8"/>
      <c r="OIM155" s="8"/>
      <c r="OIN155" s="8"/>
      <c r="OIO155" s="8"/>
      <c r="OIP155" s="8"/>
      <c r="OIQ155" s="8"/>
      <c r="OIR155" s="8"/>
      <c r="OIS155" s="8"/>
      <c r="OIT155" s="8"/>
      <c r="OIU155" s="8"/>
      <c r="OIV155" s="8"/>
      <c r="OIW155" s="8"/>
      <c r="OIX155" s="8"/>
      <c r="OIY155" s="8"/>
      <c r="OIZ155" s="8"/>
      <c r="OJA155" s="8"/>
      <c r="OJB155" s="8"/>
      <c r="OJC155" s="8"/>
      <c r="OJD155" s="8"/>
      <c r="OJE155" s="8"/>
      <c r="OJF155" s="8"/>
      <c r="OJG155" s="8"/>
      <c r="OJH155" s="8"/>
      <c r="OJI155" s="8"/>
      <c r="OJJ155" s="8"/>
      <c r="OJK155" s="8"/>
      <c r="OJL155" s="8"/>
      <c r="OJM155" s="8"/>
      <c r="OJN155" s="8"/>
      <c r="OJO155" s="8"/>
      <c r="OJP155" s="8"/>
      <c r="OJQ155" s="8"/>
      <c r="OJR155" s="8"/>
      <c r="OJS155" s="8"/>
      <c r="OJT155" s="8"/>
      <c r="OJU155" s="8"/>
      <c r="OJV155" s="8"/>
      <c r="OJW155" s="8"/>
      <c r="OJX155" s="8"/>
      <c r="OJY155" s="8"/>
      <c r="OJZ155" s="8"/>
      <c r="OKA155" s="8"/>
      <c r="OKB155" s="8"/>
      <c r="OKC155" s="8"/>
      <c r="OKD155" s="8"/>
      <c r="OKE155" s="8"/>
      <c r="OKF155" s="8"/>
      <c r="OKG155" s="8"/>
      <c r="OKH155" s="8"/>
      <c r="OKI155" s="8"/>
      <c r="OKJ155" s="8"/>
      <c r="OKK155" s="8"/>
      <c r="OKL155" s="8"/>
      <c r="OKM155" s="8"/>
      <c r="OKN155" s="8"/>
      <c r="OKO155" s="8"/>
      <c r="OKP155" s="8"/>
      <c r="OKQ155" s="8"/>
      <c r="OKR155" s="8"/>
      <c r="OKS155" s="8"/>
      <c r="OKT155" s="8"/>
      <c r="OKU155" s="8"/>
      <c r="OKV155" s="8"/>
      <c r="OKW155" s="8"/>
      <c r="OKX155" s="8"/>
      <c r="OKY155" s="8"/>
      <c r="OKZ155" s="8"/>
      <c r="OLA155" s="8"/>
      <c r="OLB155" s="8"/>
      <c r="OLC155" s="8"/>
      <c r="OLD155" s="8"/>
      <c r="OLE155" s="8"/>
      <c r="OLF155" s="8"/>
      <c r="OLG155" s="8"/>
      <c r="OLH155" s="8"/>
      <c r="OLI155" s="8"/>
      <c r="OLJ155" s="8"/>
      <c r="OLK155" s="8"/>
      <c r="OLL155" s="8"/>
      <c r="OLM155" s="8"/>
      <c r="OLN155" s="8"/>
      <c r="OLO155" s="8"/>
      <c r="OLP155" s="8"/>
      <c r="OLQ155" s="8"/>
      <c r="OLR155" s="8"/>
      <c r="OLS155" s="8"/>
      <c r="OLT155" s="8"/>
      <c r="OLU155" s="8"/>
      <c r="OLV155" s="8"/>
      <c r="OLW155" s="8"/>
      <c r="OLX155" s="8"/>
      <c r="OLY155" s="8"/>
      <c r="OLZ155" s="8"/>
      <c r="OMA155" s="8"/>
      <c r="OMB155" s="8"/>
      <c r="OMC155" s="8"/>
      <c r="OMD155" s="8"/>
      <c r="OME155" s="8"/>
      <c r="OMF155" s="8"/>
      <c r="OMG155" s="8"/>
      <c r="OMH155" s="8"/>
      <c r="OMI155" s="8"/>
      <c r="OMJ155" s="8"/>
      <c r="OMK155" s="8"/>
      <c r="OML155" s="8"/>
      <c r="OMM155" s="8"/>
      <c r="OMN155" s="8"/>
      <c r="OMO155" s="8"/>
      <c r="OMP155" s="8"/>
      <c r="OMQ155" s="8"/>
      <c r="OMR155" s="8"/>
      <c r="OMS155" s="8"/>
      <c r="OMT155" s="8"/>
      <c r="OMU155" s="8"/>
      <c r="OMV155" s="8"/>
      <c r="OMW155" s="8"/>
      <c r="OMX155" s="8"/>
      <c r="OMY155" s="8"/>
      <c r="OMZ155" s="8"/>
      <c r="ONA155" s="8"/>
      <c r="ONB155" s="8"/>
      <c r="ONC155" s="8"/>
      <c r="OND155" s="8"/>
      <c r="ONE155" s="8"/>
      <c r="ONF155" s="8"/>
      <c r="ONG155" s="8"/>
      <c r="ONH155" s="8"/>
      <c r="ONI155" s="8"/>
      <c r="ONJ155" s="8"/>
      <c r="ONK155" s="8"/>
      <c r="ONL155" s="8"/>
      <c r="ONM155" s="8"/>
      <c r="ONN155" s="8"/>
      <c r="ONO155" s="8"/>
      <c r="ONP155" s="8"/>
      <c r="ONQ155" s="8"/>
      <c r="ONR155" s="8"/>
      <c r="ONS155" s="8"/>
      <c r="ONT155" s="8"/>
      <c r="ONU155" s="8"/>
      <c r="ONV155" s="8"/>
      <c r="ONW155" s="8"/>
      <c r="ONX155" s="8"/>
      <c r="ONY155" s="8"/>
      <c r="ONZ155" s="8"/>
      <c r="OOA155" s="8"/>
      <c r="OOB155" s="8"/>
      <c r="OOC155" s="8"/>
      <c r="OOD155" s="8"/>
      <c r="OOE155" s="8"/>
      <c r="OOF155" s="8"/>
      <c r="OOG155" s="8"/>
      <c r="OOH155" s="8"/>
      <c r="OOI155" s="8"/>
      <c r="OOJ155" s="8"/>
      <c r="OOK155" s="8"/>
      <c r="OOL155" s="8"/>
      <c r="OOM155" s="8"/>
      <c r="OON155" s="8"/>
      <c r="OOO155" s="8"/>
      <c r="OOP155" s="8"/>
      <c r="OOQ155" s="8"/>
      <c r="OOR155" s="8"/>
      <c r="OOS155" s="8"/>
      <c r="OOT155" s="8"/>
      <c r="OOU155" s="8"/>
      <c r="OOV155" s="8"/>
      <c r="OOW155" s="8"/>
      <c r="OOX155" s="8"/>
      <c r="OOY155" s="8"/>
      <c r="OOZ155" s="8"/>
      <c r="OPA155" s="8"/>
      <c r="OPB155" s="8"/>
      <c r="OPC155" s="8"/>
      <c r="OPD155" s="8"/>
      <c r="OPE155" s="8"/>
      <c r="OPF155" s="8"/>
      <c r="OPG155" s="8"/>
      <c r="OPH155" s="8"/>
      <c r="OPI155" s="8"/>
      <c r="OPJ155" s="8"/>
      <c r="OPK155" s="8"/>
      <c r="OPL155" s="8"/>
      <c r="OPM155" s="8"/>
      <c r="OPN155" s="8"/>
      <c r="OPO155" s="8"/>
      <c r="OPP155" s="8"/>
      <c r="OPQ155" s="8"/>
      <c r="OPR155" s="8"/>
      <c r="OPS155" s="8"/>
      <c r="OPT155" s="8"/>
      <c r="OPU155" s="8"/>
      <c r="OPV155" s="8"/>
      <c r="OPW155" s="8"/>
      <c r="OPX155" s="8"/>
      <c r="OPY155" s="8"/>
      <c r="OPZ155" s="8"/>
      <c r="OQA155" s="8"/>
      <c r="OQB155" s="8"/>
      <c r="OQC155" s="8"/>
      <c r="OQD155" s="8"/>
      <c r="OQE155" s="8"/>
      <c r="OQF155" s="8"/>
      <c r="OQG155" s="8"/>
      <c r="OQH155" s="8"/>
      <c r="OQI155" s="8"/>
      <c r="OQJ155" s="8"/>
      <c r="OQK155" s="8"/>
      <c r="OQL155" s="8"/>
      <c r="OQM155" s="8"/>
      <c r="OQN155" s="8"/>
      <c r="OQO155" s="8"/>
      <c r="OQP155" s="8"/>
      <c r="OQQ155" s="8"/>
      <c r="OQR155" s="8"/>
      <c r="OQS155" s="8"/>
      <c r="OQT155" s="8"/>
      <c r="OQU155" s="8"/>
      <c r="OQV155" s="8"/>
      <c r="OQW155" s="8"/>
      <c r="OQX155" s="8"/>
      <c r="OQY155" s="8"/>
      <c r="OQZ155" s="8"/>
      <c r="ORA155" s="8"/>
      <c r="ORB155" s="8"/>
      <c r="ORC155" s="8"/>
      <c r="ORD155" s="8"/>
      <c r="ORE155" s="8"/>
      <c r="ORF155" s="8"/>
      <c r="ORG155" s="8"/>
      <c r="ORH155" s="8"/>
      <c r="ORI155" s="8"/>
      <c r="ORJ155" s="8"/>
      <c r="ORK155" s="8"/>
      <c r="ORL155" s="8"/>
      <c r="ORM155" s="8"/>
      <c r="ORN155" s="8"/>
      <c r="ORO155" s="8"/>
      <c r="ORP155" s="8"/>
      <c r="ORQ155" s="8"/>
      <c r="ORR155" s="8"/>
      <c r="ORS155" s="8"/>
      <c r="ORT155" s="8"/>
      <c r="ORU155" s="8"/>
      <c r="ORV155" s="8"/>
      <c r="ORW155" s="8"/>
      <c r="ORX155" s="8"/>
      <c r="ORY155" s="8"/>
      <c r="ORZ155" s="8"/>
      <c r="OSA155" s="8"/>
      <c r="OSB155" s="8"/>
      <c r="OSC155" s="8"/>
      <c r="OSD155" s="8"/>
      <c r="OSE155" s="8"/>
      <c r="OSF155" s="8"/>
      <c r="OSG155" s="8"/>
      <c r="OSH155" s="8"/>
      <c r="OSI155" s="8"/>
      <c r="OSJ155" s="8"/>
      <c r="OSK155" s="8"/>
      <c r="OSL155" s="8"/>
      <c r="OSM155" s="8"/>
      <c r="OSN155" s="8"/>
      <c r="OSO155" s="8"/>
      <c r="OSP155" s="8"/>
      <c r="OSQ155" s="8"/>
      <c r="OSR155" s="8"/>
      <c r="OSS155" s="8"/>
      <c r="OST155" s="8"/>
      <c r="OSU155" s="8"/>
      <c r="OSV155" s="8"/>
      <c r="OSW155" s="8"/>
      <c r="OSX155" s="8"/>
      <c r="OSY155" s="8"/>
      <c r="OSZ155" s="8"/>
      <c r="OTA155" s="8"/>
      <c r="OTB155" s="8"/>
      <c r="OTC155" s="8"/>
      <c r="OTD155" s="8"/>
      <c r="OTE155" s="8"/>
      <c r="OTF155" s="8"/>
      <c r="OTG155" s="8"/>
      <c r="OTH155" s="8"/>
      <c r="OTI155" s="8"/>
      <c r="OTJ155" s="8"/>
      <c r="OTK155" s="8"/>
      <c r="OTL155" s="8"/>
      <c r="OTM155" s="8"/>
      <c r="OTN155" s="8"/>
      <c r="OTO155" s="8"/>
      <c r="OTP155" s="8"/>
      <c r="OTQ155" s="8"/>
      <c r="OTR155" s="8"/>
      <c r="OTS155" s="8"/>
      <c r="OTT155" s="8"/>
      <c r="OTU155" s="8"/>
      <c r="OTV155" s="8"/>
      <c r="OTW155" s="8"/>
      <c r="OTX155" s="8"/>
      <c r="OTY155" s="8"/>
      <c r="OTZ155" s="8"/>
      <c r="OUA155" s="8"/>
      <c r="OUB155" s="8"/>
      <c r="OUC155" s="8"/>
      <c r="OUD155" s="8"/>
      <c r="OUE155" s="8"/>
      <c r="OUF155" s="8"/>
      <c r="OUG155" s="8"/>
      <c r="OUH155" s="8"/>
      <c r="OUI155" s="8"/>
      <c r="OUJ155" s="8"/>
      <c r="OUK155" s="8"/>
      <c r="OUL155" s="8"/>
      <c r="OUM155" s="8"/>
      <c r="OUN155" s="8"/>
      <c r="OUO155" s="8"/>
      <c r="OUP155" s="8"/>
      <c r="OUQ155" s="8"/>
      <c r="OUR155" s="8"/>
      <c r="OUS155" s="8"/>
      <c r="OUT155" s="8"/>
      <c r="OUU155" s="8"/>
      <c r="OUV155" s="8"/>
      <c r="OUW155" s="8"/>
      <c r="OUX155" s="8"/>
      <c r="OUY155" s="8"/>
      <c r="OUZ155" s="8"/>
      <c r="OVA155" s="8"/>
      <c r="OVB155" s="8"/>
      <c r="OVC155" s="8"/>
      <c r="OVD155" s="8"/>
      <c r="OVE155" s="8"/>
      <c r="OVF155" s="8"/>
      <c r="OVG155" s="8"/>
      <c r="OVH155" s="8"/>
      <c r="OVI155" s="8"/>
      <c r="OVJ155" s="8"/>
      <c r="OVK155" s="8"/>
      <c r="OVL155" s="8"/>
      <c r="OVM155" s="8"/>
      <c r="OVN155" s="8"/>
      <c r="OVO155" s="8"/>
      <c r="OVP155" s="8"/>
      <c r="OVQ155" s="8"/>
      <c r="OVR155" s="8"/>
      <c r="OVS155" s="8"/>
      <c r="OVT155" s="8"/>
      <c r="OVU155" s="8"/>
      <c r="OVV155" s="8"/>
      <c r="OVW155" s="8"/>
      <c r="OVX155" s="8"/>
      <c r="OVY155" s="8"/>
      <c r="OVZ155" s="8"/>
      <c r="OWA155" s="8"/>
      <c r="OWB155" s="8"/>
      <c r="OWC155" s="8"/>
      <c r="OWD155" s="8"/>
      <c r="OWE155" s="8"/>
      <c r="OWF155" s="8"/>
      <c r="OWG155" s="8"/>
      <c r="OWH155" s="8"/>
      <c r="OWI155" s="8"/>
      <c r="OWJ155" s="8"/>
      <c r="OWK155" s="8"/>
      <c r="OWL155" s="8"/>
      <c r="OWM155" s="8"/>
      <c r="OWN155" s="8"/>
      <c r="OWO155" s="8"/>
      <c r="OWP155" s="8"/>
      <c r="OWQ155" s="8"/>
      <c r="OWR155" s="8"/>
      <c r="OWS155" s="8"/>
      <c r="OWT155" s="8"/>
      <c r="OWU155" s="8"/>
      <c r="OWV155" s="8"/>
      <c r="OWW155" s="8"/>
      <c r="OWX155" s="8"/>
      <c r="OWY155" s="8"/>
      <c r="OWZ155" s="8"/>
      <c r="OXA155" s="8"/>
      <c r="OXB155" s="8"/>
      <c r="OXC155" s="8"/>
      <c r="OXD155" s="8"/>
      <c r="OXE155" s="8"/>
      <c r="OXF155" s="8"/>
      <c r="OXG155" s="8"/>
      <c r="OXH155" s="8"/>
      <c r="OXI155" s="8"/>
      <c r="OXJ155" s="8"/>
      <c r="OXK155" s="8"/>
      <c r="OXL155" s="8"/>
      <c r="OXM155" s="8"/>
      <c r="OXN155" s="8"/>
      <c r="OXO155" s="8"/>
      <c r="OXP155" s="8"/>
      <c r="OXQ155" s="8"/>
      <c r="OXR155" s="8"/>
      <c r="OXS155" s="8"/>
      <c r="OXT155" s="8"/>
      <c r="OXU155" s="8"/>
      <c r="OXV155" s="8"/>
      <c r="OXW155" s="8"/>
      <c r="OXX155" s="8"/>
      <c r="OXY155" s="8"/>
      <c r="OXZ155" s="8"/>
      <c r="OYA155" s="8"/>
      <c r="OYB155" s="8"/>
      <c r="OYC155" s="8"/>
      <c r="OYD155" s="8"/>
      <c r="OYE155" s="8"/>
      <c r="OYF155" s="8"/>
      <c r="OYG155" s="8"/>
      <c r="OYH155" s="8"/>
      <c r="OYI155" s="8"/>
      <c r="OYJ155" s="8"/>
      <c r="OYK155" s="8"/>
      <c r="OYL155" s="8"/>
      <c r="OYM155" s="8"/>
      <c r="OYN155" s="8"/>
      <c r="OYO155" s="8"/>
      <c r="OYP155" s="8"/>
      <c r="OYQ155" s="8"/>
      <c r="OYR155" s="8"/>
      <c r="OYS155" s="8"/>
      <c r="OYT155" s="8"/>
      <c r="OYU155" s="8"/>
      <c r="OYV155" s="8"/>
      <c r="OYW155" s="8"/>
      <c r="OYX155" s="8"/>
      <c r="OYY155" s="8"/>
      <c r="OYZ155" s="8"/>
      <c r="OZA155" s="8"/>
      <c r="OZB155" s="8"/>
      <c r="OZC155" s="8"/>
      <c r="OZD155" s="8"/>
      <c r="OZE155" s="8"/>
      <c r="OZF155" s="8"/>
      <c r="OZG155" s="8"/>
      <c r="OZH155" s="8"/>
      <c r="OZI155" s="8"/>
      <c r="OZJ155" s="8"/>
      <c r="OZK155" s="8"/>
      <c r="OZL155" s="8"/>
      <c r="OZM155" s="8"/>
      <c r="OZN155" s="8"/>
      <c r="OZO155" s="8"/>
      <c r="OZP155" s="8"/>
      <c r="OZQ155" s="8"/>
      <c r="OZR155" s="8"/>
      <c r="OZS155" s="8"/>
      <c r="OZT155" s="8"/>
      <c r="OZU155" s="8"/>
      <c r="OZV155" s="8"/>
      <c r="OZW155" s="8"/>
      <c r="OZX155" s="8"/>
      <c r="OZY155" s="8"/>
      <c r="OZZ155" s="8"/>
      <c r="PAA155" s="8"/>
      <c r="PAB155" s="8"/>
      <c r="PAC155" s="8"/>
      <c r="PAD155" s="8"/>
      <c r="PAE155" s="8"/>
      <c r="PAF155" s="8"/>
      <c r="PAG155" s="8"/>
      <c r="PAH155" s="8"/>
      <c r="PAI155" s="8"/>
      <c r="PAJ155" s="8"/>
      <c r="PAK155" s="8"/>
      <c r="PAL155" s="8"/>
      <c r="PAM155" s="8"/>
      <c r="PAN155" s="8"/>
      <c r="PAO155" s="8"/>
      <c r="PAP155" s="8"/>
      <c r="PAQ155" s="8"/>
      <c r="PAR155" s="8"/>
      <c r="PAS155" s="8"/>
      <c r="PAT155" s="8"/>
      <c r="PAU155" s="8"/>
      <c r="PAV155" s="8"/>
      <c r="PAW155" s="8"/>
      <c r="PAX155" s="8"/>
      <c r="PAY155" s="8"/>
      <c r="PAZ155" s="8"/>
      <c r="PBA155" s="8"/>
      <c r="PBB155" s="8"/>
      <c r="PBC155" s="8"/>
      <c r="PBD155" s="8"/>
      <c r="PBE155" s="8"/>
      <c r="PBF155" s="8"/>
      <c r="PBG155" s="8"/>
      <c r="PBH155" s="8"/>
      <c r="PBI155" s="8"/>
      <c r="PBJ155" s="8"/>
      <c r="PBK155" s="8"/>
      <c r="PBL155" s="8"/>
      <c r="PBM155" s="8"/>
      <c r="PBN155" s="8"/>
      <c r="PBO155" s="8"/>
      <c r="PBP155" s="8"/>
      <c r="PBQ155" s="8"/>
      <c r="PBR155" s="8"/>
      <c r="PBS155" s="8"/>
      <c r="PBT155" s="8"/>
      <c r="PBU155" s="8"/>
      <c r="PBV155" s="8"/>
      <c r="PBW155" s="8"/>
      <c r="PBX155" s="8"/>
      <c r="PBY155" s="8"/>
      <c r="PBZ155" s="8"/>
      <c r="PCA155" s="8"/>
      <c r="PCB155" s="8"/>
      <c r="PCC155" s="8"/>
      <c r="PCD155" s="8"/>
      <c r="PCE155" s="8"/>
      <c r="PCF155" s="8"/>
      <c r="PCG155" s="8"/>
      <c r="PCH155" s="8"/>
      <c r="PCI155" s="8"/>
      <c r="PCJ155" s="8"/>
      <c r="PCK155" s="8"/>
      <c r="PCL155" s="8"/>
      <c r="PCM155" s="8"/>
      <c r="PCN155" s="8"/>
      <c r="PCO155" s="8"/>
      <c r="PCP155" s="8"/>
      <c r="PCQ155" s="8"/>
      <c r="PCR155" s="8"/>
      <c r="PCS155" s="8"/>
      <c r="PCT155" s="8"/>
      <c r="PCU155" s="8"/>
      <c r="PCV155" s="8"/>
      <c r="PCW155" s="8"/>
      <c r="PCX155" s="8"/>
      <c r="PCY155" s="8"/>
      <c r="PCZ155" s="8"/>
      <c r="PDA155" s="8"/>
      <c r="PDB155" s="8"/>
      <c r="PDC155" s="8"/>
      <c r="PDD155" s="8"/>
      <c r="PDE155" s="8"/>
      <c r="PDF155" s="8"/>
      <c r="PDG155" s="8"/>
      <c r="PDH155" s="8"/>
      <c r="PDI155" s="8"/>
      <c r="PDJ155" s="8"/>
      <c r="PDK155" s="8"/>
      <c r="PDL155" s="8"/>
      <c r="PDM155" s="8"/>
      <c r="PDN155" s="8"/>
      <c r="PDO155" s="8"/>
      <c r="PDP155" s="8"/>
      <c r="PDQ155" s="8"/>
      <c r="PDR155" s="8"/>
      <c r="PDS155" s="8"/>
      <c r="PDT155" s="8"/>
      <c r="PDU155" s="8"/>
      <c r="PDV155" s="8"/>
      <c r="PDW155" s="8"/>
      <c r="PDX155" s="8"/>
      <c r="PDY155" s="8"/>
      <c r="PDZ155" s="8"/>
      <c r="PEA155" s="8"/>
      <c r="PEB155" s="8"/>
      <c r="PEC155" s="8"/>
      <c r="PED155" s="8"/>
      <c r="PEE155" s="8"/>
      <c r="PEF155" s="8"/>
      <c r="PEG155" s="8"/>
      <c r="PEH155" s="8"/>
      <c r="PEI155" s="8"/>
      <c r="PEJ155" s="8"/>
      <c r="PEK155" s="8"/>
      <c r="PEL155" s="8"/>
      <c r="PEM155" s="8"/>
      <c r="PEN155" s="8"/>
      <c r="PEO155" s="8"/>
      <c r="PEP155" s="8"/>
      <c r="PEQ155" s="8"/>
      <c r="PER155" s="8"/>
      <c r="PES155" s="8"/>
      <c r="PET155" s="8"/>
      <c r="PEU155" s="8"/>
      <c r="PEV155" s="8"/>
      <c r="PEW155" s="8"/>
      <c r="PEX155" s="8"/>
      <c r="PEY155" s="8"/>
      <c r="PEZ155" s="8"/>
      <c r="PFA155" s="8"/>
      <c r="PFB155" s="8"/>
      <c r="PFC155" s="8"/>
      <c r="PFD155" s="8"/>
      <c r="PFE155" s="8"/>
      <c r="PFF155" s="8"/>
      <c r="PFG155" s="8"/>
      <c r="PFH155" s="8"/>
      <c r="PFI155" s="8"/>
      <c r="PFJ155" s="8"/>
      <c r="PFK155" s="8"/>
      <c r="PFL155" s="8"/>
      <c r="PFM155" s="8"/>
      <c r="PFN155" s="8"/>
      <c r="PFO155" s="8"/>
      <c r="PFP155" s="8"/>
      <c r="PFQ155" s="8"/>
      <c r="PFR155" s="8"/>
      <c r="PFS155" s="8"/>
      <c r="PFT155" s="8"/>
      <c r="PFU155" s="8"/>
      <c r="PFV155" s="8"/>
      <c r="PFW155" s="8"/>
      <c r="PFX155" s="8"/>
      <c r="PFY155" s="8"/>
      <c r="PFZ155" s="8"/>
      <c r="PGA155" s="8"/>
      <c r="PGB155" s="8"/>
      <c r="PGC155" s="8"/>
      <c r="PGD155" s="8"/>
      <c r="PGE155" s="8"/>
      <c r="PGF155" s="8"/>
      <c r="PGG155" s="8"/>
      <c r="PGH155" s="8"/>
      <c r="PGI155" s="8"/>
      <c r="PGJ155" s="8"/>
      <c r="PGK155" s="8"/>
      <c r="PGL155" s="8"/>
      <c r="PGM155" s="8"/>
      <c r="PGN155" s="8"/>
      <c r="PGO155" s="8"/>
      <c r="PGP155" s="8"/>
      <c r="PGQ155" s="8"/>
      <c r="PGR155" s="8"/>
      <c r="PGS155" s="8"/>
      <c r="PGT155" s="8"/>
      <c r="PGU155" s="8"/>
      <c r="PGV155" s="8"/>
      <c r="PGW155" s="8"/>
      <c r="PGX155" s="8"/>
      <c r="PGY155" s="8"/>
      <c r="PGZ155" s="8"/>
      <c r="PHA155" s="8"/>
      <c r="PHB155" s="8"/>
      <c r="PHC155" s="8"/>
      <c r="PHD155" s="8"/>
      <c r="PHE155" s="8"/>
      <c r="PHF155" s="8"/>
      <c r="PHG155" s="8"/>
      <c r="PHH155" s="8"/>
      <c r="PHI155" s="8"/>
      <c r="PHJ155" s="8"/>
      <c r="PHK155" s="8"/>
      <c r="PHL155" s="8"/>
      <c r="PHM155" s="8"/>
      <c r="PHN155" s="8"/>
      <c r="PHO155" s="8"/>
      <c r="PHP155" s="8"/>
      <c r="PHQ155" s="8"/>
      <c r="PHR155" s="8"/>
      <c r="PHS155" s="8"/>
      <c r="PHT155" s="8"/>
      <c r="PHU155" s="8"/>
      <c r="PHV155" s="8"/>
      <c r="PHW155" s="8"/>
      <c r="PHX155" s="8"/>
      <c r="PHY155" s="8"/>
      <c r="PHZ155" s="8"/>
      <c r="PIA155" s="8"/>
      <c r="PIB155" s="8"/>
      <c r="PIC155" s="8"/>
      <c r="PID155" s="8"/>
      <c r="PIE155" s="8"/>
      <c r="PIF155" s="8"/>
      <c r="PIG155" s="8"/>
      <c r="PIH155" s="8"/>
      <c r="PII155" s="8"/>
      <c r="PIJ155" s="8"/>
      <c r="PIK155" s="8"/>
      <c r="PIL155" s="8"/>
      <c r="PIM155" s="8"/>
      <c r="PIN155" s="8"/>
      <c r="PIO155" s="8"/>
      <c r="PIP155" s="8"/>
      <c r="PIQ155" s="8"/>
      <c r="PIR155" s="8"/>
      <c r="PIS155" s="8"/>
      <c r="PIT155" s="8"/>
      <c r="PIU155" s="8"/>
      <c r="PIV155" s="8"/>
      <c r="PIW155" s="8"/>
      <c r="PIX155" s="8"/>
      <c r="PIY155" s="8"/>
      <c r="PIZ155" s="8"/>
      <c r="PJA155" s="8"/>
      <c r="PJB155" s="8"/>
      <c r="PJC155" s="8"/>
      <c r="PJD155" s="8"/>
      <c r="PJE155" s="8"/>
      <c r="PJF155" s="8"/>
      <c r="PJG155" s="8"/>
      <c r="PJH155" s="8"/>
      <c r="PJI155" s="8"/>
      <c r="PJJ155" s="8"/>
      <c r="PJK155" s="8"/>
      <c r="PJL155" s="8"/>
      <c r="PJM155" s="8"/>
      <c r="PJN155" s="8"/>
      <c r="PJO155" s="8"/>
      <c r="PJP155" s="8"/>
      <c r="PJQ155" s="8"/>
      <c r="PJR155" s="8"/>
      <c r="PJS155" s="8"/>
      <c r="PJT155" s="8"/>
      <c r="PJU155" s="8"/>
      <c r="PJV155" s="8"/>
      <c r="PJW155" s="8"/>
      <c r="PJX155" s="8"/>
      <c r="PJY155" s="8"/>
      <c r="PJZ155" s="8"/>
      <c r="PKA155" s="8"/>
      <c r="PKB155" s="8"/>
      <c r="PKC155" s="8"/>
      <c r="PKD155" s="8"/>
      <c r="PKE155" s="8"/>
      <c r="PKF155" s="8"/>
      <c r="PKG155" s="8"/>
      <c r="PKH155" s="8"/>
      <c r="PKI155" s="8"/>
      <c r="PKJ155" s="8"/>
      <c r="PKK155" s="8"/>
      <c r="PKL155" s="8"/>
      <c r="PKM155" s="8"/>
      <c r="PKN155" s="8"/>
      <c r="PKO155" s="8"/>
      <c r="PKP155" s="8"/>
      <c r="PKQ155" s="8"/>
      <c r="PKR155" s="8"/>
      <c r="PKS155" s="8"/>
      <c r="PKT155" s="8"/>
      <c r="PKU155" s="8"/>
      <c r="PKV155" s="8"/>
      <c r="PKW155" s="8"/>
      <c r="PKX155" s="8"/>
      <c r="PKY155" s="8"/>
      <c r="PKZ155" s="8"/>
      <c r="PLA155" s="8"/>
      <c r="PLB155" s="8"/>
      <c r="PLC155" s="8"/>
      <c r="PLD155" s="8"/>
      <c r="PLE155" s="8"/>
      <c r="PLF155" s="8"/>
      <c r="PLG155" s="8"/>
      <c r="PLH155" s="8"/>
      <c r="PLI155" s="8"/>
      <c r="PLJ155" s="8"/>
      <c r="PLK155" s="8"/>
      <c r="PLL155" s="8"/>
      <c r="PLM155" s="8"/>
      <c r="PLN155" s="8"/>
      <c r="PLO155" s="8"/>
      <c r="PLP155" s="8"/>
      <c r="PLQ155" s="8"/>
      <c r="PLR155" s="8"/>
      <c r="PLS155" s="8"/>
      <c r="PLT155" s="8"/>
      <c r="PLU155" s="8"/>
      <c r="PLV155" s="8"/>
      <c r="PLW155" s="8"/>
      <c r="PLX155" s="8"/>
      <c r="PLY155" s="8"/>
      <c r="PLZ155" s="8"/>
      <c r="PMA155" s="8"/>
      <c r="PMB155" s="8"/>
      <c r="PMC155" s="8"/>
      <c r="PMD155" s="8"/>
      <c r="PME155" s="8"/>
      <c r="PMF155" s="8"/>
      <c r="PMG155" s="8"/>
      <c r="PMH155" s="8"/>
      <c r="PMI155" s="8"/>
      <c r="PMJ155" s="8"/>
      <c r="PMK155" s="8"/>
      <c r="PML155" s="8"/>
      <c r="PMM155" s="8"/>
      <c r="PMN155" s="8"/>
      <c r="PMO155" s="8"/>
      <c r="PMP155" s="8"/>
      <c r="PMQ155" s="8"/>
      <c r="PMR155" s="8"/>
      <c r="PMS155" s="8"/>
      <c r="PMT155" s="8"/>
      <c r="PMU155" s="8"/>
      <c r="PMV155" s="8"/>
      <c r="PMW155" s="8"/>
      <c r="PMX155" s="8"/>
      <c r="PMY155" s="8"/>
      <c r="PMZ155" s="8"/>
      <c r="PNA155" s="8"/>
      <c r="PNB155" s="8"/>
      <c r="PNC155" s="8"/>
      <c r="PND155" s="8"/>
      <c r="PNE155" s="8"/>
      <c r="PNF155" s="8"/>
      <c r="PNG155" s="8"/>
      <c r="PNH155" s="8"/>
      <c r="PNI155" s="8"/>
      <c r="PNJ155" s="8"/>
      <c r="PNK155" s="8"/>
      <c r="PNL155" s="8"/>
      <c r="PNM155" s="8"/>
      <c r="PNN155" s="8"/>
      <c r="PNO155" s="8"/>
      <c r="PNP155" s="8"/>
      <c r="PNQ155" s="8"/>
      <c r="PNR155" s="8"/>
      <c r="PNS155" s="8"/>
      <c r="PNT155" s="8"/>
      <c r="PNU155" s="8"/>
      <c r="PNV155" s="8"/>
      <c r="PNW155" s="8"/>
      <c r="PNX155" s="8"/>
      <c r="PNY155" s="8"/>
      <c r="PNZ155" s="8"/>
      <c r="POA155" s="8"/>
      <c r="POB155" s="8"/>
      <c r="POC155" s="8"/>
      <c r="POD155" s="8"/>
      <c r="POE155" s="8"/>
      <c r="POF155" s="8"/>
      <c r="POG155" s="8"/>
      <c r="POH155" s="8"/>
      <c r="POI155" s="8"/>
      <c r="POJ155" s="8"/>
      <c r="POK155" s="8"/>
      <c r="POL155" s="8"/>
      <c r="POM155" s="8"/>
      <c r="PON155" s="8"/>
      <c r="POO155" s="8"/>
      <c r="POP155" s="8"/>
      <c r="POQ155" s="8"/>
      <c r="POR155" s="8"/>
      <c r="POS155" s="8"/>
      <c r="POT155" s="8"/>
      <c r="POU155" s="8"/>
      <c r="POV155" s="8"/>
      <c r="POW155" s="8"/>
      <c r="POX155" s="8"/>
      <c r="POY155" s="8"/>
      <c r="POZ155" s="8"/>
      <c r="PPA155" s="8"/>
      <c r="PPB155" s="8"/>
      <c r="PPC155" s="8"/>
      <c r="PPD155" s="8"/>
      <c r="PPE155" s="8"/>
      <c r="PPF155" s="8"/>
      <c r="PPG155" s="8"/>
      <c r="PPH155" s="8"/>
      <c r="PPI155" s="8"/>
      <c r="PPJ155" s="8"/>
      <c r="PPK155" s="8"/>
      <c r="PPL155" s="8"/>
      <c r="PPM155" s="8"/>
      <c r="PPN155" s="8"/>
      <c r="PPO155" s="8"/>
      <c r="PPP155" s="8"/>
      <c r="PPQ155" s="8"/>
      <c r="PPR155" s="8"/>
      <c r="PPS155" s="8"/>
      <c r="PPT155" s="8"/>
      <c r="PPU155" s="8"/>
      <c r="PPV155" s="8"/>
      <c r="PPW155" s="8"/>
      <c r="PPX155" s="8"/>
      <c r="PPY155" s="8"/>
      <c r="PPZ155" s="8"/>
      <c r="PQA155" s="8"/>
      <c r="PQB155" s="8"/>
      <c r="PQC155" s="8"/>
      <c r="PQD155" s="8"/>
      <c r="PQE155" s="8"/>
      <c r="PQF155" s="8"/>
      <c r="PQG155" s="8"/>
      <c r="PQH155" s="8"/>
      <c r="PQI155" s="8"/>
      <c r="PQJ155" s="8"/>
      <c r="PQK155" s="8"/>
      <c r="PQL155" s="8"/>
      <c r="PQM155" s="8"/>
      <c r="PQN155" s="8"/>
      <c r="PQO155" s="8"/>
      <c r="PQP155" s="8"/>
      <c r="PQQ155" s="8"/>
      <c r="PQR155" s="8"/>
      <c r="PQS155" s="8"/>
      <c r="PQT155" s="8"/>
      <c r="PQU155" s="8"/>
      <c r="PQV155" s="8"/>
      <c r="PQW155" s="8"/>
      <c r="PQX155" s="8"/>
      <c r="PQY155" s="8"/>
      <c r="PQZ155" s="8"/>
      <c r="PRA155" s="8"/>
      <c r="PRB155" s="8"/>
      <c r="PRC155" s="8"/>
      <c r="PRD155" s="8"/>
      <c r="PRE155" s="8"/>
      <c r="PRF155" s="8"/>
      <c r="PRG155" s="8"/>
      <c r="PRH155" s="8"/>
      <c r="PRI155" s="8"/>
      <c r="PRJ155" s="8"/>
      <c r="PRK155" s="8"/>
      <c r="PRL155" s="8"/>
      <c r="PRM155" s="8"/>
      <c r="PRN155" s="8"/>
      <c r="PRO155" s="8"/>
      <c r="PRP155" s="8"/>
      <c r="PRQ155" s="8"/>
      <c r="PRR155" s="8"/>
      <c r="PRS155" s="8"/>
      <c r="PRT155" s="8"/>
      <c r="PRU155" s="8"/>
      <c r="PRV155" s="8"/>
      <c r="PRW155" s="8"/>
      <c r="PRX155" s="8"/>
      <c r="PRY155" s="8"/>
      <c r="PRZ155" s="8"/>
      <c r="PSA155" s="8"/>
      <c r="PSB155" s="8"/>
      <c r="PSC155" s="8"/>
      <c r="PSD155" s="8"/>
      <c r="PSE155" s="8"/>
      <c r="PSF155" s="8"/>
      <c r="PSG155" s="8"/>
      <c r="PSH155" s="8"/>
      <c r="PSI155" s="8"/>
      <c r="PSJ155" s="8"/>
      <c r="PSK155" s="8"/>
      <c r="PSL155" s="8"/>
      <c r="PSM155" s="8"/>
      <c r="PSN155" s="8"/>
      <c r="PSO155" s="8"/>
      <c r="PSP155" s="8"/>
      <c r="PSQ155" s="8"/>
      <c r="PSR155" s="8"/>
      <c r="PSS155" s="8"/>
      <c r="PST155" s="8"/>
      <c r="PSU155" s="8"/>
      <c r="PSV155" s="8"/>
      <c r="PSW155" s="8"/>
      <c r="PSX155" s="8"/>
      <c r="PSY155" s="8"/>
      <c r="PSZ155" s="8"/>
      <c r="PTA155" s="8"/>
      <c r="PTB155" s="8"/>
      <c r="PTC155" s="8"/>
      <c r="PTD155" s="8"/>
      <c r="PTE155" s="8"/>
      <c r="PTF155" s="8"/>
      <c r="PTG155" s="8"/>
      <c r="PTH155" s="8"/>
      <c r="PTI155" s="8"/>
      <c r="PTJ155" s="8"/>
      <c r="PTK155" s="8"/>
      <c r="PTL155" s="8"/>
      <c r="PTM155" s="8"/>
      <c r="PTN155" s="8"/>
      <c r="PTO155" s="8"/>
      <c r="PTP155" s="8"/>
      <c r="PTQ155" s="8"/>
      <c r="PTR155" s="8"/>
      <c r="PTS155" s="8"/>
      <c r="PTT155" s="8"/>
      <c r="PTU155" s="8"/>
      <c r="PTV155" s="8"/>
      <c r="PTW155" s="8"/>
      <c r="PTX155" s="8"/>
      <c r="PTY155" s="8"/>
      <c r="PTZ155" s="8"/>
      <c r="PUA155" s="8"/>
      <c r="PUB155" s="8"/>
      <c r="PUC155" s="8"/>
      <c r="PUD155" s="8"/>
      <c r="PUE155" s="8"/>
      <c r="PUF155" s="8"/>
      <c r="PUG155" s="8"/>
      <c r="PUH155" s="8"/>
      <c r="PUI155" s="8"/>
      <c r="PUJ155" s="8"/>
      <c r="PUK155" s="8"/>
      <c r="PUL155" s="8"/>
      <c r="PUM155" s="8"/>
      <c r="PUN155" s="8"/>
      <c r="PUO155" s="8"/>
      <c r="PUP155" s="8"/>
      <c r="PUQ155" s="8"/>
      <c r="PUR155" s="8"/>
      <c r="PUS155" s="8"/>
      <c r="PUT155" s="8"/>
      <c r="PUU155" s="8"/>
      <c r="PUV155" s="8"/>
      <c r="PUW155" s="8"/>
      <c r="PUX155" s="8"/>
      <c r="PUY155" s="8"/>
      <c r="PUZ155" s="8"/>
      <c r="PVA155" s="8"/>
      <c r="PVB155" s="8"/>
      <c r="PVC155" s="8"/>
      <c r="PVD155" s="8"/>
      <c r="PVE155" s="8"/>
      <c r="PVF155" s="8"/>
      <c r="PVG155" s="8"/>
      <c r="PVH155" s="8"/>
      <c r="PVI155" s="8"/>
      <c r="PVJ155" s="8"/>
      <c r="PVK155" s="8"/>
      <c r="PVL155" s="8"/>
      <c r="PVM155" s="8"/>
      <c r="PVN155" s="8"/>
      <c r="PVO155" s="8"/>
      <c r="PVP155" s="8"/>
      <c r="PVQ155" s="8"/>
      <c r="PVR155" s="8"/>
      <c r="PVS155" s="8"/>
      <c r="PVT155" s="8"/>
      <c r="PVU155" s="8"/>
      <c r="PVV155" s="8"/>
      <c r="PVW155" s="8"/>
      <c r="PVX155" s="8"/>
      <c r="PVY155" s="8"/>
      <c r="PVZ155" s="8"/>
      <c r="PWA155" s="8"/>
      <c r="PWB155" s="8"/>
      <c r="PWC155" s="8"/>
      <c r="PWD155" s="8"/>
      <c r="PWE155" s="8"/>
      <c r="PWF155" s="8"/>
      <c r="PWG155" s="8"/>
      <c r="PWH155" s="8"/>
      <c r="PWI155" s="8"/>
      <c r="PWJ155" s="8"/>
      <c r="PWK155" s="8"/>
      <c r="PWL155" s="8"/>
      <c r="PWM155" s="8"/>
      <c r="PWN155" s="8"/>
      <c r="PWO155" s="8"/>
      <c r="PWP155" s="8"/>
      <c r="PWQ155" s="8"/>
      <c r="PWR155" s="8"/>
      <c r="PWS155" s="8"/>
      <c r="PWT155" s="8"/>
      <c r="PWU155" s="8"/>
      <c r="PWV155" s="8"/>
      <c r="PWW155" s="8"/>
      <c r="PWX155" s="8"/>
      <c r="PWY155" s="8"/>
      <c r="PWZ155" s="8"/>
      <c r="PXA155" s="8"/>
      <c r="PXB155" s="8"/>
      <c r="PXC155" s="8"/>
      <c r="PXD155" s="8"/>
      <c r="PXE155" s="8"/>
      <c r="PXF155" s="8"/>
      <c r="PXG155" s="8"/>
      <c r="PXH155" s="8"/>
      <c r="PXI155" s="8"/>
      <c r="PXJ155" s="8"/>
      <c r="PXK155" s="8"/>
      <c r="PXL155" s="8"/>
      <c r="PXM155" s="8"/>
      <c r="PXN155" s="8"/>
      <c r="PXO155" s="8"/>
      <c r="PXP155" s="8"/>
      <c r="PXQ155" s="8"/>
      <c r="PXR155" s="8"/>
      <c r="PXS155" s="8"/>
      <c r="PXT155" s="8"/>
      <c r="PXU155" s="8"/>
      <c r="PXV155" s="8"/>
      <c r="PXW155" s="8"/>
      <c r="PXX155" s="8"/>
      <c r="PXY155" s="8"/>
      <c r="PXZ155" s="8"/>
      <c r="PYA155" s="8"/>
      <c r="PYB155" s="8"/>
      <c r="PYC155" s="8"/>
      <c r="PYD155" s="8"/>
      <c r="PYE155" s="8"/>
      <c r="PYF155" s="8"/>
      <c r="PYG155" s="8"/>
      <c r="PYH155" s="8"/>
      <c r="PYI155" s="8"/>
      <c r="PYJ155" s="8"/>
      <c r="PYK155" s="8"/>
      <c r="PYL155" s="8"/>
      <c r="PYM155" s="8"/>
      <c r="PYN155" s="8"/>
      <c r="PYO155" s="8"/>
      <c r="PYP155" s="8"/>
      <c r="PYQ155" s="8"/>
      <c r="PYR155" s="8"/>
      <c r="PYS155" s="8"/>
      <c r="PYT155" s="8"/>
      <c r="PYU155" s="8"/>
      <c r="PYV155" s="8"/>
      <c r="PYW155" s="8"/>
      <c r="PYX155" s="8"/>
      <c r="PYY155" s="8"/>
      <c r="PYZ155" s="8"/>
      <c r="PZA155" s="8"/>
      <c r="PZB155" s="8"/>
      <c r="PZC155" s="8"/>
      <c r="PZD155" s="8"/>
      <c r="PZE155" s="8"/>
      <c r="PZF155" s="8"/>
      <c r="PZG155" s="8"/>
      <c r="PZH155" s="8"/>
      <c r="PZI155" s="8"/>
      <c r="PZJ155" s="8"/>
      <c r="PZK155" s="8"/>
      <c r="PZL155" s="8"/>
      <c r="PZM155" s="8"/>
      <c r="PZN155" s="8"/>
      <c r="PZO155" s="8"/>
      <c r="PZP155" s="8"/>
      <c r="PZQ155" s="8"/>
      <c r="PZR155" s="8"/>
      <c r="PZS155" s="8"/>
      <c r="PZT155" s="8"/>
      <c r="PZU155" s="8"/>
      <c r="PZV155" s="8"/>
      <c r="PZW155" s="8"/>
      <c r="PZX155" s="8"/>
      <c r="PZY155" s="8"/>
      <c r="PZZ155" s="8"/>
      <c r="QAA155" s="8"/>
      <c r="QAB155" s="8"/>
      <c r="QAC155" s="8"/>
      <c r="QAD155" s="8"/>
      <c r="QAE155" s="8"/>
      <c r="QAF155" s="8"/>
      <c r="QAG155" s="8"/>
      <c r="QAH155" s="8"/>
      <c r="QAI155" s="8"/>
      <c r="QAJ155" s="8"/>
      <c r="QAK155" s="8"/>
      <c r="QAL155" s="8"/>
      <c r="QAM155" s="8"/>
      <c r="QAN155" s="8"/>
      <c r="QAO155" s="8"/>
      <c r="QAP155" s="8"/>
      <c r="QAQ155" s="8"/>
      <c r="QAR155" s="8"/>
      <c r="QAS155" s="8"/>
      <c r="QAT155" s="8"/>
      <c r="QAU155" s="8"/>
      <c r="QAV155" s="8"/>
      <c r="QAW155" s="8"/>
      <c r="QAX155" s="8"/>
      <c r="QAY155" s="8"/>
      <c r="QAZ155" s="8"/>
      <c r="QBA155" s="8"/>
      <c r="QBB155" s="8"/>
      <c r="QBC155" s="8"/>
      <c r="QBD155" s="8"/>
      <c r="QBE155" s="8"/>
      <c r="QBF155" s="8"/>
      <c r="QBG155" s="8"/>
      <c r="QBH155" s="8"/>
      <c r="QBI155" s="8"/>
      <c r="QBJ155" s="8"/>
      <c r="QBK155" s="8"/>
      <c r="QBL155" s="8"/>
      <c r="QBM155" s="8"/>
      <c r="QBN155" s="8"/>
      <c r="QBO155" s="8"/>
      <c r="QBP155" s="8"/>
      <c r="QBQ155" s="8"/>
      <c r="QBR155" s="8"/>
      <c r="QBS155" s="8"/>
      <c r="QBT155" s="8"/>
      <c r="QBU155" s="8"/>
      <c r="QBV155" s="8"/>
      <c r="QBW155" s="8"/>
      <c r="QBX155" s="8"/>
      <c r="QBY155" s="8"/>
      <c r="QBZ155" s="8"/>
      <c r="QCA155" s="8"/>
      <c r="QCB155" s="8"/>
      <c r="QCC155" s="8"/>
      <c r="QCD155" s="8"/>
      <c r="QCE155" s="8"/>
      <c r="QCF155" s="8"/>
      <c r="QCG155" s="8"/>
      <c r="QCH155" s="8"/>
      <c r="QCI155" s="8"/>
      <c r="QCJ155" s="8"/>
      <c r="QCK155" s="8"/>
      <c r="QCL155" s="8"/>
      <c r="QCM155" s="8"/>
      <c r="QCN155" s="8"/>
      <c r="QCO155" s="8"/>
      <c r="QCP155" s="8"/>
      <c r="QCQ155" s="8"/>
      <c r="QCR155" s="8"/>
      <c r="QCS155" s="8"/>
      <c r="QCT155" s="8"/>
      <c r="QCU155" s="8"/>
      <c r="QCV155" s="8"/>
      <c r="QCW155" s="8"/>
      <c r="QCX155" s="8"/>
      <c r="QCY155" s="8"/>
      <c r="QCZ155" s="8"/>
      <c r="QDA155" s="8"/>
      <c r="QDB155" s="8"/>
      <c r="QDC155" s="8"/>
      <c r="QDD155" s="8"/>
      <c r="QDE155" s="8"/>
      <c r="QDF155" s="8"/>
      <c r="QDG155" s="8"/>
      <c r="QDH155" s="8"/>
      <c r="QDI155" s="8"/>
      <c r="QDJ155" s="8"/>
      <c r="QDK155" s="8"/>
      <c r="QDL155" s="8"/>
      <c r="QDM155" s="8"/>
      <c r="QDN155" s="8"/>
      <c r="QDO155" s="8"/>
      <c r="QDP155" s="8"/>
      <c r="QDQ155" s="8"/>
      <c r="QDR155" s="8"/>
      <c r="QDS155" s="8"/>
      <c r="QDT155" s="8"/>
      <c r="QDU155" s="8"/>
      <c r="QDV155" s="8"/>
      <c r="QDW155" s="8"/>
      <c r="QDX155" s="8"/>
      <c r="QDY155" s="8"/>
      <c r="QDZ155" s="8"/>
      <c r="QEA155" s="8"/>
      <c r="QEB155" s="8"/>
      <c r="QEC155" s="8"/>
      <c r="QED155" s="8"/>
      <c r="QEE155" s="8"/>
      <c r="QEF155" s="8"/>
      <c r="QEG155" s="8"/>
      <c r="QEH155" s="8"/>
      <c r="QEI155" s="8"/>
      <c r="QEJ155" s="8"/>
      <c r="QEK155" s="8"/>
      <c r="QEL155" s="8"/>
      <c r="QEM155" s="8"/>
      <c r="QEN155" s="8"/>
      <c r="QEO155" s="8"/>
      <c r="QEP155" s="8"/>
      <c r="QEQ155" s="8"/>
      <c r="QER155" s="8"/>
      <c r="QES155" s="8"/>
      <c r="QET155" s="8"/>
      <c r="QEU155" s="8"/>
      <c r="QEV155" s="8"/>
      <c r="QEW155" s="8"/>
      <c r="QEX155" s="8"/>
      <c r="QEY155" s="8"/>
      <c r="QEZ155" s="8"/>
      <c r="QFA155" s="8"/>
      <c r="QFB155" s="8"/>
      <c r="QFC155" s="8"/>
      <c r="QFD155" s="8"/>
      <c r="QFE155" s="8"/>
      <c r="QFF155" s="8"/>
      <c r="QFG155" s="8"/>
      <c r="QFH155" s="8"/>
      <c r="QFI155" s="8"/>
      <c r="QFJ155" s="8"/>
      <c r="QFK155" s="8"/>
      <c r="QFL155" s="8"/>
      <c r="QFM155" s="8"/>
      <c r="QFN155" s="8"/>
      <c r="QFO155" s="8"/>
      <c r="QFP155" s="8"/>
      <c r="QFQ155" s="8"/>
      <c r="QFR155" s="8"/>
      <c r="QFS155" s="8"/>
      <c r="QFT155" s="8"/>
      <c r="QFU155" s="8"/>
      <c r="QFV155" s="8"/>
      <c r="QFW155" s="8"/>
      <c r="QFX155" s="8"/>
      <c r="QFY155" s="8"/>
      <c r="QFZ155" s="8"/>
      <c r="QGA155" s="8"/>
      <c r="QGB155" s="8"/>
      <c r="QGC155" s="8"/>
      <c r="QGD155" s="8"/>
      <c r="QGE155" s="8"/>
      <c r="QGF155" s="8"/>
      <c r="QGG155" s="8"/>
      <c r="QGH155" s="8"/>
      <c r="QGI155" s="8"/>
      <c r="QGJ155" s="8"/>
      <c r="QGK155" s="8"/>
      <c r="QGL155" s="8"/>
      <c r="QGM155" s="8"/>
      <c r="QGN155" s="8"/>
      <c r="QGO155" s="8"/>
      <c r="QGP155" s="8"/>
      <c r="QGQ155" s="8"/>
      <c r="QGR155" s="8"/>
      <c r="QGS155" s="8"/>
      <c r="QGT155" s="8"/>
      <c r="QGU155" s="8"/>
      <c r="QGV155" s="8"/>
      <c r="QGW155" s="8"/>
      <c r="QGX155" s="8"/>
      <c r="QGY155" s="8"/>
      <c r="QGZ155" s="8"/>
      <c r="QHA155" s="8"/>
      <c r="QHB155" s="8"/>
      <c r="QHC155" s="8"/>
      <c r="QHD155" s="8"/>
      <c r="QHE155" s="8"/>
      <c r="QHF155" s="8"/>
      <c r="QHG155" s="8"/>
      <c r="QHH155" s="8"/>
      <c r="QHI155" s="8"/>
      <c r="QHJ155" s="8"/>
      <c r="QHK155" s="8"/>
      <c r="QHL155" s="8"/>
      <c r="QHM155" s="8"/>
      <c r="QHN155" s="8"/>
      <c r="QHO155" s="8"/>
      <c r="QHP155" s="8"/>
      <c r="QHQ155" s="8"/>
      <c r="QHR155" s="8"/>
      <c r="QHS155" s="8"/>
      <c r="QHT155" s="8"/>
      <c r="QHU155" s="8"/>
      <c r="QHV155" s="8"/>
      <c r="QHW155" s="8"/>
      <c r="QHX155" s="8"/>
      <c r="QHY155" s="8"/>
      <c r="QHZ155" s="8"/>
      <c r="QIA155" s="8"/>
      <c r="QIB155" s="8"/>
      <c r="QIC155" s="8"/>
      <c r="QID155" s="8"/>
      <c r="QIE155" s="8"/>
      <c r="QIF155" s="8"/>
      <c r="QIG155" s="8"/>
      <c r="QIH155" s="8"/>
      <c r="QII155" s="8"/>
      <c r="QIJ155" s="8"/>
      <c r="QIK155" s="8"/>
      <c r="QIL155" s="8"/>
      <c r="QIM155" s="8"/>
      <c r="QIN155" s="8"/>
      <c r="QIO155" s="8"/>
      <c r="QIP155" s="8"/>
      <c r="QIQ155" s="8"/>
      <c r="QIR155" s="8"/>
      <c r="QIS155" s="8"/>
      <c r="QIT155" s="8"/>
      <c r="QIU155" s="8"/>
      <c r="QIV155" s="8"/>
      <c r="QIW155" s="8"/>
      <c r="QIX155" s="8"/>
      <c r="QIY155" s="8"/>
      <c r="QIZ155" s="8"/>
      <c r="QJA155" s="8"/>
      <c r="QJB155" s="8"/>
      <c r="QJC155" s="8"/>
      <c r="QJD155" s="8"/>
      <c r="QJE155" s="8"/>
      <c r="QJF155" s="8"/>
      <c r="QJG155" s="8"/>
      <c r="QJH155" s="8"/>
      <c r="QJI155" s="8"/>
      <c r="QJJ155" s="8"/>
      <c r="QJK155" s="8"/>
      <c r="QJL155" s="8"/>
      <c r="QJM155" s="8"/>
      <c r="QJN155" s="8"/>
      <c r="QJO155" s="8"/>
      <c r="QJP155" s="8"/>
      <c r="QJQ155" s="8"/>
      <c r="QJR155" s="8"/>
      <c r="QJS155" s="8"/>
      <c r="QJT155" s="8"/>
      <c r="QJU155" s="8"/>
      <c r="QJV155" s="8"/>
      <c r="QJW155" s="8"/>
      <c r="QJX155" s="8"/>
      <c r="QJY155" s="8"/>
      <c r="QJZ155" s="8"/>
      <c r="QKA155" s="8"/>
      <c r="QKB155" s="8"/>
      <c r="QKC155" s="8"/>
      <c r="QKD155" s="8"/>
      <c r="QKE155" s="8"/>
      <c r="QKF155" s="8"/>
      <c r="QKG155" s="8"/>
      <c r="QKH155" s="8"/>
      <c r="QKI155" s="8"/>
      <c r="QKJ155" s="8"/>
      <c r="QKK155" s="8"/>
      <c r="QKL155" s="8"/>
      <c r="QKM155" s="8"/>
      <c r="QKN155" s="8"/>
      <c r="QKO155" s="8"/>
      <c r="QKP155" s="8"/>
      <c r="QKQ155" s="8"/>
      <c r="QKR155" s="8"/>
      <c r="QKS155" s="8"/>
      <c r="QKT155" s="8"/>
      <c r="QKU155" s="8"/>
      <c r="QKV155" s="8"/>
      <c r="QKW155" s="8"/>
      <c r="QKX155" s="8"/>
      <c r="QKY155" s="8"/>
      <c r="QKZ155" s="8"/>
      <c r="QLA155" s="8"/>
      <c r="QLB155" s="8"/>
      <c r="QLC155" s="8"/>
      <c r="QLD155" s="8"/>
      <c r="QLE155" s="8"/>
      <c r="QLF155" s="8"/>
      <c r="QLG155" s="8"/>
      <c r="QLH155" s="8"/>
      <c r="QLI155" s="8"/>
      <c r="QLJ155" s="8"/>
      <c r="QLK155" s="8"/>
      <c r="QLL155" s="8"/>
      <c r="QLM155" s="8"/>
      <c r="QLN155" s="8"/>
      <c r="QLO155" s="8"/>
      <c r="QLP155" s="8"/>
      <c r="QLQ155" s="8"/>
      <c r="QLR155" s="8"/>
      <c r="QLS155" s="8"/>
      <c r="QLT155" s="8"/>
      <c r="QLU155" s="8"/>
      <c r="QLV155" s="8"/>
      <c r="QLW155" s="8"/>
      <c r="QLX155" s="8"/>
      <c r="QLY155" s="8"/>
      <c r="QLZ155" s="8"/>
      <c r="QMA155" s="8"/>
      <c r="QMB155" s="8"/>
      <c r="QMC155" s="8"/>
      <c r="QMD155" s="8"/>
      <c r="QME155" s="8"/>
      <c r="QMF155" s="8"/>
      <c r="QMG155" s="8"/>
      <c r="QMH155" s="8"/>
      <c r="QMI155" s="8"/>
      <c r="QMJ155" s="8"/>
      <c r="QMK155" s="8"/>
      <c r="QML155" s="8"/>
      <c r="QMM155" s="8"/>
      <c r="QMN155" s="8"/>
      <c r="QMO155" s="8"/>
      <c r="QMP155" s="8"/>
      <c r="QMQ155" s="8"/>
      <c r="QMR155" s="8"/>
      <c r="QMS155" s="8"/>
      <c r="QMT155" s="8"/>
      <c r="QMU155" s="8"/>
      <c r="QMV155" s="8"/>
      <c r="QMW155" s="8"/>
      <c r="QMX155" s="8"/>
      <c r="QMY155" s="8"/>
      <c r="QMZ155" s="8"/>
      <c r="QNA155" s="8"/>
      <c r="QNB155" s="8"/>
      <c r="QNC155" s="8"/>
      <c r="QND155" s="8"/>
      <c r="QNE155" s="8"/>
      <c r="QNF155" s="8"/>
      <c r="QNG155" s="8"/>
      <c r="QNH155" s="8"/>
      <c r="QNI155" s="8"/>
      <c r="QNJ155" s="8"/>
      <c r="QNK155" s="8"/>
      <c r="QNL155" s="8"/>
      <c r="QNM155" s="8"/>
      <c r="QNN155" s="8"/>
      <c r="QNO155" s="8"/>
      <c r="QNP155" s="8"/>
      <c r="QNQ155" s="8"/>
      <c r="QNR155" s="8"/>
      <c r="QNS155" s="8"/>
      <c r="QNT155" s="8"/>
      <c r="QNU155" s="8"/>
      <c r="QNV155" s="8"/>
      <c r="QNW155" s="8"/>
      <c r="QNX155" s="8"/>
      <c r="QNY155" s="8"/>
      <c r="QNZ155" s="8"/>
      <c r="QOA155" s="8"/>
      <c r="QOB155" s="8"/>
      <c r="QOC155" s="8"/>
      <c r="QOD155" s="8"/>
      <c r="QOE155" s="8"/>
      <c r="QOF155" s="8"/>
      <c r="QOG155" s="8"/>
      <c r="QOH155" s="8"/>
      <c r="QOI155" s="8"/>
      <c r="QOJ155" s="8"/>
      <c r="QOK155" s="8"/>
      <c r="QOL155" s="8"/>
      <c r="QOM155" s="8"/>
      <c r="QON155" s="8"/>
      <c r="QOO155" s="8"/>
      <c r="QOP155" s="8"/>
      <c r="QOQ155" s="8"/>
      <c r="QOR155" s="8"/>
      <c r="QOS155" s="8"/>
      <c r="QOT155" s="8"/>
      <c r="QOU155" s="8"/>
      <c r="QOV155" s="8"/>
      <c r="QOW155" s="8"/>
      <c r="QOX155" s="8"/>
      <c r="QOY155" s="8"/>
      <c r="QOZ155" s="8"/>
      <c r="QPA155" s="8"/>
      <c r="QPB155" s="8"/>
      <c r="QPC155" s="8"/>
      <c r="QPD155" s="8"/>
      <c r="QPE155" s="8"/>
      <c r="QPF155" s="8"/>
      <c r="QPG155" s="8"/>
      <c r="QPH155" s="8"/>
      <c r="QPI155" s="8"/>
      <c r="QPJ155" s="8"/>
      <c r="QPK155" s="8"/>
      <c r="QPL155" s="8"/>
      <c r="QPM155" s="8"/>
      <c r="QPN155" s="8"/>
      <c r="QPO155" s="8"/>
      <c r="QPP155" s="8"/>
      <c r="QPQ155" s="8"/>
      <c r="QPR155" s="8"/>
      <c r="QPS155" s="8"/>
      <c r="QPT155" s="8"/>
      <c r="QPU155" s="8"/>
      <c r="QPV155" s="8"/>
      <c r="QPW155" s="8"/>
      <c r="QPX155" s="8"/>
      <c r="QPY155" s="8"/>
      <c r="QPZ155" s="8"/>
      <c r="QQA155" s="8"/>
      <c r="QQB155" s="8"/>
      <c r="QQC155" s="8"/>
      <c r="QQD155" s="8"/>
      <c r="QQE155" s="8"/>
      <c r="QQF155" s="8"/>
      <c r="QQG155" s="8"/>
      <c r="QQH155" s="8"/>
      <c r="QQI155" s="8"/>
      <c r="QQJ155" s="8"/>
      <c r="QQK155" s="8"/>
      <c r="QQL155" s="8"/>
      <c r="QQM155" s="8"/>
      <c r="QQN155" s="8"/>
      <c r="QQO155" s="8"/>
      <c r="QQP155" s="8"/>
      <c r="QQQ155" s="8"/>
      <c r="QQR155" s="8"/>
      <c r="QQS155" s="8"/>
      <c r="QQT155" s="8"/>
      <c r="QQU155" s="8"/>
      <c r="QQV155" s="8"/>
      <c r="QQW155" s="8"/>
      <c r="QQX155" s="8"/>
      <c r="QQY155" s="8"/>
      <c r="QQZ155" s="8"/>
      <c r="QRA155" s="8"/>
      <c r="QRB155" s="8"/>
      <c r="QRC155" s="8"/>
      <c r="QRD155" s="8"/>
      <c r="QRE155" s="8"/>
      <c r="QRF155" s="8"/>
      <c r="QRG155" s="8"/>
      <c r="QRH155" s="8"/>
      <c r="QRI155" s="8"/>
      <c r="QRJ155" s="8"/>
      <c r="QRK155" s="8"/>
      <c r="QRL155" s="8"/>
      <c r="QRM155" s="8"/>
      <c r="QRN155" s="8"/>
      <c r="QRO155" s="8"/>
      <c r="QRP155" s="8"/>
      <c r="QRQ155" s="8"/>
      <c r="QRR155" s="8"/>
      <c r="QRS155" s="8"/>
      <c r="QRT155" s="8"/>
      <c r="QRU155" s="8"/>
      <c r="QRV155" s="8"/>
      <c r="QRW155" s="8"/>
      <c r="QRX155" s="8"/>
      <c r="QRY155" s="8"/>
      <c r="QRZ155" s="8"/>
      <c r="QSA155" s="8"/>
      <c r="QSB155" s="8"/>
      <c r="QSC155" s="8"/>
      <c r="QSD155" s="8"/>
      <c r="QSE155" s="8"/>
      <c r="QSF155" s="8"/>
      <c r="QSG155" s="8"/>
      <c r="QSH155" s="8"/>
      <c r="QSI155" s="8"/>
      <c r="QSJ155" s="8"/>
      <c r="QSK155" s="8"/>
      <c r="QSL155" s="8"/>
      <c r="QSM155" s="8"/>
      <c r="QSN155" s="8"/>
      <c r="QSO155" s="8"/>
      <c r="QSP155" s="8"/>
      <c r="QSQ155" s="8"/>
      <c r="QSR155" s="8"/>
      <c r="QSS155" s="8"/>
      <c r="QST155" s="8"/>
      <c r="QSU155" s="8"/>
      <c r="QSV155" s="8"/>
      <c r="QSW155" s="8"/>
      <c r="QSX155" s="8"/>
      <c r="QSY155" s="8"/>
      <c r="QSZ155" s="8"/>
      <c r="QTA155" s="8"/>
      <c r="QTB155" s="8"/>
      <c r="QTC155" s="8"/>
      <c r="QTD155" s="8"/>
      <c r="QTE155" s="8"/>
      <c r="QTF155" s="8"/>
      <c r="QTG155" s="8"/>
      <c r="QTH155" s="8"/>
      <c r="QTI155" s="8"/>
      <c r="QTJ155" s="8"/>
      <c r="QTK155" s="8"/>
      <c r="QTL155" s="8"/>
      <c r="QTM155" s="8"/>
      <c r="QTN155" s="8"/>
      <c r="QTO155" s="8"/>
      <c r="QTP155" s="8"/>
      <c r="QTQ155" s="8"/>
      <c r="QTR155" s="8"/>
      <c r="QTS155" s="8"/>
      <c r="QTT155" s="8"/>
      <c r="QTU155" s="8"/>
      <c r="QTV155" s="8"/>
      <c r="QTW155" s="8"/>
      <c r="QTX155" s="8"/>
      <c r="QTY155" s="8"/>
      <c r="QTZ155" s="8"/>
      <c r="QUA155" s="8"/>
      <c r="QUB155" s="8"/>
      <c r="QUC155" s="8"/>
      <c r="QUD155" s="8"/>
      <c r="QUE155" s="8"/>
      <c r="QUF155" s="8"/>
      <c r="QUG155" s="8"/>
      <c r="QUH155" s="8"/>
      <c r="QUI155" s="8"/>
      <c r="QUJ155" s="8"/>
      <c r="QUK155" s="8"/>
      <c r="QUL155" s="8"/>
      <c r="QUM155" s="8"/>
      <c r="QUN155" s="8"/>
      <c r="QUO155" s="8"/>
      <c r="QUP155" s="8"/>
      <c r="QUQ155" s="8"/>
      <c r="QUR155" s="8"/>
      <c r="QUS155" s="8"/>
      <c r="QUT155" s="8"/>
      <c r="QUU155" s="8"/>
      <c r="QUV155" s="8"/>
      <c r="QUW155" s="8"/>
      <c r="QUX155" s="8"/>
      <c r="QUY155" s="8"/>
      <c r="QUZ155" s="8"/>
      <c r="QVA155" s="8"/>
      <c r="QVB155" s="8"/>
      <c r="QVC155" s="8"/>
      <c r="QVD155" s="8"/>
      <c r="QVE155" s="8"/>
      <c r="QVF155" s="8"/>
      <c r="QVG155" s="8"/>
      <c r="QVH155" s="8"/>
      <c r="QVI155" s="8"/>
      <c r="QVJ155" s="8"/>
      <c r="QVK155" s="8"/>
      <c r="QVL155" s="8"/>
      <c r="QVM155" s="8"/>
      <c r="QVN155" s="8"/>
      <c r="QVO155" s="8"/>
      <c r="QVP155" s="8"/>
      <c r="QVQ155" s="8"/>
      <c r="QVR155" s="8"/>
      <c r="QVS155" s="8"/>
      <c r="QVT155" s="8"/>
      <c r="QVU155" s="8"/>
      <c r="QVV155" s="8"/>
      <c r="QVW155" s="8"/>
      <c r="QVX155" s="8"/>
      <c r="QVY155" s="8"/>
      <c r="QVZ155" s="8"/>
      <c r="QWA155" s="8"/>
      <c r="QWB155" s="8"/>
      <c r="QWC155" s="8"/>
      <c r="QWD155" s="8"/>
      <c r="QWE155" s="8"/>
      <c r="QWF155" s="8"/>
      <c r="QWG155" s="8"/>
      <c r="QWH155" s="8"/>
      <c r="QWI155" s="8"/>
      <c r="QWJ155" s="8"/>
      <c r="QWK155" s="8"/>
      <c r="QWL155" s="8"/>
      <c r="QWM155" s="8"/>
      <c r="QWN155" s="8"/>
      <c r="QWO155" s="8"/>
      <c r="QWP155" s="8"/>
      <c r="QWQ155" s="8"/>
      <c r="QWR155" s="8"/>
      <c r="QWS155" s="8"/>
      <c r="QWT155" s="8"/>
      <c r="QWU155" s="8"/>
      <c r="QWV155" s="8"/>
      <c r="QWW155" s="8"/>
      <c r="QWX155" s="8"/>
      <c r="QWY155" s="8"/>
      <c r="QWZ155" s="8"/>
      <c r="QXA155" s="8"/>
      <c r="QXB155" s="8"/>
      <c r="QXC155" s="8"/>
      <c r="QXD155" s="8"/>
      <c r="QXE155" s="8"/>
      <c r="QXF155" s="8"/>
      <c r="QXG155" s="8"/>
      <c r="QXH155" s="8"/>
      <c r="QXI155" s="8"/>
      <c r="QXJ155" s="8"/>
      <c r="QXK155" s="8"/>
      <c r="QXL155" s="8"/>
      <c r="QXM155" s="8"/>
      <c r="QXN155" s="8"/>
      <c r="QXO155" s="8"/>
      <c r="QXP155" s="8"/>
      <c r="QXQ155" s="8"/>
      <c r="QXR155" s="8"/>
      <c r="QXS155" s="8"/>
      <c r="QXT155" s="8"/>
      <c r="QXU155" s="8"/>
      <c r="QXV155" s="8"/>
      <c r="QXW155" s="8"/>
      <c r="QXX155" s="8"/>
      <c r="QXY155" s="8"/>
      <c r="QXZ155" s="8"/>
      <c r="QYA155" s="8"/>
      <c r="QYB155" s="8"/>
      <c r="QYC155" s="8"/>
      <c r="QYD155" s="8"/>
      <c r="QYE155" s="8"/>
      <c r="QYF155" s="8"/>
      <c r="QYG155" s="8"/>
      <c r="QYH155" s="8"/>
      <c r="QYI155" s="8"/>
      <c r="QYJ155" s="8"/>
      <c r="QYK155" s="8"/>
      <c r="QYL155" s="8"/>
      <c r="QYM155" s="8"/>
      <c r="QYN155" s="8"/>
      <c r="QYO155" s="8"/>
      <c r="QYP155" s="8"/>
      <c r="QYQ155" s="8"/>
      <c r="QYR155" s="8"/>
      <c r="QYS155" s="8"/>
      <c r="QYT155" s="8"/>
      <c r="QYU155" s="8"/>
      <c r="QYV155" s="8"/>
      <c r="QYW155" s="8"/>
      <c r="QYX155" s="8"/>
      <c r="QYY155" s="8"/>
      <c r="QYZ155" s="8"/>
      <c r="QZA155" s="8"/>
      <c r="QZB155" s="8"/>
      <c r="QZC155" s="8"/>
      <c r="QZD155" s="8"/>
      <c r="QZE155" s="8"/>
      <c r="QZF155" s="8"/>
      <c r="QZG155" s="8"/>
      <c r="QZH155" s="8"/>
      <c r="QZI155" s="8"/>
      <c r="QZJ155" s="8"/>
      <c r="QZK155" s="8"/>
      <c r="QZL155" s="8"/>
      <c r="QZM155" s="8"/>
      <c r="QZN155" s="8"/>
      <c r="QZO155" s="8"/>
      <c r="QZP155" s="8"/>
      <c r="QZQ155" s="8"/>
      <c r="QZR155" s="8"/>
      <c r="QZS155" s="8"/>
      <c r="QZT155" s="8"/>
      <c r="QZU155" s="8"/>
      <c r="QZV155" s="8"/>
      <c r="QZW155" s="8"/>
      <c r="QZX155" s="8"/>
      <c r="QZY155" s="8"/>
      <c r="QZZ155" s="8"/>
      <c r="RAA155" s="8"/>
      <c r="RAB155" s="8"/>
      <c r="RAC155" s="8"/>
      <c r="RAD155" s="8"/>
      <c r="RAE155" s="8"/>
      <c r="RAF155" s="8"/>
      <c r="RAG155" s="8"/>
      <c r="RAH155" s="8"/>
      <c r="RAI155" s="8"/>
      <c r="RAJ155" s="8"/>
      <c r="RAK155" s="8"/>
      <c r="RAL155" s="8"/>
      <c r="RAM155" s="8"/>
      <c r="RAN155" s="8"/>
      <c r="RAO155" s="8"/>
      <c r="RAP155" s="8"/>
      <c r="RAQ155" s="8"/>
      <c r="RAR155" s="8"/>
      <c r="RAS155" s="8"/>
      <c r="RAT155" s="8"/>
      <c r="RAU155" s="8"/>
      <c r="RAV155" s="8"/>
      <c r="RAW155" s="8"/>
      <c r="RAX155" s="8"/>
      <c r="RAY155" s="8"/>
      <c r="RAZ155" s="8"/>
      <c r="RBA155" s="8"/>
      <c r="RBB155" s="8"/>
      <c r="RBC155" s="8"/>
      <c r="RBD155" s="8"/>
      <c r="RBE155" s="8"/>
      <c r="RBF155" s="8"/>
      <c r="RBG155" s="8"/>
      <c r="RBH155" s="8"/>
      <c r="RBI155" s="8"/>
      <c r="RBJ155" s="8"/>
      <c r="RBK155" s="8"/>
      <c r="RBL155" s="8"/>
      <c r="RBM155" s="8"/>
      <c r="RBN155" s="8"/>
      <c r="RBO155" s="8"/>
      <c r="RBP155" s="8"/>
      <c r="RBQ155" s="8"/>
      <c r="RBR155" s="8"/>
      <c r="RBS155" s="8"/>
      <c r="RBT155" s="8"/>
      <c r="RBU155" s="8"/>
      <c r="RBV155" s="8"/>
      <c r="RBW155" s="8"/>
      <c r="RBX155" s="8"/>
      <c r="RBY155" s="8"/>
      <c r="RBZ155" s="8"/>
      <c r="RCA155" s="8"/>
      <c r="RCB155" s="8"/>
      <c r="RCC155" s="8"/>
      <c r="RCD155" s="8"/>
      <c r="RCE155" s="8"/>
      <c r="RCF155" s="8"/>
      <c r="RCG155" s="8"/>
      <c r="RCH155" s="8"/>
      <c r="RCI155" s="8"/>
      <c r="RCJ155" s="8"/>
      <c r="RCK155" s="8"/>
      <c r="RCL155" s="8"/>
      <c r="RCM155" s="8"/>
      <c r="RCN155" s="8"/>
      <c r="RCO155" s="8"/>
      <c r="RCP155" s="8"/>
      <c r="RCQ155" s="8"/>
      <c r="RCR155" s="8"/>
      <c r="RCS155" s="8"/>
      <c r="RCT155" s="8"/>
      <c r="RCU155" s="8"/>
      <c r="RCV155" s="8"/>
      <c r="RCW155" s="8"/>
      <c r="RCX155" s="8"/>
      <c r="RCY155" s="8"/>
      <c r="RCZ155" s="8"/>
      <c r="RDA155" s="8"/>
      <c r="RDB155" s="8"/>
      <c r="RDC155" s="8"/>
      <c r="RDD155" s="8"/>
      <c r="RDE155" s="8"/>
      <c r="RDF155" s="8"/>
      <c r="RDG155" s="8"/>
      <c r="RDH155" s="8"/>
      <c r="RDI155" s="8"/>
      <c r="RDJ155" s="8"/>
      <c r="RDK155" s="8"/>
      <c r="RDL155" s="8"/>
      <c r="RDM155" s="8"/>
      <c r="RDN155" s="8"/>
      <c r="RDO155" s="8"/>
      <c r="RDP155" s="8"/>
      <c r="RDQ155" s="8"/>
      <c r="RDR155" s="8"/>
      <c r="RDS155" s="8"/>
      <c r="RDT155" s="8"/>
      <c r="RDU155" s="8"/>
      <c r="RDV155" s="8"/>
      <c r="RDW155" s="8"/>
      <c r="RDX155" s="8"/>
      <c r="RDY155" s="8"/>
      <c r="RDZ155" s="8"/>
      <c r="REA155" s="8"/>
      <c r="REB155" s="8"/>
      <c r="REC155" s="8"/>
      <c r="RED155" s="8"/>
      <c r="REE155" s="8"/>
      <c r="REF155" s="8"/>
      <c r="REG155" s="8"/>
      <c r="REH155" s="8"/>
      <c r="REI155" s="8"/>
      <c r="REJ155" s="8"/>
      <c r="REK155" s="8"/>
      <c r="REL155" s="8"/>
      <c r="REM155" s="8"/>
      <c r="REN155" s="8"/>
      <c r="REO155" s="8"/>
      <c r="REP155" s="8"/>
      <c r="REQ155" s="8"/>
      <c r="RER155" s="8"/>
      <c r="RES155" s="8"/>
      <c r="RET155" s="8"/>
      <c r="REU155" s="8"/>
      <c r="REV155" s="8"/>
      <c r="REW155" s="8"/>
      <c r="REX155" s="8"/>
      <c r="REY155" s="8"/>
      <c r="REZ155" s="8"/>
      <c r="RFA155" s="8"/>
      <c r="RFB155" s="8"/>
      <c r="RFC155" s="8"/>
      <c r="RFD155" s="8"/>
      <c r="RFE155" s="8"/>
      <c r="RFF155" s="8"/>
      <c r="RFG155" s="8"/>
      <c r="RFH155" s="8"/>
      <c r="RFI155" s="8"/>
      <c r="RFJ155" s="8"/>
      <c r="RFK155" s="8"/>
      <c r="RFL155" s="8"/>
      <c r="RFM155" s="8"/>
      <c r="RFN155" s="8"/>
      <c r="RFO155" s="8"/>
      <c r="RFP155" s="8"/>
      <c r="RFQ155" s="8"/>
      <c r="RFR155" s="8"/>
      <c r="RFS155" s="8"/>
      <c r="RFT155" s="8"/>
      <c r="RFU155" s="8"/>
      <c r="RFV155" s="8"/>
      <c r="RFW155" s="8"/>
      <c r="RFX155" s="8"/>
      <c r="RFY155" s="8"/>
      <c r="RFZ155" s="8"/>
      <c r="RGA155" s="8"/>
      <c r="RGB155" s="8"/>
      <c r="RGC155" s="8"/>
      <c r="RGD155" s="8"/>
      <c r="RGE155" s="8"/>
      <c r="RGF155" s="8"/>
      <c r="RGG155" s="8"/>
      <c r="RGH155" s="8"/>
      <c r="RGI155" s="8"/>
      <c r="RGJ155" s="8"/>
      <c r="RGK155" s="8"/>
      <c r="RGL155" s="8"/>
      <c r="RGM155" s="8"/>
      <c r="RGN155" s="8"/>
      <c r="RGO155" s="8"/>
      <c r="RGP155" s="8"/>
      <c r="RGQ155" s="8"/>
      <c r="RGR155" s="8"/>
      <c r="RGS155" s="8"/>
      <c r="RGT155" s="8"/>
      <c r="RGU155" s="8"/>
      <c r="RGV155" s="8"/>
      <c r="RGW155" s="8"/>
      <c r="RGX155" s="8"/>
      <c r="RGY155" s="8"/>
      <c r="RGZ155" s="8"/>
      <c r="RHA155" s="8"/>
      <c r="RHB155" s="8"/>
      <c r="RHC155" s="8"/>
      <c r="RHD155" s="8"/>
      <c r="RHE155" s="8"/>
      <c r="RHF155" s="8"/>
      <c r="RHG155" s="8"/>
      <c r="RHH155" s="8"/>
      <c r="RHI155" s="8"/>
      <c r="RHJ155" s="8"/>
      <c r="RHK155" s="8"/>
      <c r="RHL155" s="8"/>
      <c r="RHM155" s="8"/>
      <c r="RHN155" s="8"/>
      <c r="RHO155" s="8"/>
      <c r="RHP155" s="8"/>
      <c r="RHQ155" s="8"/>
      <c r="RHR155" s="8"/>
      <c r="RHS155" s="8"/>
      <c r="RHT155" s="8"/>
      <c r="RHU155" s="8"/>
      <c r="RHV155" s="8"/>
      <c r="RHW155" s="8"/>
      <c r="RHX155" s="8"/>
      <c r="RHY155" s="8"/>
      <c r="RHZ155" s="8"/>
      <c r="RIA155" s="8"/>
      <c r="RIB155" s="8"/>
      <c r="RIC155" s="8"/>
      <c r="RID155" s="8"/>
      <c r="RIE155" s="8"/>
      <c r="RIF155" s="8"/>
      <c r="RIG155" s="8"/>
      <c r="RIH155" s="8"/>
      <c r="RII155" s="8"/>
      <c r="RIJ155" s="8"/>
      <c r="RIK155" s="8"/>
      <c r="RIL155" s="8"/>
      <c r="RIM155" s="8"/>
      <c r="RIN155" s="8"/>
      <c r="RIO155" s="8"/>
      <c r="RIP155" s="8"/>
      <c r="RIQ155" s="8"/>
      <c r="RIR155" s="8"/>
      <c r="RIS155" s="8"/>
      <c r="RIT155" s="8"/>
      <c r="RIU155" s="8"/>
      <c r="RIV155" s="8"/>
      <c r="RIW155" s="8"/>
      <c r="RIX155" s="8"/>
      <c r="RIY155" s="8"/>
      <c r="RIZ155" s="8"/>
      <c r="RJA155" s="8"/>
      <c r="RJB155" s="8"/>
      <c r="RJC155" s="8"/>
      <c r="RJD155" s="8"/>
      <c r="RJE155" s="8"/>
      <c r="RJF155" s="8"/>
      <c r="RJG155" s="8"/>
      <c r="RJH155" s="8"/>
      <c r="RJI155" s="8"/>
      <c r="RJJ155" s="8"/>
      <c r="RJK155" s="8"/>
      <c r="RJL155" s="8"/>
      <c r="RJM155" s="8"/>
      <c r="RJN155" s="8"/>
      <c r="RJO155" s="8"/>
      <c r="RJP155" s="8"/>
      <c r="RJQ155" s="8"/>
      <c r="RJR155" s="8"/>
      <c r="RJS155" s="8"/>
      <c r="RJT155" s="8"/>
      <c r="RJU155" s="8"/>
      <c r="RJV155" s="8"/>
      <c r="RJW155" s="8"/>
      <c r="RJX155" s="8"/>
      <c r="RJY155" s="8"/>
      <c r="RJZ155" s="8"/>
      <c r="RKA155" s="8"/>
      <c r="RKB155" s="8"/>
      <c r="RKC155" s="8"/>
      <c r="RKD155" s="8"/>
      <c r="RKE155" s="8"/>
      <c r="RKF155" s="8"/>
      <c r="RKG155" s="8"/>
      <c r="RKH155" s="8"/>
      <c r="RKI155" s="8"/>
      <c r="RKJ155" s="8"/>
      <c r="RKK155" s="8"/>
      <c r="RKL155" s="8"/>
      <c r="RKM155" s="8"/>
      <c r="RKN155" s="8"/>
      <c r="RKO155" s="8"/>
      <c r="RKP155" s="8"/>
      <c r="RKQ155" s="8"/>
      <c r="RKR155" s="8"/>
      <c r="RKS155" s="8"/>
      <c r="RKT155" s="8"/>
      <c r="RKU155" s="8"/>
      <c r="RKV155" s="8"/>
      <c r="RKW155" s="8"/>
      <c r="RKX155" s="8"/>
      <c r="RKY155" s="8"/>
      <c r="RKZ155" s="8"/>
      <c r="RLA155" s="8"/>
      <c r="RLB155" s="8"/>
      <c r="RLC155" s="8"/>
      <c r="RLD155" s="8"/>
      <c r="RLE155" s="8"/>
      <c r="RLF155" s="8"/>
      <c r="RLG155" s="8"/>
      <c r="RLH155" s="8"/>
      <c r="RLI155" s="8"/>
      <c r="RLJ155" s="8"/>
      <c r="RLK155" s="8"/>
      <c r="RLL155" s="8"/>
      <c r="RLM155" s="8"/>
      <c r="RLN155" s="8"/>
      <c r="RLO155" s="8"/>
      <c r="RLP155" s="8"/>
      <c r="RLQ155" s="8"/>
      <c r="RLR155" s="8"/>
      <c r="RLS155" s="8"/>
      <c r="RLT155" s="8"/>
      <c r="RLU155" s="8"/>
      <c r="RLV155" s="8"/>
      <c r="RLW155" s="8"/>
      <c r="RLX155" s="8"/>
      <c r="RLY155" s="8"/>
      <c r="RLZ155" s="8"/>
      <c r="RMA155" s="8"/>
      <c r="RMB155" s="8"/>
      <c r="RMC155" s="8"/>
      <c r="RMD155" s="8"/>
      <c r="RME155" s="8"/>
      <c r="RMF155" s="8"/>
      <c r="RMG155" s="8"/>
      <c r="RMH155" s="8"/>
      <c r="RMI155" s="8"/>
      <c r="RMJ155" s="8"/>
      <c r="RMK155" s="8"/>
      <c r="RML155" s="8"/>
      <c r="RMM155" s="8"/>
      <c r="RMN155" s="8"/>
      <c r="RMO155" s="8"/>
      <c r="RMP155" s="8"/>
      <c r="RMQ155" s="8"/>
      <c r="RMR155" s="8"/>
      <c r="RMS155" s="8"/>
      <c r="RMT155" s="8"/>
      <c r="RMU155" s="8"/>
      <c r="RMV155" s="8"/>
      <c r="RMW155" s="8"/>
      <c r="RMX155" s="8"/>
      <c r="RMY155" s="8"/>
      <c r="RMZ155" s="8"/>
      <c r="RNA155" s="8"/>
      <c r="RNB155" s="8"/>
      <c r="RNC155" s="8"/>
      <c r="RND155" s="8"/>
      <c r="RNE155" s="8"/>
      <c r="RNF155" s="8"/>
      <c r="RNG155" s="8"/>
      <c r="RNH155" s="8"/>
      <c r="RNI155" s="8"/>
      <c r="RNJ155" s="8"/>
      <c r="RNK155" s="8"/>
      <c r="RNL155" s="8"/>
      <c r="RNM155" s="8"/>
      <c r="RNN155" s="8"/>
      <c r="RNO155" s="8"/>
      <c r="RNP155" s="8"/>
      <c r="RNQ155" s="8"/>
      <c r="RNR155" s="8"/>
      <c r="RNS155" s="8"/>
      <c r="RNT155" s="8"/>
      <c r="RNU155" s="8"/>
      <c r="RNV155" s="8"/>
      <c r="RNW155" s="8"/>
      <c r="RNX155" s="8"/>
      <c r="RNY155" s="8"/>
      <c r="RNZ155" s="8"/>
      <c r="ROA155" s="8"/>
      <c r="ROB155" s="8"/>
      <c r="ROC155" s="8"/>
      <c r="ROD155" s="8"/>
      <c r="ROE155" s="8"/>
      <c r="ROF155" s="8"/>
      <c r="ROG155" s="8"/>
      <c r="ROH155" s="8"/>
      <c r="ROI155" s="8"/>
      <c r="ROJ155" s="8"/>
      <c r="ROK155" s="8"/>
      <c r="ROL155" s="8"/>
      <c r="ROM155" s="8"/>
      <c r="RON155" s="8"/>
      <c r="ROO155" s="8"/>
      <c r="ROP155" s="8"/>
      <c r="ROQ155" s="8"/>
      <c r="ROR155" s="8"/>
      <c r="ROS155" s="8"/>
      <c r="ROT155" s="8"/>
      <c r="ROU155" s="8"/>
      <c r="ROV155" s="8"/>
      <c r="ROW155" s="8"/>
      <c r="ROX155" s="8"/>
      <c r="ROY155" s="8"/>
      <c r="ROZ155" s="8"/>
      <c r="RPA155" s="8"/>
      <c r="RPB155" s="8"/>
      <c r="RPC155" s="8"/>
      <c r="RPD155" s="8"/>
      <c r="RPE155" s="8"/>
      <c r="RPF155" s="8"/>
      <c r="RPG155" s="8"/>
      <c r="RPH155" s="8"/>
      <c r="RPI155" s="8"/>
      <c r="RPJ155" s="8"/>
      <c r="RPK155" s="8"/>
      <c r="RPL155" s="8"/>
      <c r="RPM155" s="8"/>
      <c r="RPN155" s="8"/>
      <c r="RPO155" s="8"/>
      <c r="RPP155" s="8"/>
      <c r="RPQ155" s="8"/>
      <c r="RPR155" s="8"/>
      <c r="RPS155" s="8"/>
      <c r="RPT155" s="8"/>
      <c r="RPU155" s="8"/>
      <c r="RPV155" s="8"/>
      <c r="RPW155" s="8"/>
      <c r="RPX155" s="8"/>
      <c r="RPY155" s="8"/>
      <c r="RPZ155" s="8"/>
      <c r="RQA155" s="8"/>
      <c r="RQB155" s="8"/>
      <c r="RQC155" s="8"/>
      <c r="RQD155" s="8"/>
      <c r="RQE155" s="8"/>
      <c r="RQF155" s="8"/>
      <c r="RQG155" s="8"/>
      <c r="RQH155" s="8"/>
      <c r="RQI155" s="8"/>
      <c r="RQJ155" s="8"/>
      <c r="RQK155" s="8"/>
      <c r="RQL155" s="8"/>
      <c r="RQM155" s="8"/>
      <c r="RQN155" s="8"/>
      <c r="RQO155" s="8"/>
      <c r="RQP155" s="8"/>
      <c r="RQQ155" s="8"/>
      <c r="RQR155" s="8"/>
      <c r="RQS155" s="8"/>
      <c r="RQT155" s="8"/>
      <c r="RQU155" s="8"/>
      <c r="RQV155" s="8"/>
      <c r="RQW155" s="8"/>
      <c r="RQX155" s="8"/>
      <c r="RQY155" s="8"/>
      <c r="RQZ155" s="8"/>
      <c r="RRA155" s="8"/>
      <c r="RRB155" s="8"/>
      <c r="RRC155" s="8"/>
      <c r="RRD155" s="8"/>
      <c r="RRE155" s="8"/>
      <c r="RRF155" s="8"/>
      <c r="RRG155" s="8"/>
      <c r="RRH155" s="8"/>
      <c r="RRI155" s="8"/>
      <c r="RRJ155" s="8"/>
      <c r="RRK155" s="8"/>
      <c r="RRL155" s="8"/>
      <c r="RRM155" s="8"/>
      <c r="RRN155" s="8"/>
      <c r="RRO155" s="8"/>
      <c r="RRP155" s="8"/>
      <c r="RRQ155" s="8"/>
      <c r="RRR155" s="8"/>
      <c r="RRS155" s="8"/>
      <c r="RRT155" s="8"/>
      <c r="RRU155" s="8"/>
      <c r="RRV155" s="8"/>
      <c r="RRW155" s="8"/>
      <c r="RRX155" s="8"/>
      <c r="RRY155" s="8"/>
      <c r="RRZ155" s="8"/>
      <c r="RSA155" s="8"/>
      <c r="RSB155" s="8"/>
      <c r="RSC155" s="8"/>
      <c r="RSD155" s="8"/>
      <c r="RSE155" s="8"/>
      <c r="RSF155" s="8"/>
      <c r="RSG155" s="8"/>
      <c r="RSH155" s="8"/>
      <c r="RSI155" s="8"/>
      <c r="RSJ155" s="8"/>
      <c r="RSK155" s="8"/>
      <c r="RSL155" s="8"/>
      <c r="RSM155" s="8"/>
      <c r="RSN155" s="8"/>
      <c r="RSO155" s="8"/>
      <c r="RSP155" s="8"/>
      <c r="RSQ155" s="8"/>
      <c r="RSR155" s="8"/>
      <c r="RSS155" s="8"/>
      <c r="RST155" s="8"/>
      <c r="RSU155" s="8"/>
      <c r="RSV155" s="8"/>
      <c r="RSW155" s="8"/>
      <c r="RSX155" s="8"/>
      <c r="RSY155" s="8"/>
      <c r="RSZ155" s="8"/>
      <c r="RTA155" s="8"/>
      <c r="RTB155" s="8"/>
      <c r="RTC155" s="8"/>
      <c r="RTD155" s="8"/>
      <c r="RTE155" s="8"/>
      <c r="RTF155" s="8"/>
      <c r="RTG155" s="8"/>
      <c r="RTH155" s="8"/>
      <c r="RTI155" s="8"/>
      <c r="RTJ155" s="8"/>
      <c r="RTK155" s="8"/>
      <c r="RTL155" s="8"/>
      <c r="RTM155" s="8"/>
      <c r="RTN155" s="8"/>
      <c r="RTO155" s="8"/>
      <c r="RTP155" s="8"/>
      <c r="RTQ155" s="8"/>
      <c r="RTR155" s="8"/>
      <c r="RTS155" s="8"/>
      <c r="RTT155" s="8"/>
      <c r="RTU155" s="8"/>
      <c r="RTV155" s="8"/>
      <c r="RTW155" s="8"/>
      <c r="RTX155" s="8"/>
      <c r="RTY155" s="8"/>
      <c r="RTZ155" s="8"/>
      <c r="RUA155" s="8"/>
      <c r="RUB155" s="8"/>
      <c r="RUC155" s="8"/>
      <c r="RUD155" s="8"/>
      <c r="RUE155" s="8"/>
      <c r="RUF155" s="8"/>
      <c r="RUG155" s="8"/>
      <c r="RUH155" s="8"/>
      <c r="RUI155" s="8"/>
      <c r="RUJ155" s="8"/>
      <c r="RUK155" s="8"/>
      <c r="RUL155" s="8"/>
      <c r="RUM155" s="8"/>
      <c r="RUN155" s="8"/>
      <c r="RUO155" s="8"/>
      <c r="RUP155" s="8"/>
      <c r="RUQ155" s="8"/>
      <c r="RUR155" s="8"/>
      <c r="RUS155" s="8"/>
      <c r="RUT155" s="8"/>
      <c r="RUU155" s="8"/>
      <c r="RUV155" s="8"/>
      <c r="RUW155" s="8"/>
      <c r="RUX155" s="8"/>
      <c r="RUY155" s="8"/>
      <c r="RUZ155" s="8"/>
      <c r="RVA155" s="8"/>
      <c r="RVB155" s="8"/>
      <c r="RVC155" s="8"/>
      <c r="RVD155" s="8"/>
      <c r="RVE155" s="8"/>
      <c r="RVF155" s="8"/>
      <c r="RVG155" s="8"/>
      <c r="RVH155" s="8"/>
      <c r="RVI155" s="8"/>
      <c r="RVJ155" s="8"/>
      <c r="RVK155" s="8"/>
      <c r="RVL155" s="8"/>
      <c r="RVM155" s="8"/>
      <c r="RVN155" s="8"/>
      <c r="RVO155" s="8"/>
      <c r="RVP155" s="8"/>
      <c r="RVQ155" s="8"/>
      <c r="RVR155" s="8"/>
      <c r="RVS155" s="8"/>
      <c r="RVT155" s="8"/>
      <c r="RVU155" s="8"/>
      <c r="RVV155" s="8"/>
      <c r="RVW155" s="8"/>
      <c r="RVX155" s="8"/>
      <c r="RVY155" s="8"/>
      <c r="RVZ155" s="8"/>
      <c r="RWA155" s="8"/>
      <c r="RWB155" s="8"/>
      <c r="RWC155" s="8"/>
      <c r="RWD155" s="8"/>
      <c r="RWE155" s="8"/>
      <c r="RWF155" s="8"/>
      <c r="RWG155" s="8"/>
      <c r="RWH155" s="8"/>
      <c r="RWI155" s="8"/>
      <c r="RWJ155" s="8"/>
      <c r="RWK155" s="8"/>
      <c r="RWL155" s="8"/>
      <c r="RWM155" s="8"/>
      <c r="RWN155" s="8"/>
      <c r="RWO155" s="8"/>
      <c r="RWP155" s="8"/>
      <c r="RWQ155" s="8"/>
      <c r="RWR155" s="8"/>
      <c r="RWS155" s="8"/>
      <c r="RWT155" s="8"/>
      <c r="RWU155" s="8"/>
      <c r="RWV155" s="8"/>
      <c r="RWW155" s="8"/>
      <c r="RWX155" s="8"/>
      <c r="RWY155" s="8"/>
      <c r="RWZ155" s="8"/>
      <c r="RXA155" s="8"/>
      <c r="RXB155" s="8"/>
      <c r="RXC155" s="8"/>
      <c r="RXD155" s="8"/>
      <c r="RXE155" s="8"/>
      <c r="RXF155" s="8"/>
      <c r="RXG155" s="8"/>
      <c r="RXH155" s="8"/>
      <c r="RXI155" s="8"/>
      <c r="RXJ155" s="8"/>
      <c r="RXK155" s="8"/>
      <c r="RXL155" s="8"/>
      <c r="RXM155" s="8"/>
      <c r="RXN155" s="8"/>
      <c r="RXO155" s="8"/>
      <c r="RXP155" s="8"/>
      <c r="RXQ155" s="8"/>
      <c r="RXR155" s="8"/>
      <c r="RXS155" s="8"/>
      <c r="RXT155" s="8"/>
      <c r="RXU155" s="8"/>
      <c r="RXV155" s="8"/>
      <c r="RXW155" s="8"/>
      <c r="RXX155" s="8"/>
      <c r="RXY155" s="8"/>
      <c r="RXZ155" s="8"/>
      <c r="RYA155" s="8"/>
      <c r="RYB155" s="8"/>
      <c r="RYC155" s="8"/>
      <c r="RYD155" s="8"/>
      <c r="RYE155" s="8"/>
      <c r="RYF155" s="8"/>
      <c r="RYG155" s="8"/>
      <c r="RYH155" s="8"/>
      <c r="RYI155" s="8"/>
      <c r="RYJ155" s="8"/>
      <c r="RYK155" s="8"/>
      <c r="RYL155" s="8"/>
      <c r="RYM155" s="8"/>
      <c r="RYN155" s="8"/>
      <c r="RYO155" s="8"/>
      <c r="RYP155" s="8"/>
      <c r="RYQ155" s="8"/>
      <c r="RYR155" s="8"/>
      <c r="RYS155" s="8"/>
      <c r="RYT155" s="8"/>
      <c r="RYU155" s="8"/>
      <c r="RYV155" s="8"/>
      <c r="RYW155" s="8"/>
      <c r="RYX155" s="8"/>
      <c r="RYY155" s="8"/>
      <c r="RYZ155" s="8"/>
      <c r="RZA155" s="8"/>
      <c r="RZB155" s="8"/>
      <c r="RZC155" s="8"/>
      <c r="RZD155" s="8"/>
      <c r="RZE155" s="8"/>
      <c r="RZF155" s="8"/>
      <c r="RZG155" s="8"/>
      <c r="RZH155" s="8"/>
      <c r="RZI155" s="8"/>
      <c r="RZJ155" s="8"/>
      <c r="RZK155" s="8"/>
      <c r="RZL155" s="8"/>
      <c r="RZM155" s="8"/>
      <c r="RZN155" s="8"/>
      <c r="RZO155" s="8"/>
      <c r="RZP155" s="8"/>
      <c r="RZQ155" s="8"/>
      <c r="RZR155" s="8"/>
      <c r="RZS155" s="8"/>
      <c r="RZT155" s="8"/>
      <c r="RZU155" s="8"/>
      <c r="RZV155" s="8"/>
      <c r="RZW155" s="8"/>
      <c r="RZX155" s="8"/>
      <c r="RZY155" s="8"/>
      <c r="RZZ155" s="8"/>
      <c r="SAA155" s="8"/>
      <c r="SAB155" s="8"/>
      <c r="SAC155" s="8"/>
      <c r="SAD155" s="8"/>
      <c r="SAE155" s="8"/>
      <c r="SAF155" s="8"/>
      <c r="SAG155" s="8"/>
      <c r="SAH155" s="8"/>
      <c r="SAI155" s="8"/>
      <c r="SAJ155" s="8"/>
      <c r="SAK155" s="8"/>
      <c r="SAL155" s="8"/>
      <c r="SAM155" s="8"/>
      <c r="SAN155" s="8"/>
      <c r="SAO155" s="8"/>
      <c r="SAP155" s="8"/>
      <c r="SAQ155" s="8"/>
      <c r="SAR155" s="8"/>
      <c r="SAS155" s="8"/>
      <c r="SAT155" s="8"/>
      <c r="SAU155" s="8"/>
      <c r="SAV155" s="8"/>
      <c r="SAW155" s="8"/>
      <c r="SAX155" s="8"/>
      <c r="SAY155" s="8"/>
      <c r="SAZ155" s="8"/>
      <c r="SBA155" s="8"/>
      <c r="SBB155" s="8"/>
      <c r="SBC155" s="8"/>
      <c r="SBD155" s="8"/>
      <c r="SBE155" s="8"/>
      <c r="SBF155" s="8"/>
      <c r="SBG155" s="8"/>
      <c r="SBH155" s="8"/>
      <c r="SBI155" s="8"/>
      <c r="SBJ155" s="8"/>
      <c r="SBK155" s="8"/>
      <c r="SBL155" s="8"/>
      <c r="SBM155" s="8"/>
      <c r="SBN155" s="8"/>
      <c r="SBO155" s="8"/>
      <c r="SBP155" s="8"/>
      <c r="SBQ155" s="8"/>
      <c r="SBR155" s="8"/>
      <c r="SBS155" s="8"/>
      <c r="SBT155" s="8"/>
      <c r="SBU155" s="8"/>
      <c r="SBV155" s="8"/>
      <c r="SBW155" s="8"/>
      <c r="SBX155" s="8"/>
      <c r="SBY155" s="8"/>
      <c r="SBZ155" s="8"/>
      <c r="SCA155" s="8"/>
      <c r="SCB155" s="8"/>
      <c r="SCC155" s="8"/>
      <c r="SCD155" s="8"/>
      <c r="SCE155" s="8"/>
      <c r="SCF155" s="8"/>
      <c r="SCG155" s="8"/>
      <c r="SCH155" s="8"/>
      <c r="SCI155" s="8"/>
      <c r="SCJ155" s="8"/>
      <c r="SCK155" s="8"/>
      <c r="SCL155" s="8"/>
      <c r="SCM155" s="8"/>
      <c r="SCN155" s="8"/>
      <c r="SCO155" s="8"/>
      <c r="SCP155" s="8"/>
      <c r="SCQ155" s="8"/>
      <c r="SCR155" s="8"/>
      <c r="SCS155" s="8"/>
      <c r="SCT155" s="8"/>
      <c r="SCU155" s="8"/>
      <c r="SCV155" s="8"/>
      <c r="SCW155" s="8"/>
      <c r="SCX155" s="8"/>
      <c r="SCY155" s="8"/>
      <c r="SCZ155" s="8"/>
      <c r="SDA155" s="8"/>
      <c r="SDB155" s="8"/>
      <c r="SDC155" s="8"/>
      <c r="SDD155" s="8"/>
      <c r="SDE155" s="8"/>
      <c r="SDF155" s="8"/>
      <c r="SDG155" s="8"/>
      <c r="SDH155" s="8"/>
      <c r="SDI155" s="8"/>
      <c r="SDJ155" s="8"/>
      <c r="SDK155" s="8"/>
      <c r="SDL155" s="8"/>
      <c r="SDM155" s="8"/>
      <c r="SDN155" s="8"/>
      <c r="SDO155" s="8"/>
      <c r="SDP155" s="8"/>
      <c r="SDQ155" s="8"/>
      <c r="SDR155" s="8"/>
      <c r="SDS155" s="8"/>
      <c r="SDT155" s="8"/>
      <c r="SDU155" s="8"/>
      <c r="SDV155" s="8"/>
      <c r="SDW155" s="8"/>
      <c r="SDX155" s="8"/>
      <c r="SDY155" s="8"/>
      <c r="SDZ155" s="8"/>
      <c r="SEA155" s="8"/>
      <c r="SEB155" s="8"/>
      <c r="SEC155" s="8"/>
      <c r="SED155" s="8"/>
      <c r="SEE155" s="8"/>
      <c r="SEF155" s="8"/>
      <c r="SEG155" s="8"/>
      <c r="SEH155" s="8"/>
      <c r="SEI155" s="8"/>
      <c r="SEJ155" s="8"/>
      <c r="SEK155" s="8"/>
      <c r="SEL155" s="8"/>
      <c r="SEM155" s="8"/>
      <c r="SEN155" s="8"/>
      <c r="SEO155" s="8"/>
      <c r="SEP155" s="8"/>
      <c r="SEQ155" s="8"/>
      <c r="SER155" s="8"/>
      <c r="SES155" s="8"/>
      <c r="SET155" s="8"/>
      <c r="SEU155" s="8"/>
      <c r="SEV155" s="8"/>
      <c r="SEW155" s="8"/>
      <c r="SEX155" s="8"/>
      <c r="SEY155" s="8"/>
      <c r="SEZ155" s="8"/>
      <c r="SFA155" s="8"/>
      <c r="SFB155" s="8"/>
      <c r="SFC155" s="8"/>
      <c r="SFD155" s="8"/>
      <c r="SFE155" s="8"/>
      <c r="SFF155" s="8"/>
      <c r="SFG155" s="8"/>
      <c r="SFH155" s="8"/>
      <c r="SFI155" s="8"/>
      <c r="SFJ155" s="8"/>
      <c r="SFK155" s="8"/>
      <c r="SFL155" s="8"/>
      <c r="SFM155" s="8"/>
      <c r="SFN155" s="8"/>
      <c r="SFO155" s="8"/>
      <c r="SFP155" s="8"/>
      <c r="SFQ155" s="8"/>
      <c r="SFR155" s="8"/>
      <c r="SFS155" s="8"/>
      <c r="SFT155" s="8"/>
      <c r="SFU155" s="8"/>
      <c r="SFV155" s="8"/>
      <c r="SFW155" s="8"/>
      <c r="SFX155" s="8"/>
      <c r="SFY155" s="8"/>
      <c r="SFZ155" s="8"/>
      <c r="SGA155" s="8"/>
      <c r="SGB155" s="8"/>
      <c r="SGC155" s="8"/>
      <c r="SGD155" s="8"/>
      <c r="SGE155" s="8"/>
      <c r="SGF155" s="8"/>
      <c r="SGG155" s="8"/>
      <c r="SGH155" s="8"/>
      <c r="SGI155" s="8"/>
      <c r="SGJ155" s="8"/>
      <c r="SGK155" s="8"/>
      <c r="SGL155" s="8"/>
      <c r="SGM155" s="8"/>
      <c r="SGN155" s="8"/>
      <c r="SGO155" s="8"/>
      <c r="SGP155" s="8"/>
      <c r="SGQ155" s="8"/>
      <c r="SGR155" s="8"/>
      <c r="SGS155" s="8"/>
      <c r="SGT155" s="8"/>
      <c r="SGU155" s="8"/>
      <c r="SGV155" s="8"/>
      <c r="SGW155" s="8"/>
      <c r="SGX155" s="8"/>
      <c r="SGY155" s="8"/>
      <c r="SGZ155" s="8"/>
      <c r="SHA155" s="8"/>
      <c r="SHB155" s="8"/>
      <c r="SHC155" s="8"/>
      <c r="SHD155" s="8"/>
      <c r="SHE155" s="8"/>
      <c r="SHF155" s="8"/>
      <c r="SHG155" s="8"/>
      <c r="SHH155" s="8"/>
      <c r="SHI155" s="8"/>
      <c r="SHJ155" s="8"/>
      <c r="SHK155" s="8"/>
      <c r="SHL155" s="8"/>
      <c r="SHM155" s="8"/>
      <c r="SHN155" s="8"/>
      <c r="SHO155" s="8"/>
      <c r="SHP155" s="8"/>
      <c r="SHQ155" s="8"/>
      <c r="SHR155" s="8"/>
      <c r="SHS155" s="8"/>
      <c r="SHT155" s="8"/>
      <c r="SHU155" s="8"/>
      <c r="SHV155" s="8"/>
      <c r="SHW155" s="8"/>
      <c r="SHX155" s="8"/>
      <c r="SHY155" s="8"/>
      <c r="SHZ155" s="8"/>
      <c r="SIA155" s="8"/>
      <c r="SIB155" s="8"/>
      <c r="SIC155" s="8"/>
      <c r="SID155" s="8"/>
      <c r="SIE155" s="8"/>
      <c r="SIF155" s="8"/>
      <c r="SIG155" s="8"/>
      <c r="SIH155" s="8"/>
      <c r="SII155" s="8"/>
      <c r="SIJ155" s="8"/>
      <c r="SIK155" s="8"/>
      <c r="SIL155" s="8"/>
      <c r="SIM155" s="8"/>
      <c r="SIN155" s="8"/>
      <c r="SIO155" s="8"/>
      <c r="SIP155" s="8"/>
      <c r="SIQ155" s="8"/>
      <c r="SIR155" s="8"/>
      <c r="SIS155" s="8"/>
      <c r="SIT155" s="8"/>
      <c r="SIU155" s="8"/>
      <c r="SIV155" s="8"/>
      <c r="SIW155" s="8"/>
      <c r="SIX155" s="8"/>
      <c r="SIY155" s="8"/>
      <c r="SIZ155" s="8"/>
      <c r="SJA155" s="8"/>
      <c r="SJB155" s="8"/>
      <c r="SJC155" s="8"/>
      <c r="SJD155" s="8"/>
      <c r="SJE155" s="8"/>
      <c r="SJF155" s="8"/>
      <c r="SJG155" s="8"/>
      <c r="SJH155" s="8"/>
      <c r="SJI155" s="8"/>
      <c r="SJJ155" s="8"/>
      <c r="SJK155" s="8"/>
      <c r="SJL155" s="8"/>
      <c r="SJM155" s="8"/>
      <c r="SJN155" s="8"/>
      <c r="SJO155" s="8"/>
      <c r="SJP155" s="8"/>
      <c r="SJQ155" s="8"/>
      <c r="SJR155" s="8"/>
      <c r="SJS155" s="8"/>
      <c r="SJT155" s="8"/>
      <c r="SJU155" s="8"/>
      <c r="SJV155" s="8"/>
      <c r="SJW155" s="8"/>
      <c r="SJX155" s="8"/>
      <c r="SJY155" s="8"/>
      <c r="SJZ155" s="8"/>
      <c r="SKA155" s="8"/>
      <c r="SKB155" s="8"/>
      <c r="SKC155" s="8"/>
      <c r="SKD155" s="8"/>
      <c r="SKE155" s="8"/>
      <c r="SKF155" s="8"/>
      <c r="SKG155" s="8"/>
      <c r="SKH155" s="8"/>
      <c r="SKI155" s="8"/>
      <c r="SKJ155" s="8"/>
      <c r="SKK155" s="8"/>
      <c r="SKL155" s="8"/>
      <c r="SKM155" s="8"/>
      <c r="SKN155" s="8"/>
      <c r="SKO155" s="8"/>
      <c r="SKP155" s="8"/>
      <c r="SKQ155" s="8"/>
      <c r="SKR155" s="8"/>
      <c r="SKS155" s="8"/>
      <c r="SKT155" s="8"/>
      <c r="SKU155" s="8"/>
      <c r="SKV155" s="8"/>
      <c r="SKW155" s="8"/>
      <c r="SKX155" s="8"/>
      <c r="SKY155" s="8"/>
      <c r="SKZ155" s="8"/>
      <c r="SLA155" s="8"/>
      <c r="SLB155" s="8"/>
      <c r="SLC155" s="8"/>
      <c r="SLD155" s="8"/>
      <c r="SLE155" s="8"/>
      <c r="SLF155" s="8"/>
      <c r="SLG155" s="8"/>
      <c r="SLH155" s="8"/>
      <c r="SLI155" s="8"/>
      <c r="SLJ155" s="8"/>
      <c r="SLK155" s="8"/>
      <c r="SLL155" s="8"/>
      <c r="SLM155" s="8"/>
      <c r="SLN155" s="8"/>
      <c r="SLO155" s="8"/>
      <c r="SLP155" s="8"/>
      <c r="SLQ155" s="8"/>
      <c r="SLR155" s="8"/>
      <c r="SLS155" s="8"/>
      <c r="SLT155" s="8"/>
      <c r="SLU155" s="8"/>
      <c r="SLV155" s="8"/>
      <c r="SLW155" s="8"/>
      <c r="SLX155" s="8"/>
      <c r="SLY155" s="8"/>
      <c r="SLZ155" s="8"/>
      <c r="SMA155" s="8"/>
      <c r="SMB155" s="8"/>
      <c r="SMC155" s="8"/>
      <c r="SMD155" s="8"/>
      <c r="SME155" s="8"/>
      <c r="SMF155" s="8"/>
      <c r="SMG155" s="8"/>
      <c r="SMH155" s="8"/>
      <c r="SMI155" s="8"/>
      <c r="SMJ155" s="8"/>
      <c r="SMK155" s="8"/>
      <c r="SML155" s="8"/>
      <c r="SMM155" s="8"/>
      <c r="SMN155" s="8"/>
      <c r="SMO155" s="8"/>
      <c r="SMP155" s="8"/>
      <c r="SMQ155" s="8"/>
      <c r="SMR155" s="8"/>
      <c r="SMS155" s="8"/>
      <c r="SMT155" s="8"/>
      <c r="SMU155" s="8"/>
      <c r="SMV155" s="8"/>
      <c r="SMW155" s="8"/>
      <c r="SMX155" s="8"/>
      <c r="SMY155" s="8"/>
      <c r="SMZ155" s="8"/>
      <c r="SNA155" s="8"/>
      <c r="SNB155" s="8"/>
      <c r="SNC155" s="8"/>
      <c r="SND155" s="8"/>
      <c r="SNE155" s="8"/>
      <c r="SNF155" s="8"/>
      <c r="SNG155" s="8"/>
      <c r="SNH155" s="8"/>
      <c r="SNI155" s="8"/>
      <c r="SNJ155" s="8"/>
      <c r="SNK155" s="8"/>
      <c r="SNL155" s="8"/>
      <c r="SNM155" s="8"/>
      <c r="SNN155" s="8"/>
      <c r="SNO155" s="8"/>
      <c r="SNP155" s="8"/>
      <c r="SNQ155" s="8"/>
      <c r="SNR155" s="8"/>
      <c r="SNS155" s="8"/>
      <c r="SNT155" s="8"/>
      <c r="SNU155" s="8"/>
      <c r="SNV155" s="8"/>
      <c r="SNW155" s="8"/>
      <c r="SNX155" s="8"/>
      <c r="SNY155" s="8"/>
      <c r="SNZ155" s="8"/>
      <c r="SOA155" s="8"/>
      <c r="SOB155" s="8"/>
      <c r="SOC155" s="8"/>
      <c r="SOD155" s="8"/>
      <c r="SOE155" s="8"/>
      <c r="SOF155" s="8"/>
      <c r="SOG155" s="8"/>
      <c r="SOH155" s="8"/>
      <c r="SOI155" s="8"/>
      <c r="SOJ155" s="8"/>
      <c r="SOK155" s="8"/>
      <c r="SOL155" s="8"/>
      <c r="SOM155" s="8"/>
      <c r="SON155" s="8"/>
      <c r="SOO155" s="8"/>
      <c r="SOP155" s="8"/>
      <c r="SOQ155" s="8"/>
      <c r="SOR155" s="8"/>
      <c r="SOS155" s="8"/>
      <c r="SOT155" s="8"/>
      <c r="SOU155" s="8"/>
      <c r="SOV155" s="8"/>
      <c r="SOW155" s="8"/>
      <c r="SOX155" s="8"/>
      <c r="SOY155" s="8"/>
      <c r="SOZ155" s="8"/>
      <c r="SPA155" s="8"/>
      <c r="SPB155" s="8"/>
      <c r="SPC155" s="8"/>
      <c r="SPD155" s="8"/>
      <c r="SPE155" s="8"/>
      <c r="SPF155" s="8"/>
      <c r="SPG155" s="8"/>
      <c r="SPH155" s="8"/>
      <c r="SPI155" s="8"/>
      <c r="SPJ155" s="8"/>
      <c r="SPK155" s="8"/>
      <c r="SPL155" s="8"/>
      <c r="SPM155" s="8"/>
      <c r="SPN155" s="8"/>
      <c r="SPO155" s="8"/>
      <c r="SPP155" s="8"/>
      <c r="SPQ155" s="8"/>
      <c r="SPR155" s="8"/>
      <c r="SPS155" s="8"/>
      <c r="SPT155" s="8"/>
      <c r="SPU155" s="8"/>
      <c r="SPV155" s="8"/>
      <c r="SPW155" s="8"/>
      <c r="SPX155" s="8"/>
      <c r="SPY155" s="8"/>
      <c r="SPZ155" s="8"/>
      <c r="SQA155" s="8"/>
      <c r="SQB155" s="8"/>
      <c r="SQC155" s="8"/>
      <c r="SQD155" s="8"/>
      <c r="SQE155" s="8"/>
      <c r="SQF155" s="8"/>
      <c r="SQG155" s="8"/>
      <c r="SQH155" s="8"/>
      <c r="SQI155" s="8"/>
      <c r="SQJ155" s="8"/>
      <c r="SQK155" s="8"/>
      <c r="SQL155" s="8"/>
      <c r="SQM155" s="8"/>
      <c r="SQN155" s="8"/>
      <c r="SQO155" s="8"/>
      <c r="SQP155" s="8"/>
      <c r="SQQ155" s="8"/>
      <c r="SQR155" s="8"/>
      <c r="SQS155" s="8"/>
      <c r="SQT155" s="8"/>
      <c r="SQU155" s="8"/>
      <c r="SQV155" s="8"/>
      <c r="SQW155" s="8"/>
      <c r="SQX155" s="8"/>
      <c r="SQY155" s="8"/>
      <c r="SQZ155" s="8"/>
      <c r="SRA155" s="8"/>
      <c r="SRB155" s="8"/>
      <c r="SRC155" s="8"/>
      <c r="SRD155" s="8"/>
      <c r="SRE155" s="8"/>
      <c r="SRF155" s="8"/>
      <c r="SRG155" s="8"/>
      <c r="SRH155" s="8"/>
      <c r="SRI155" s="8"/>
      <c r="SRJ155" s="8"/>
      <c r="SRK155" s="8"/>
      <c r="SRL155" s="8"/>
      <c r="SRM155" s="8"/>
      <c r="SRN155" s="8"/>
      <c r="SRO155" s="8"/>
      <c r="SRP155" s="8"/>
      <c r="SRQ155" s="8"/>
      <c r="SRR155" s="8"/>
      <c r="SRS155" s="8"/>
      <c r="SRT155" s="8"/>
      <c r="SRU155" s="8"/>
      <c r="SRV155" s="8"/>
      <c r="SRW155" s="8"/>
      <c r="SRX155" s="8"/>
      <c r="SRY155" s="8"/>
      <c r="SRZ155" s="8"/>
      <c r="SSA155" s="8"/>
      <c r="SSB155" s="8"/>
      <c r="SSC155" s="8"/>
      <c r="SSD155" s="8"/>
      <c r="SSE155" s="8"/>
      <c r="SSF155" s="8"/>
      <c r="SSG155" s="8"/>
      <c r="SSH155" s="8"/>
      <c r="SSI155" s="8"/>
      <c r="SSJ155" s="8"/>
      <c r="SSK155" s="8"/>
      <c r="SSL155" s="8"/>
      <c r="SSM155" s="8"/>
      <c r="SSN155" s="8"/>
      <c r="SSO155" s="8"/>
      <c r="SSP155" s="8"/>
      <c r="SSQ155" s="8"/>
      <c r="SSR155" s="8"/>
      <c r="SSS155" s="8"/>
      <c r="SST155" s="8"/>
      <c r="SSU155" s="8"/>
      <c r="SSV155" s="8"/>
      <c r="SSW155" s="8"/>
      <c r="SSX155" s="8"/>
      <c r="SSY155" s="8"/>
      <c r="SSZ155" s="8"/>
      <c r="STA155" s="8"/>
      <c r="STB155" s="8"/>
      <c r="STC155" s="8"/>
      <c r="STD155" s="8"/>
      <c r="STE155" s="8"/>
      <c r="STF155" s="8"/>
      <c r="STG155" s="8"/>
      <c r="STH155" s="8"/>
      <c r="STI155" s="8"/>
      <c r="STJ155" s="8"/>
      <c r="STK155" s="8"/>
      <c r="STL155" s="8"/>
      <c r="STM155" s="8"/>
      <c r="STN155" s="8"/>
      <c r="STO155" s="8"/>
      <c r="STP155" s="8"/>
      <c r="STQ155" s="8"/>
      <c r="STR155" s="8"/>
      <c r="STS155" s="8"/>
      <c r="STT155" s="8"/>
      <c r="STU155" s="8"/>
      <c r="STV155" s="8"/>
      <c r="STW155" s="8"/>
      <c r="STX155" s="8"/>
      <c r="STY155" s="8"/>
      <c r="STZ155" s="8"/>
      <c r="SUA155" s="8"/>
      <c r="SUB155" s="8"/>
      <c r="SUC155" s="8"/>
      <c r="SUD155" s="8"/>
      <c r="SUE155" s="8"/>
      <c r="SUF155" s="8"/>
      <c r="SUG155" s="8"/>
      <c r="SUH155" s="8"/>
      <c r="SUI155" s="8"/>
      <c r="SUJ155" s="8"/>
      <c r="SUK155" s="8"/>
      <c r="SUL155" s="8"/>
      <c r="SUM155" s="8"/>
      <c r="SUN155" s="8"/>
      <c r="SUO155" s="8"/>
      <c r="SUP155" s="8"/>
      <c r="SUQ155" s="8"/>
      <c r="SUR155" s="8"/>
      <c r="SUS155" s="8"/>
      <c r="SUT155" s="8"/>
      <c r="SUU155" s="8"/>
      <c r="SUV155" s="8"/>
      <c r="SUW155" s="8"/>
      <c r="SUX155" s="8"/>
      <c r="SUY155" s="8"/>
      <c r="SUZ155" s="8"/>
      <c r="SVA155" s="8"/>
      <c r="SVB155" s="8"/>
      <c r="SVC155" s="8"/>
      <c r="SVD155" s="8"/>
      <c r="SVE155" s="8"/>
      <c r="SVF155" s="8"/>
      <c r="SVG155" s="8"/>
      <c r="SVH155" s="8"/>
      <c r="SVI155" s="8"/>
      <c r="SVJ155" s="8"/>
      <c r="SVK155" s="8"/>
      <c r="SVL155" s="8"/>
      <c r="SVM155" s="8"/>
      <c r="SVN155" s="8"/>
      <c r="SVO155" s="8"/>
      <c r="SVP155" s="8"/>
      <c r="SVQ155" s="8"/>
      <c r="SVR155" s="8"/>
      <c r="SVS155" s="8"/>
      <c r="SVT155" s="8"/>
      <c r="SVU155" s="8"/>
      <c r="SVV155" s="8"/>
      <c r="SVW155" s="8"/>
      <c r="SVX155" s="8"/>
      <c r="SVY155" s="8"/>
      <c r="SVZ155" s="8"/>
      <c r="SWA155" s="8"/>
      <c r="SWB155" s="8"/>
      <c r="SWC155" s="8"/>
      <c r="SWD155" s="8"/>
      <c r="SWE155" s="8"/>
      <c r="SWF155" s="8"/>
      <c r="SWG155" s="8"/>
      <c r="SWH155" s="8"/>
      <c r="SWI155" s="8"/>
      <c r="SWJ155" s="8"/>
      <c r="SWK155" s="8"/>
      <c r="SWL155" s="8"/>
      <c r="SWM155" s="8"/>
      <c r="SWN155" s="8"/>
      <c r="SWO155" s="8"/>
      <c r="SWP155" s="8"/>
      <c r="SWQ155" s="8"/>
      <c r="SWR155" s="8"/>
      <c r="SWS155" s="8"/>
      <c r="SWT155" s="8"/>
      <c r="SWU155" s="8"/>
      <c r="SWV155" s="8"/>
      <c r="SWW155" s="8"/>
      <c r="SWX155" s="8"/>
      <c r="SWY155" s="8"/>
      <c r="SWZ155" s="8"/>
      <c r="SXA155" s="8"/>
      <c r="SXB155" s="8"/>
      <c r="SXC155" s="8"/>
      <c r="SXD155" s="8"/>
      <c r="SXE155" s="8"/>
      <c r="SXF155" s="8"/>
      <c r="SXG155" s="8"/>
      <c r="SXH155" s="8"/>
      <c r="SXI155" s="8"/>
      <c r="SXJ155" s="8"/>
      <c r="SXK155" s="8"/>
      <c r="SXL155" s="8"/>
      <c r="SXM155" s="8"/>
      <c r="SXN155" s="8"/>
      <c r="SXO155" s="8"/>
      <c r="SXP155" s="8"/>
      <c r="SXQ155" s="8"/>
      <c r="SXR155" s="8"/>
      <c r="SXS155" s="8"/>
      <c r="SXT155" s="8"/>
      <c r="SXU155" s="8"/>
      <c r="SXV155" s="8"/>
      <c r="SXW155" s="8"/>
      <c r="SXX155" s="8"/>
      <c r="SXY155" s="8"/>
      <c r="SXZ155" s="8"/>
      <c r="SYA155" s="8"/>
      <c r="SYB155" s="8"/>
      <c r="SYC155" s="8"/>
      <c r="SYD155" s="8"/>
      <c r="SYE155" s="8"/>
      <c r="SYF155" s="8"/>
      <c r="SYG155" s="8"/>
      <c r="SYH155" s="8"/>
      <c r="SYI155" s="8"/>
      <c r="SYJ155" s="8"/>
      <c r="SYK155" s="8"/>
      <c r="SYL155" s="8"/>
      <c r="SYM155" s="8"/>
      <c r="SYN155" s="8"/>
      <c r="SYO155" s="8"/>
      <c r="SYP155" s="8"/>
      <c r="SYQ155" s="8"/>
      <c r="SYR155" s="8"/>
      <c r="SYS155" s="8"/>
      <c r="SYT155" s="8"/>
      <c r="SYU155" s="8"/>
      <c r="SYV155" s="8"/>
      <c r="SYW155" s="8"/>
      <c r="SYX155" s="8"/>
      <c r="SYY155" s="8"/>
      <c r="SYZ155" s="8"/>
      <c r="SZA155" s="8"/>
      <c r="SZB155" s="8"/>
      <c r="SZC155" s="8"/>
      <c r="SZD155" s="8"/>
      <c r="SZE155" s="8"/>
      <c r="SZF155" s="8"/>
      <c r="SZG155" s="8"/>
      <c r="SZH155" s="8"/>
      <c r="SZI155" s="8"/>
      <c r="SZJ155" s="8"/>
      <c r="SZK155" s="8"/>
      <c r="SZL155" s="8"/>
      <c r="SZM155" s="8"/>
      <c r="SZN155" s="8"/>
      <c r="SZO155" s="8"/>
      <c r="SZP155" s="8"/>
      <c r="SZQ155" s="8"/>
      <c r="SZR155" s="8"/>
      <c r="SZS155" s="8"/>
      <c r="SZT155" s="8"/>
      <c r="SZU155" s="8"/>
      <c r="SZV155" s="8"/>
      <c r="SZW155" s="8"/>
      <c r="SZX155" s="8"/>
      <c r="SZY155" s="8"/>
      <c r="SZZ155" s="8"/>
      <c r="TAA155" s="8"/>
      <c r="TAB155" s="8"/>
      <c r="TAC155" s="8"/>
      <c r="TAD155" s="8"/>
      <c r="TAE155" s="8"/>
      <c r="TAF155" s="8"/>
      <c r="TAG155" s="8"/>
      <c r="TAH155" s="8"/>
      <c r="TAI155" s="8"/>
      <c r="TAJ155" s="8"/>
      <c r="TAK155" s="8"/>
      <c r="TAL155" s="8"/>
      <c r="TAM155" s="8"/>
      <c r="TAN155" s="8"/>
      <c r="TAO155" s="8"/>
      <c r="TAP155" s="8"/>
      <c r="TAQ155" s="8"/>
      <c r="TAR155" s="8"/>
      <c r="TAS155" s="8"/>
      <c r="TAT155" s="8"/>
      <c r="TAU155" s="8"/>
      <c r="TAV155" s="8"/>
      <c r="TAW155" s="8"/>
      <c r="TAX155" s="8"/>
      <c r="TAY155" s="8"/>
      <c r="TAZ155" s="8"/>
      <c r="TBA155" s="8"/>
      <c r="TBB155" s="8"/>
      <c r="TBC155" s="8"/>
      <c r="TBD155" s="8"/>
      <c r="TBE155" s="8"/>
      <c r="TBF155" s="8"/>
      <c r="TBG155" s="8"/>
      <c r="TBH155" s="8"/>
      <c r="TBI155" s="8"/>
      <c r="TBJ155" s="8"/>
      <c r="TBK155" s="8"/>
      <c r="TBL155" s="8"/>
      <c r="TBM155" s="8"/>
      <c r="TBN155" s="8"/>
      <c r="TBO155" s="8"/>
      <c r="TBP155" s="8"/>
      <c r="TBQ155" s="8"/>
      <c r="TBR155" s="8"/>
      <c r="TBS155" s="8"/>
      <c r="TBT155" s="8"/>
      <c r="TBU155" s="8"/>
      <c r="TBV155" s="8"/>
      <c r="TBW155" s="8"/>
      <c r="TBX155" s="8"/>
      <c r="TBY155" s="8"/>
      <c r="TBZ155" s="8"/>
      <c r="TCA155" s="8"/>
      <c r="TCB155" s="8"/>
      <c r="TCC155" s="8"/>
      <c r="TCD155" s="8"/>
      <c r="TCE155" s="8"/>
      <c r="TCF155" s="8"/>
      <c r="TCG155" s="8"/>
      <c r="TCH155" s="8"/>
      <c r="TCI155" s="8"/>
      <c r="TCJ155" s="8"/>
      <c r="TCK155" s="8"/>
      <c r="TCL155" s="8"/>
      <c r="TCM155" s="8"/>
      <c r="TCN155" s="8"/>
      <c r="TCO155" s="8"/>
      <c r="TCP155" s="8"/>
      <c r="TCQ155" s="8"/>
      <c r="TCR155" s="8"/>
      <c r="TCS155" s="8"/>
      <c r="TCT155" s="8"/>
      <c r="TCU155" s="8"/>
      <c r="TCV155" s="8"/>
      <c r="TCW155" s="8"/>
      <c r="TCX155" s="8"/>
      <c r="TCY155" s="8"/>
      <c r="TCZ155" s="8"/>
      <c r="TDA155" s="8"/>
      <c r="TDB155" s="8"/>
      <c r="TDC155" s="8"/>
      <c r="TDD155" s="8"/>
      <c r="TDE155" s="8"/>
      <c r="TDF155" s="8"/>
      <c r="TDG155" s="8"/>
      <c r="TDH155" s="8"/>
      <c r="TDI155" s="8"/>
      <c r="TDJ155" s="8"/>
      <c r="TDK155" s="8"/>
      <c r="TDL155" s="8"/>
      <c r="TDM155" s="8"/>
      <c r="TDN155" s="8"/>
      <c r="TDO155" s="8"/>
      <c r="TDP155" s="8"/>
      <c r="TDQ155" s="8"/>
      <c r="TDR155" s="8"/>
      <c r="TDS155" s="8"/>
      <c r="TDT155" s="8"/>
      <c r="TDU155" s="8"/>
      <c r="TDV155" s="8"/>
      <c r="TDW155" s="8"/>
      <c r="TDX155" s="8"/>
      <c r="TDY155" s="8"/>
      <c r="TDZ155" s="8"/>
      <c r="TEA155" s="8"/>
      <c r="TEB155" s="8"/>
      <c r="TEC155" s="8"/>
      <c r="TED155" s="8"/>
      <c r="TEE155" s="8"/>
      <c r="TEF155" s="8"/>
      <c r="TEG155" s="8"/>
      <c r="TEH155" s="8"/>
      <c r="TEI155" s="8"/>
      <c r="TEJ155" s="8"/>
      <c r="TEK155" s="8"/>
      <c r="TEL155" s="8"/>
      <c r="TEM155" s="8"/>
      <c r="TEN155" s="8"/>
      <c r="TEO155" s="8"/>
      <c r="TEP155" s="8"/>
      <c r="TEQ155" s="8"/>
      <c r="TER155" s="8"/>
      <c r="TES155" s="8"/>
      <c r="TET155" s="8"/>
      <c r="TEU155" s="8"/>
      <c r="TEV155" s="8"/>
      <c r="TEW155" s="8"/>
      <c r="TEX155" s="8"/>
      <c r="TEY155" s="8"/>
      <c r="TEZ155" s="8"/>
      <c r="TFA155" s="8"/>
      <c r="TFB155" s="8"/>
      <c r="TFC155" s="8"/>
      <c r="TFD155" s="8"/>
      <c r="TFE155" s="8"/>
      <c r="TFF155" s="8"/>
      <c r="TFG155" s="8"/>
      <c r="TFH155" s="8"/>
      <c r="TFI155" s="8"/>
      <c r="TFJ155" s="8"/>
      <c r="TFK155" s="8"/>
      <c r="TFL155" s="8"/>
      <c r="TFM155" s="8"/>
      <c r="TFN155" s="8"/>
      <c r="TFO155" s="8"/>
      <c r="TFP155" s="8"/>
      <c r="TFQ155" s="8"/>
      <c r="TFR155" s="8"/>
      <c r="TFS155" s="8"/>
      <c r="TFT155" s="8"/>
      <c r="TFU155" s="8"/>
      <c r="TFV155" s="8"/>
      <c r="TFW155" s="8"/>
      <c r="TFX155" s="8"/>
      <c r="TFY155" s="8"/>
      <c r="TFZ155" s="8"/>
      <c r="TGA155" s="8"/>
      <c r="TGB155" s="8"/>
      <c r="TGC155" s="8"/>
      <c r="TGD155" s="8"/>
      <c r="TGE155" s="8"/>
      <c r="TGF155" s="8"/>
      <c r="TGG155" s="8"/>
      <c r="TGH155" s="8"/>
      <c r="TGI155" s="8"/>
      <c r="TGJ155" s="8"/>
      <c r="TGK155" s="8"/>
      <c r="TGL155" s="8"/>
      <c r="TGM155" s="8"/>
      <c r="TGN155" s="8"/>
      <c r="TGO155" s="8"/>
      <c r="TGP155" s="8"/>
      <c r="TGQ155" s="8"/>
      <c r="TGR155" s="8"/>
      <c r="TGS155" s="8"/>
      <c r="TGT155" s="8"/>
      <c r="TGU155" s="8"/>
      <c r="TGV155" s="8"/>
      <c r="TGW155" s="8"/>
      <c r="TGX155" s="8"/>
      <c r="TGY155" s="8"/>
      <c r="TGZ155" s="8"/>
      <c r="THA155" s="8"/>
      <c r="THB155" s="8"/>
      <c r="THC155" s="8"/>
      <c r="THD155" s="8"/>
      <c r="THE155" s="8"/>
      <c r="THF155" s="8"/>
      <c r="THG155" s="8"/>
      <c r="THH155" s="8"/>
      <c r="THI155" s="8"/>
      <c r="THJ155" s="8"/>
      <c r="THK155" s="8"/>
      <c r="THL155" s="8"/>
      <c r="THM155" s="8"/>
      <c r="THN155" s="8"/>
      <c r="THO155" s="8"/>
      <c r="THP155" s="8"/>
      <c r="THQ155" s="8"/>
      <c r="THR155" s="8"/>
      <c r="THS155" s="8"/>
      <c r="THT155" s="8"/>
      <c r="THU155" s="8"/>
      <c r="THV155" s="8"/>
      <c r="THW155" s="8"/>
      <c r="THX155" s="8"/>
      <c r="THY155" s="8"/>
      <c r="THZ155" s="8"/>
      <c r="TIA155" s="8"/>
      <c r="TIB155" s="8"/>
      <c r="TIC155" s="8"/>
      <c r="TID155" s="8"/>
      <c r="TIE155" s="8"/>
      <c r="TIF155" s="8"/>
      <c r="TIG155" s="8"/>
      <c r="TIH155" s="8"/>
      <c r="TII155" s="8"/>
      <c r="TIJ155" s="8"/>
      <c r="TIK155" s="8"/>
      <c r="TIL155" s="8"/>
      <c r="TIM155" s="8"/>
      <c r="TIN155" s="8"/>
      <c r="TIO155" s="8"/>
      <c r="TIP155" s="8"/>
      <c r="TIQ155" s="8"/>
      <c r="TIR155" s="8"/>
      <c r="TIS155" s="8"/>
      <c r="TIT155" s="8"/>
      <c r="TIU155" s="8"/>
      <c r="TIV155" s="8"/>
      <c r="TIW155" s="8"/>
      <c r="TIX155" s="8"/>
      <c r="TIY155" s="8"/>
      <c r="TIZ155" s="8"/>
      <c r="TJA155" s="8"/>
      <c r="TJB155" s="8"/>
      <c r="TJC155" s="8"/>
      <c r="TJD155" s="8"/>
      <c r="TJE155" s="8"/>
      <c r="TJF155" s="8"/>
      <c r="TJG155" s="8"/>
      <c r="TJH155" s="8"/>
      <c r="TJI155" s="8"/>
      <c r="TJJ155" s="8"/>
      <c r="TJK155" s="8"/>
      <c r="TJL155" s="8"/>
      <c r="TJM155" s="8"/>
      <c r="TJN155" s="8"/>
      <c r="TJO155" s="8"/>
      <c r="TJP155" s="8"/>
      <c r="TJQ155" s="8"/>
      <c r="TJR155" s="8"/>
      <c r="TJS155" s="8"/>
      <c r="TJT155" s="8"/>
      <c r="TJU155" s="8"/>
      <c r="TJV155" s="8"/>
      <c r="TJW155" s="8"/>
      <c r="TJX155" s="8"/>
      <c r="TJY155" s="8"/>
      <c r="TJZ155" s="8"/>
      <c r="TKA155" s="8"/>
      <c r="TKB155" s="8"/>
      <c r="TKC155" s="8"/>
      <c r="TKD155" s="8"/>
      <c r="TKE155" s="8"/>
      <c r="TKF155" s="8"/>
      <c r="TKG155" s="8"/>
      <c r="TKH155" s="8"/>
      <c r="TKI155" s="8"/>
      <c r="TKJ155" s="8"/>
      <c r="TKK155" s="8"/>
      <c r="TKL155" s="8"/>
      <c r="TKM155" s="8"/>
      <c r="TKN155" s="8"/>
      <c r="TKO155" s="8"/>
      <c r="TKP155" s="8"/>
      <c r="TKQ155" s="8"/>
      <c r="TKR155" s="8"/>
      <c r="TKS155" s="8"/>
      <c r="TKT155" s="8"/>
      <c r="TKU155" s="8"/>
      <c r="TKV155" s="8"/>
      <c r="TKW155" s="8"/>
      <c r="TKX155" s="8"/>
      <c r="TKY155" s="8"/>
      <c r="TKZ155" s="8"/>
      <c r="TLA155" s="8"/>
      <c r="TLB155" s="8"/>
      <c r="TLC155" s="8"/>
      <c r="TLD155" s="8"/>
      <c r="TLE155" s="8"/>
      <c r="TLF155" s="8"/>
      <c r="TLG155" s="8"/>
      <c r="TLH155" s="8"/>
      <c r="TLI155" s="8"/>
      <c r="TLJ155" s="8"/>
      <c r="TLK155" s="8"/>
      <c r="TLL155" s="8"/>
      <c r="TLM155" s="8"/>
      <c r="TLN155" s="8"/>
      <c r="TLO155" s="8"/>
      <c r="TLP155" s="8"/>
      <c r="TLQ155" s="8"/>
      <c r="TLR155" s="8"/>
      <c r="TLS155" s="8"/>
      <c r="TLT155" s="8"/>
      <c r="TLU155" s="8"/>
      <c r="TLV155" s="8"/>
      <c r="TLW155" s="8"/>
      <c r="TLX155" s="8"/>
      <c r="TLY155" s="8"/>
      <c r="TLZ155" s="8"/>
      <c r="TMA155" s="8"/>
      <c r="TMB155" s="8"/>
      <c r="TMC155" s="8"/>
      <c r="TMD155" s="8"/>
      <c r="TME155" s="8"/>
      <c r="TMF155" s="8"/>
      <c r="TMG155" s="8"/>
      <c r="TMH155" s="8"/>
      <c r="TMI155" s="8"/>
      <c r="TMJ155" s="8"/>
      <c r="TMK155" s="8"/>
      <c r="TML155" s="8"/>
      <c r="TMM155" s="8"/>
      <c r="TMN155" s="8"/>
      <c r="TMO155" s="8"/>
      <c r="TMP155" s="8"/>
      <c r="TMQ155" s="8"/>
      <c r="TMR155" s="8"/>
      <c r="TMS155" s="8"/>
      <c r="TMT155" s="8"/>
      <c r="TMU155" s="8"/>
      <c r="TMV155" s="8"/>
      <c r="TMW155" s="8"/>
      <c r="TMX155" s="8"/>
      <c r="TMY155" s="8"/>
      <c r="TMZ155" s="8"/>
      <c r="TNA155" s="8"/>
      <c r="TNB155" s="8"/>
      <c r="TNC155" s="8"/>
      <c r="TND155" s="8"/>
      <c r="TNE155" s="8"/>
      <c r="TNF155" s="8"/>
      <c r="TNG155" s="8"/>
      <c r="TNH155" s="8"/>
      <c r="TNI155" s="8"/>
      <c r="TNJ155" s="8"/>
      <c r="TNK155" s="8"/>
      <c r="TNL155" s="8"/>
      <c r="TNM155" s="8"/>
      <c r="TNN155" s="8"/>
      <c r="TNO155" s="8"/>
      <c r="TNP155" s="8"/>
      <c r="TNQ155" s="8"/>
      <c r="TNR155" s="8"/>
      <c r="TNS155" s="8"/>
      <c r="TNT155" s="8"/>
      <c r="TNU155" s="8"/>
      <c r="TNV155" s="8"/>
      <c r="TNW155" s="8"/>
      <c r="TNX155" s="8"/>
      <c r="TNY155" s="8"/>
      <c r="TNZ155" s="8"/>
      <c r="TOA155" s="8"/>
      <c r="TOB155" s="8"/>
      <c r="TOC155" s="8"/>
      <c r="TOD155" s="8"/>
      <c r="TOE155" s="8"/>
      <c r="TOF155" s="8"/>
      <c r="TOG155" s="8"/>
      <c r="TOH155" s="8"/>
      <c r="TOI155" s="8"/>
      <c r="TOJ155" s="8"/>
      <c r="TOK155" s="8"/>
      <c r="TOL155" s="8"/>
      <c r="TOM155" s="8"/>
      <c r="TON155" s="8"/>
      <c r="TOO155" s="8"/>
      <c r="TOP155" s="8"/>
      <c r="TOQ155" s="8"/>
      <c r="TOR155" s="8"/>
      <c r="TOS155" s="8"/>
      <c r="TOT155" s="8"/>
      <c r="TOU155" s="8"/>
      <c r="TOV155" s="8"/>
      <c r="TOW155" s="8"/>
      <c r="TOX155" s="8"/>
      <c r="TOY155" s="8"/>
      <c r="TOZ155" s="8"/>
      <c r="TPA155" s="8"/>
      <c r="TPB155" s="8"/>
      <c r="TPC155" s="8"/>
      <c r="TPD155" s="8"/>
      <c r="TPE155" s="8"/>
      <c r="TPF155" s="8"/>
      <c r="TPG155" s="8"/>
      <c r="TPH155" s="8"/>
      <c r="TPI155" s="8"/>
      <c r="TPJ155" s="8"/>
      <c r="TPK155" s="8"/>
      <c r="TPL155" s="8"/>
      <c r="TPM155" s="8"/>
      <c r="TPN155" s="8"/>
      <c r="TPO155" s="8"/>
      <c r="TPP155" s="8"/>
      <c r="TPQ155" s="8"/>
      <c r="TPR155" s="8"/>
      <c r="TPS155" s="8"/>
      <c r="TPT155" s="8"/>
      <c r="TPU155" s="8"/>
      <c r="TPV155" s="8"/>
      <c r="TPW155" s="8"/>
      <c r="TPX155" s="8"/>
      <c r="TPY155" s="8"/>
      <c r="TPZ155" s="8"/>
      <c r="TQA155" s="8"/>
      <c r="TQB155" s="8"/>
      <c r="TQC155" s="8"/>
      <c r="TQD155" s="8"/>
      <c r="TQE155" s="8"/>
      <c r="TQF155" s="8"/>
      <c r="TQG155" s="8"/>
      <c r="TQH155" s="8"/>
      <c r="TQI155" s="8"/>
      <c r="TQJ155" s="8"/>
      <c r="TQK155" s="8"/>
      <c r="TQL155" s="8"/>
      <c r="TQM155" s="8"/>
      <c r="TQN155" s="8"/>
      <c r="TQO155" s="8"/>
      <c r="TQP155" s="8"/>
      <c r="TQQ155" s="8"/>
      <c r="TQR155" s="8"/>
      <c r="TQS155" s="8"/>
      <c r="TQT155" s="8"/>
      <c r="TQU155" s="8"/>
      <c r="TQV155" s="8"/>
      <c r="TQW155" s="8"/>
      <c r="TQX155" s="8"/>
      <c r="TQY155" s="8"/>
      <c r="TQZ155" s="8"/>
      <c r="TRA155" s="8"/>
      <c r="TRB155" s="8"/>
      <c r="TRC155" s="8"/>
      <c r="TRD155" s="8"/>
      <c r="TRE155" s="8"/>
      <c r="TRF155" s="8"/>
      <c r="TRG155" s="8"/>
      <c r="TRH155" s="8"/>
      <c r="TRI155" s="8"/>
      <c r="TRJ155" s="8"/>
      <c r="TRK155" s="8"/>
      <c r="TRL155" s="8"/>
      <c r="TRM155" s="8"/>
      <c r="TRN155" s="8"/>
      <c r="TRO155" s="8"/>
      <c r="TRP155" s="8"/>
      <c r="TRQ155" s="8"/>
      <c r="TRR155" s="8"/>
      <c r="TRS155" s="8"/>
      <c r="TRT155" s="8"/>
      <c r="TRU155" s="8"/>
      <c r="TRV155" s="8"/>
      <c r="TRW155" s="8"/>
      <c r="TRX155" s="8"/>
      <c r="TRY155" s="8"/>
      <c r="TRZ155" s="8"/>
      <c r="TSA155" s="8"/>
      <c r="TSB155" s="8"/>
      <c r="TSC155" s="8"/>
      <c r="TSD155" s="8"/>
      <c r="TSE155" s="8"/>
      <c r="TSF155" s="8"/>
      <c r="TSG155" s="8"/>
      <c r="TSH155" s="8"/>
      <c r="TSI155" s="8"/>
      <c r="TSJ155" s="8"/>
      <c r="TSK155" s="8"/>
      <c r="TSL155" s="8"/>
      <c r="TSM155" s="8"/>
      <c r="TSN155" s="8"/>
      <c r="TSO155" s="8"/>
      <c r="TSP155" s="8"/>
      <c r="TSQ155" s="8"/>
      <c r="TSR155" s="8"/>
      <c r="TSS155" s="8"/>
      <c r="TST155" s="8"/>
      <c r="TSU155" s="8"/>
      <c r="TSV155" s="8"/>
      <c r="TSW155" s="8"/>
      <c r="TSX155" s="8"/>
      <c r="TSY155" s="8"/>
      <c r="TSZ155" s="8"/>
      <c r="TTA155" s="8"/>
      <c r="TTB155" s="8"/>
      <c r="TTC155" s="8"/>
      <c r="TTD155" s="8"/>
      <c r="TTE155" s="8"/>
      <c r="TTF155" s="8"/>
      <c r="TTG155" s="8"/>
      <c r="TTH155" s="8"/>
      <c r="TTI155" s="8"/>
      <c r="TTJ155" s="8"/>
      <c r="TTK155" s="8"/>
      <c r="TTL155" s="8"/>
      <c r="TTM155" s="8"/>
      <c r="TTN155" s="8"/>
      <c r="TTO155" s="8"/>
      <c r="TTP155" s="8"/>
      <c r="TTQ155" s="8"/>
      <c r="TTR155" s="8"/>
      <c r="TTS155" s="8"/>
      <c r="TTT155" s="8"/>
      <c r="TTU155" s="8"/>
      <c r="TTV155" s="8"/>
      <c r="TTW155" s="8"/>
      <c r="TTX155" s="8"/>
      <c r="TTY155" s="8"/>
      <c r="TTZ155" s="8"/>
      <c r="TUA155" s="8"/>
      <c r="TUB155" s="8"/>
      <c r="TUC155" s="8"/>
      <c r="TUD155" s="8"/>
      <c r="TUE155" s="8"/>
      <c r="TUF155" s="8"/>
      <c r="TUG155" s="8"/>
      <c r="TUH155" s="8"/>
      <c r="TUI155" s="8"/>
      <c r="TUJ155" s="8"/>
      <c r="TUK155" s="8"/>
      <c r="TUL155" s="8"/>
      <c r="TUM155" s="8"/>
      <c r="TUN155" s="8"/>
      <c r="TUO155" s="8"/>
      <c r="TUP155" s="8"/>
      <c r="TUQ155" s="8"/>
      <c r="TUR155" s="8"/>
      <c r="TUS155" s="8"/>
      <c r="TUT155" s="8"/>
      <c r="TUU155" s="8"/>
      <c r="TUV155" s="8"/>
      <c r="TUW155" s="8"/>
      <c r="TUX155" s="8"/>
      <c r="TUY155" s="8"/>
      <c r="TUZ155" s="8"/>
      <c r="TVA155" s="8"/>
      <c r="TVB155" s="8"/>
      <c r="TVC155" s="8"/>
      <c r="TVD155" s="8"/>
      <c r="TVE155" s="8"/>
      <c r="TVF155" s="8"/>
      <c r="TVG155" s="8"/>
      <c r="TVH155" s="8"/>
      <c r="TVI155" s="8"/>
      <c r="TVJ155" s="8"/>
      <c r="TVK155" s="8"/>
      <c r="TVL155" s="8"/>
      <c r="TVM155" s="8"/>
      <c r="TVN155" s="8"/>
      <c r="TVO155" s="8"/>
      <c r="TVP155" s="8"/>
      <c r="TVQ155" s="8"/>
      <c r="TVR155" s="8"/>
      <c r="TVS155" s="8"/>
      <c r="TVT155" s="8"/>
      <c r="TVU155" s="8"/>
      <c r="TVV155" s="8"/>
      <c r="TVW155" s="8"/>
      <c r="TVX155" s="8"/>
      <c r="TVY155" s="8"/>
      <c r="TVZ155" s="8"/>
      <c r="TWA155" s="8"/>
      <c r="TWB155" s="8"/>
      <c r="TWC155" s="8"/>
      <c r="TWD155" s="8"/>
      <c r="TWE155" s="8"/>
      <c r="TWF155" s="8"/>
      <c r="TWG155" s="8"/>
      <c r="TWH155" s="8"/>
      <c r="TWI155" s="8"/>
      <c r="TWJ155" s="8"/>
      <c r="TWK155" s="8"/>
      <c r="TWL155" s="8"/>
      <c r="TWM155" s="8"/>
      <c r="TWN155" s="8"/>
      <c r="TWO155" s="8"/>
      <c r="TWP155" s="8"/>
      <c r="TWQ155" s="8"/>
      <c r="TWR155" s="8"/>
      <c r="TWS155" s="8"/>
      <c r="TWT155" s="8"/>
      <c r="TWU155" s="8"/>
      <c r="TWV155" s="8"/>
      <c r="TWW155" s="8"/>
      <c r="TWX155" s="8"/>
      <c r="TWY155" s="8"/>
      <c r="TWZ155" s="8"/>
      <c r="TXA155" s="8"/>
      <c r="TXB155" s="8"/>
      <c r="TXC155" s="8"/>
      <c r="TXD155" s="8"/>
      <c r="TXE155" s="8"/>
      <c r="TXF155" s="8"/>
      <c r="TXG155" s="8"/>
      <c r="TXH155" s="8"/>
      <c r="TXI155" s="8"/>
      <c r="TXJ155" s="8"/>
      <c r="TXK155" s="8"/>
      <c r="TXL155" s="8"/>
      <c r="TXM155" s="8"/>
      <c r="TXN155" s="8"/>
      <c r="TXO155" s="8"/>
      <c r="TXP155" s="8"/>
      <c r="TXQ155" s="8"/>
      <c r="TXR155" s="8"/>
      <c r="TXS155" s="8"/>
      <c r="TXT155" s="8"/>
      <c r="TXU155" s="8"/>
      <c r="TXV155" s="8"/>
      <c r="TXW155" s="8"/>
      <c r="TXX155" s="8"/>
      <c r="TXY155" s="8"/>
      <c r="TXZ155" s="8"/>
      <c r="TYA155" s="8"/>
      <c r="TYB155" s="8"/>
      <c r="TYC155" s="8"/>
      <c r="TYD155" s="8"/>
      <c r="TYE155" s="8"/>
      <c r="TYF155" s="8"/>
      <c r="TYG155" s="8"/>
      <c r="TYH155" s="8"/>
      <c r="TYI155" s="8"/>
      <c r="TYJ155" s="8"/>
      <c r="TYK155" s="8"/>
      <c r="TYL155" s="8"/>
      <c r="TYM155" s="8"/>
      <c r="TYN155" s="8"/>
      <c r="TYO155" s="8"/>
      <c r="TYP155" s="8"/>
      <c r="TYQ155" s="8"/>
      <c r="TYR155" s="8"/>
      <c r="TYS155" s="8"/>
      <c r="TYT155" s="8"/>
      <c r="TYU155" s="8"/>
      <c r="TYV155" s="8"/>
      <c r="TYW155" s="8"/>
      <c r="TYX155" s="8"/>
      <c r="TYY155" s="8"/>
      <c r="TYZ155" s="8"/>
      <c r="TZA155" s="8"/>
      <c r="TZB155" s="8"/>
      <c r="TZC155" s="8"/>
      <c r="TZD155" s="8"/>
      <c r="TZE155" s="8"/>
      <c r="TZF155" s="8"/>
      <c r="TZG155" s="8"/>
      <c r="TZH155" s="8"/>
      <c r="TZI155" s="8"/>
      <c r="TZJ155" s="8"/>
      <c r="TZK155" s="8"/>
      <c r="TZL155" s="8"/>
      <c r="TZM155" s="8"/>
      <c r="TZN155" s="8"/>
      <c r="TZO155" s="8"/>
      <c r="TZP155" s="8"/>
      <c r="TZQ155" s="8"/>
      <c r="TZR155" s="8"/>
      <c r="TZS155" s="8"/>
      <c r="TZT155" s="8"/>
      <c r="TZU155" s="8"/>
      <c r="TZV155" s="8"/>
      <c r="TZW155" s="8"/>
      <c r="TZX155" s="8"/>
      <c r="TZY155" s="8"/>
      <c r="TZZ155" s="8"/>
      <c r="UAA155" s="8"/>
      <c r="UAB155" s="8"/>
      <c r="UAC155" s="8"/>
      <c r="UAD155" s="8"/>
      <c r="UAE155" s="8"/>
      <c r="UAF155" s="8"/>
      <c r="UAG155" s="8"/>
      <c r="UAH155" s="8"/>
      <c r="UAI155" s="8"/>
      <c r="UAJ155" s="8"/>
      <c r="UAK155" s="8"/>
      <c r="UAL155" s="8"/>
      <c r="UAM155" s="8"/>
      <c r="UAN155" s="8"/>
      <c r="UAO155" s="8"/>
      <c r="UAP155" s="8"/>
      <c r="UAQ155" s="8"/>
      <c r="UAR155" s="8"/>
      <c r="UAS155" s="8"/>
      <c r="UAT155" s="8"/>
      <c r="UAU155" s="8"/>
      <c r="UAV155" s="8"/>
      <c r="UAW155" s="8"/>
      <c r="UAX155" s="8"/>
      <c r="UAY155" s="8"/>
      <c r="UAZ155" s="8"/>
      <c r="UBA155" s="8"/>
      <c r="UBB155" s="8"/>
      <c r="UBC155" s="8"/>
      <c r="UBD155" s="8"/>
      <c r="UBE155" s="8"/>
      <c r="UBF155" s="8"/>
      <c r="UBG155" s="8"/>
      <c r="UBH155" s="8"/>
      <c r="UBI155" s="8"/>
      <c r="UBJ155" s="8"/>
      <c r="UBK155" s="8"/>
      <c r="UBL155" s="8"/>
      <c r="UBM155" s="8"/>
      <c r="UBN155" s="8"/>
      <c r="UBO155" s="8"/>
      <c r="UBP155" s="8"/>
      <c r="UBQ155" s="8"/>
      <c r="UBR155" s="8"/>
      <c r="UBS155" s="8"/>
      <c r="UBT155" s="8"/>
      <c r="UBU155" s="8"/>
      <c r="UBV155" s="8"/>
      <c r="UBW155" s="8"/>
      <c r="UBX155" s="8"/>
      <c r="UBY155" s="8"/>
      <c r="UBZ155" s="8"/>
      <c r="UCA155" s="8"/>
      <c r="UCB155" s="8"/>
      <c r="UCC155" s="8"/>
      <c r="UCD155" s="8"/>
      <c r="UCE155" s="8"/>
      <c r="UCF155" s="8"/>
      <c r="UCG155" s="8"/>
      <c r="UCH155" s="8"/>
      <c r="UCI155" s="8"/>
      <c r="UCJ155" s="8"/>
      <c r="UCK155" s="8"/>
      <c r="UCL155" s="8"/>
      <c r="UCM155" s="8"/>
      <c r="UCN155" s="8"/>
      <c r="UCO155" s="8"/>
      <c r="UCP155" s="8"/>
      <c r="UCQ155" s="8"/>
      <c r="UCR155" s="8"/>
      <c r="UCS155" s="8"/>
      <c r="UCT155" s="8"/>
      <c r="UCU155" s="8"/>
      <c r="UCV155" s="8"/>
      <c r="UCW155" s="8"/>
      <c r="UCX155" s="8"/>
      <c r="UCY155" s="8"/>
      <c r="UCZ155" s="8"/>
      <c r="UDA155" s="8"/>
      <c r="UDB155" s="8"/>
      <c r="UDC155" s="8"/>
      <c r="UDD155" s="8"/>
      <c r="UDE155" s="8"/>
      <c r="UDF155" s="8"/>
      <c r="UDG155" s="8"/>
      <c r="UDH155" s="8"/>
      <c r="UDI155" s="8"/>
      <c r="UDJ155" s="8"/>
      <c r="UDK155" s="8"/>
      <c r="UDL155" s="8"/>
      <c r="UDM155" s="8"/>
      <c r="UDN155" s="8"/>
      <c r="UDO155" s="8"/>
      <c r="UDP155" s="8"/>
      <c r="UDQ155" s="8"/>
      <c r="UDR155" s="8"/>
      <c r="UDS155" s="8"/>
      <c r="UDT155" s="8"/>
      <c r="UDU155" s="8"/>
      <c r="UDV155" s="8"/>
      <c r="UDW155" s="8"/>
      <c r="UDX155" s="8"/>
      <c r="UDY155" s="8"/>
      <c r="UDZ155" s="8"/>
      <c r="UEA155" s="8"/>
      <c r="UEB155" s="8"/>
      <c r="UEC155" s="8"/>
      <c r="UED155" s="8"/>
      <c r="UEE155" s="8"/>
      <c r="UEF155" s="8"/>
      <c r="UEG155" s="8"/>
      <c r="UEH155" s="8"/>
      <c r="UEI155" s="8"/>
      <c r="UEJ155" s="8"/>
      <c r="UEK155" s="8"/>
      <c r="UEL155" s="8"/>
      <c r="UEM155" s="8"/>
      <c r="UEN155" s="8"/>
      <c r="UEO155" s="8"/>
      <c r="UEP155" s="8"/>
      <c r="UEQ155" s="8"/>
      <c r="UER155" s="8"/>
      <c r="UES155" s="8"/>
      <c r="UET155" s="8"/>
      <c r="UEU155" s="8"/>
      <c r="UEV155" s="8"/>
      <c r="UEW155" s="8"/>
      <c r="UEX155" s="8"/>
      <c r="UEY155" s="8"/>
      <c r="UEZ155" s="8"/>
      <c r="UFA155" s="8"/>
      <c r="UFB155" s="8"/>
      <c r="UFC155" s="8"/>
      <c r="UFD155" s="8"/>
      <c r="UFE155" s="8"/>
      <c r="UFF155" s="8"/>
      <c r="UFG155" s="8"/>
      <c r="UFH155" s="8"/>
      <c r="UFI155" s="8"/>
      <c r="UFJ155" s="8"/>
      <c r="UFK155" s="8"/>
      <c r="UFL155" s="8"/>
      <c r="UFM155" s="8"/>
      <c r="UFN155" s="8"/>
      <c r="UFO155" s="8"/>
      <c r="UFP155" s="8"/>
      <c r="UFQ155" s="8"/>
      <c r="UFR155" s="8"/>
      <c r="UFS155" s="8"/>
      <c r="UFT155" s="8"/>
      <c r="UFU155" s="8"/>
      <c r="UFV155" s="8"/>
      <c r="UFW155" s="8"/>
      <c r="UFX155" s="8"/>
      <c r="UFY155" s="8"/>
      <c r="UFZ155" s="8"/>
      <c r="UGA155" s="8"/>
      <c r="UGB155" s="8"/>
      <c r="UGC155" s="8"/>
      <c r="UGD155" s="8"/>
      <c r="UGE155" s="8"/>
      <c r="UGF155" s="8"/>
      <c r="UGG155" s="8"/>
      <c r="UGH155" s="8"/>
      <c r="UGI155" s="8"/>
      <c r="UGJ155" s="8"/>
      <c r="UGK155" s="8"/>
      <c r="UGL155" s="8"/>
      <c r="UGM155" s="8"/>
      <c r="UGN155" s="8"/>
      <c r="UGO155" s="8"/>
      <c r="UGP155" s="8"/>
      <c r="UGQ155" s="8"/>
      <c r="UGR155" s="8"/>
      <c r="UGS155" s="8"/>
      <c r="UGT155" s="8"/>
      <c r="UGU155" s="8"/>
      <c r="UGV155" s="8"/>
      <c r="UGW155" s="8"/>
      <c r="UGX155" s="8"/>
      <c r="UGY155" s="8"/>
      <c r="UGZ155" s="8"/>
      <c r="UHA155" s="8"/>
      <c r="UHB155" s="8"/>
      <c r="UHC155" s="8"/>
      <c r="UHD155" s="8"/>
      <c r="UHE155" s="8"/>
      <c r="UHF155" s="8"/>
      <c r="UHG155" s="8"/>
      <c r="UHH155" s="8"/>
      <c r="UHI155" s="8"/>
      <c r="UHJ155" s="8"/>
      <c r="UHK155" s="8"/>
      <c r="UHL155" s="8"/>
      <c r="UHM155" s="8"/>
      <c r="UHN155" s="8"/>
      <c r="UHO155" s="8"/>
      <c r="UHP155" s="8"/>
      <c r="UHQ155" s="8"/>
      <c r="UHR155" s="8"/>
      <c r="UHS155" s="8"/>
      <c r="UHT155" s="8"/>
      <c r="UHU155" s="8"/>
      <c r="UHV155" s="8"/>
      <c r="UHW155" s="8"/>
      <c r="UHX155" s="8"/>
      <c r="UHY155" s="8"/>
      <c r="UHZ155" s="8"/>
      <c r="UIA155" s="8"/>
      <c r="UIB155" s="8"/>
      <c r="UIC155" s="8"/>
      <c r="UID155" s="8"/>
      <c r="UIE155" s="8"/>
      <c r="UIF155" s="8"/>
      <c r="UIG155" s="8"/>
      <c r="UIH155" s="8"/>
      <c r="UII155" s="8"/>
      <c r="UIJ155" s="8"/>
      <c r="UIK155" s="8"/>
      <c r="UIL155" s="8"/>
      <c r="UIM155" s="8"/>
      <c r="UIN155" s="8"/>
      <c r="UIO155" s="8"/>
      <c r="UIP155" s="8"/>
      <c r="UIQ155" s="8"/>
      <c r="UIR155" s="8"/>
      <c r="UIS155" s="8"/>
      <c r="UIT155" s="8"/>
      <c r="UIU155" s="8"/>
      <c r="UIV155" s="8"/>
      <c r="UIW155" s="8"/>
      <c r="UIX155" s="8"/>
      <c r="UIY155" s="8"/>
      <c r="UIZ155" s="8"/>
      <c r="UJA155" s="8"/>
      <c r="UJB155" s="8"/>
      <c r="UJC155" s="8"/>
      <c r="UJD155" s="8"/>
      <c r="UJE155" s="8"/>
      <c r="UJF155" s="8"/>
      <c r="UJG155" s="8"/>
      <c r="UJH155" s="8"/>
      <c r="UJI155" s="8"/>
      <c r="UJJ155" s="8"/>
      <c r="UJK155" s="8"/>
      <c r="UJL155" s="8"/>
      <c r="UJM155" s="8"/>
      <c r="UJN155" s="8"/>
      <c r="UJO155" s="8"/>
      <c r="UJP155" s="8"/>
      <c r="UJQ155" s="8"/>
      <c r="UJR155" s="8"/>
      <c r="UJS155" s="8"/>
      <c r="UJT155" s="8"/>
      <c r="UJU155" s="8"/>
      <c r="UJV155" s="8"/>
      <c r="UJW155" s="8"/>
      <c r="UJX155" s="8"/>
      <c r="UJY155" s="8"/>
      <c r="UJZ155" s="8"/>
      <c r="UKA155" s="8"/>
      <c r="UKB155" s="8"/>
      <c r="UKC155" s="8"/>
      <c r="UKD155" s="8"/>
      <c r="UKE155" s="8"/>
      <c r="UKF155" s="8"/>
      <c r="UKG155" s="8"/>
      <c r="UKH155" s="8"/>
      <c r="UKI155" s="8"/>
      <c r="UKJ155" s="8"/>
      <c r="UKK155" s="8"/>
      <c r="UKL155" s="8"/>
      <c r="UKM155" s="8"/>
      <c r="UKN155" s="8"/>
      <c r="UKO155" s="8"/>
      <c r="UKP155" s="8"/>
      <c r="UKQ155" s="8"/>
      <c r="UKR155" s="8"/>
      <c r="UKS155" s="8"/>
      <c r="UKT155" s="8"/>
      <c r="UKU155" s="8"/>
      <c r="UKV155" s="8"/>
      <c r="UKW155" s="8"/>
      <c r="UKX155" s="8"/>
      <c r="UKY155" s="8"/>
      <c r="UKZ155" s="8"/>
      <c r="ULA155" s="8"/>
      <c r="ULB155" s="8"/>
      <c r="ULC155" s="8"/>
      <c r="ULD155" s="8"/>
      <c r="ULE155" s="8"/>
      <c r="ULF155" s="8"/>
      <c r="ULG155" s="8"/>
      <c r="ULH155" s="8"/>
      <c r="ULI155" s="8"/>
      <c r="ULJ155" s="8"/>
      <c r="ULK155" s="8"/>
      <c r="ULL155" s="8"/>
      <c r="ULM155" s="8"/>
      <c r="ULN155" s="8"/>
      <c r="ULO155" s="8"/>
      <c r="ULP155" s="8"/>
      <c r="ULQ155" s="8"/>
      <c r="ULR155" s="8"/>
      <c r="ULS155" s="8"/>
      <c r="ULT155" s="8"/>
      <c r="ULU155" s="8"/>
      <c r="ULV155" s="8"/>
      <c r="ULW155" s="8"/>
      <c r="ULX155" s="8"/>
      <c r="ULY155" s="8"/>
      <c r="ULZ155" s="8"/>
      <c r="UMA155" s="8"/>
      <c r="UMB155" s="8"/>
      <c r="UMC155" s="8"/>
      <c r="UMD155" s="8"/>
      <c r="UME155" s="8"/>
      <c r="UMF155" s="8"/>
      <c r="UMG155" s="8"/>
      <c r="UMH155" s="8"/>
      <c r="UMI155" s="8"/>
      <c r="UMJ155" s="8"/>
      <c r="UMK155" s="8"/>
      <c r="UML155" s="8"/>
      <c r="UMM155" s="8"/>
      <c r="UMN155" s="8"/>
      <c r="UMO155" s="8"/>
      <c r="UMP155" s="8"/>
      <c r="UMQ155" s="8"/>
      <c r="UMR155" s="8"/>
      <c r="UMS155" s="8"/>
      <c r="UMT155" s="8"/>
      <c r="UMU155" s="8"/>
      <c r="UMV155" s="8"/>
      <c r="UMW155" s="8"/>
      <c r="UMX155" s="8"/>
      <c r="UMY155" s="8"/>
      <c r="UMZ155" s="8"/>
      <c r="UNA155" s="8"/>
      <c r="UNB155" s="8"/>
      <c r="UNC155" s="8"/>
      <c r="UND155" s="8"/>
      <c r="UNE155" s="8"/>
      <c r="UNF155" s="8"/>
      <c r="UNG155" s="8"/>
      <c r="UNH155" s="8"/>
      <c r="UNI155" s="8"/>
      <c r="UNJ155" s="8"/>
      <c r="UNK155" s="8"/>
      <c r="UNL155" s="8"/>
      <c r="UNM155" s="8"/>
      <c r="UNN155" s="8"/>
      <c r="UNO155" s="8"/>
      <c r="UNP155" s="8"/>
      <c r="UNQ155" s="8"/>
      <c r="UNR155" s="8"/>
      <c r="UNS155" s="8"/>
      <c r="UNT155" s="8"/>
      <c r="UNU155" s="8"/>
      <c r="UNV155" s="8"/>
      <c r="UNW155" s="8"/>
      <c r="UNX155" s="8"/>
      <c r="UNY155" s="8"/>
      <c r="UNZ155" s="8"/>
      <c r="UOA155" s="8"/>
      <c r="UOB155" s="8"/>
      <c r="UOC155" s="8"/>
      <c r="UOD155" s="8"/>
      <c r="UOE155" s="8"/>
      <c r="UOF155" s="8"/>
      <c r="UOG155" s="8"/>
      <c r="UOH155" s="8"/>
      <c r="UOI155" s="8"/>
      <c r="UOJ155" s="8"/>
      <c r="UOK155" s="8"/>
      <c r="UOL155" s="8"/>
      <c r="UOM155" s="8"/>
      <c r="UON155" s="8"/>
      <c r="UOO155" s="8"/>
      <c r="UOP155" s="8"/>
      <c r="UOQ155" s="8"/>
      <c r="UOR155" s="8"/>
      <c r="UOS155" s="8"/>
      <c r="UOT155" s="8"/>
      <c r="UOU155" s="8"/>
      <c r="UOV155" s="8"/>
      <c r="UOW155" s="8"/>
      <c r="UOX155" s="8"/>
      <c r="UOY155" s="8"/>
      <c r="UOZ155" s="8"/>
      <c r="UPA155" s="8"/>
      <c r="UPB155" s="8"/>
      <c r="UPC155" s="8"/>
      <c r="UPD155" s="8"/>
      <c r="UPE155" s="8"/>
      <c r="UPF155" s="8"/>
      <c r="UPG155" s="8"/>
      <c r="UPH155" s="8"/>
      <c r="UPI155" s="8"/>
      <c r="UPJ155" s="8"/>
      <c r="UPK155" s="8"/>
      <c r="UPL155" s="8"/>
      <c r="UPM155" s="8"/>
      <c r="UPN155" s="8"/>
      <c r="UPO155" s="8"/>
      <c r="UPP155" s="8"/>
      <c r="UPQ155" s="8"/>
      <c r="UPR155" s="8"/>
      <c r="UPS155" s="8"/>
      <c r="UPT155" s="8"/>
      <c r="UPU155" s="8"/>
      <c r="UPV155" s="8"/>
      <c r="UPW155" s="8"/>
      <c r="UPX155" s="8"/>
      <c r="UPY155" s="8"/>
      <c r="UPZ155" s="8"/>
      <c r="UQA155" s="8"/>
      <c r="UQB155" s="8"/>
      <c r="UQC155" s="8"/>
      <c r="UQD155" s="8"/>
      <c r="UQE155" s="8"/>
      <c r="UQF155" s="8"/>
      <c r="UQG155" s="8"/>
      <c r="UQH155" s="8"/>
      <c r="UQI155" s="8"/>
      <c r="UQJ155" s="8"/>
      <c r="UQK155" s="8"/>
      <c r="UQL155" s="8"/>
      <c r="UQM155" s="8"/>
      <c r="UQN155" s="8"/>
      <c r="UQO155" s="8"/>
      <c r="UQP155" s="8"/>
      <c r="UQQ155" s="8"/>
      <c r="UQR155" s="8"/>
      <c r="UQS155" s="8"/>
      <c r="UQT155" s="8"/>
      <c r="UQU155" s="8"/>
      <c r="UQV155" s="8"/>
      <c r="UQW155" s="8"/>
      <c r="UQX155" s="8"/>
      <c r="UQY155" s="8"/>
      <c r="UQZ155" s="8"/>
      <c r="URA155" s="8"/>
      <c r="URB155" s="8"/>
      <c r="URC155" s="8"/>
      <c r="URD155" s="8"/>
      <c r="URE155" s="8"/>
      <c r="URF155" s="8"/>
      <c r="URG155" s="8"/>
      <c r="URH155" s="8"/>
      <c r="URI155" s="8"/>
      <c r="URJ155" s="8"/>
      <c r="URK155" s="8"/>
      <c r="URL155" s="8"/>
      <c r="URM155" s="8"/>
      <c r="URN155" s="8"/>
      <c r="URO155" s="8"/>
      <c r="URP155" s="8"/>
      <c r="URQ155" s="8"/>
      <c r="URR155" s="8"/>
      <c r="URS155" s="8"/>
      <c r="URT155" s="8"/>
      <c r="URU155" s="8"/>
      <c r="URV155" s="8"/>
      <c r="URW155" s="8"/>
      <c r="URX155" s="8"/>
      <c r="URY155" s="8"/>
      <c r="URZ155" s="8"/>
      <c r="USA155" s="8"/>
      <c r="USB155" s="8"/>
      <c r="USC155" s="8"/>
      <c r="USD155" s="8"/>
      <c r="USE155" s="8"/>
      <c r="USF155" s="8"/>
      <c r="USG155" s="8"/>
      <c r="USH155" s="8"/>
      <c r="USI155" s="8"/>
      <c r="USJ155" s="8"/>
      <c r="USK155" s="8"/>
      <c r="USL155" s="8"/>
      <c r="USM155" s="8"/>
      <c r="USN155" s="8"/>
      <c r="USO155" s="8"/>
      <c r="USP155" s="8"/>
      <c r="USQ155" s="8"/>
      <c r="USR155" s="8"/>
      <c r="USS155" s="8"/>
      <c r="UST155" s="8"/>
      <c r="USU155" s="8"/>
      <c r="USV155" s="8"/>
      <c r="USW155" s="8"/>
      <c r="USX155" s="8"/>
      <c r="USY155" s="8"/>
      <c r="USZ155" s="8"/>
      <c r="UTA155" s="8"/>
      <c r="UTB155" s="8"/>
      <c r="UTC155" s="8"/>
      <c r="UTD155" s="8"/>
      <c r="UTE155" s="8"/>
      <c r="UTF155" s="8"/>
      <c r="UTG155" s="8"/>
      <c r="UTH155" s="8"/>
      <c r="UTI155" s="8"/>
      <c r="UTJ155" s="8"/>
      <c r="UTK155" s="8"/>
      <c r="UTL155" s="8"/>
      <c r="UTM155" s="8"/>
      <c r="UTN155" s="8"/>
      <c r="UTO155" s="8"/>
      <c r="UTP155" s="8"/>
      <c r="UTQ155" s="8"/>
      <c r="UTR155" s="8"/>
      <c r="UTS155" s="8"/>
      <c r="UTT155" s="8"/>
      <c r="UTU155" s="8"/>
      <c r="UTV155" s="8"/>
      <c r="UTW155" s="8"/>
      <c r="UTX155" s="8"/>
      <c r="UTY155" s="8"/>
      <c r="UTZ155" s="8"/>
      <c r="UUA155" s="8"/>
      <c r="UUB155" s="8"/>
      <c r="UUC155" s="8"/>
      <c r="UUD155" s="8"/>
      <c r="UUE155" s="8"/>
      <c r="UUF155" s="8"/>
      <c r="UUG155" s="8"/>
      <c r="UUH155" s="8"/>
      <c r="UUI155" s="8"/>
      <c r="UUJ155" s="8"/>
      <c r="UUK155" s="8"/>
      <c r="UUL155" s="8"/>
      <c r="UUM155" s="8"/>
      <c r="UUN155" s="8"/>
      <c r="UUO155" s="8"/>
      <c r="UUP155" s="8"/>
      <c r="UUQ155" s="8"/>
      <c r="UUR155" s="8"/>
      <c r="UUS155" s="8"/>
      <c r="UUT155" s="8"/>
      <c r="UUU155" s="8"/>
      <c r="UUV155" s="8"/>
      <c r="UUW155" s="8"/>
      <c r="UUX155" s="8"/>
      <c r="UUY155" s="8"/>
      <c r="UUZ155" s="8"/>
      <c r="UVA155" s="8"/>
      <c r="UVB155" s="8"/>
      <c r="UVC155" s="8"/>
      <c r="UVD155" s="8"/>
      <c r="UVE155" s="8"/>
      <c r="UVF155" s="8"/>
      <c r="UVG155" s="8"/>
      <c r="UVH155" s="8"/>
      <c r="UVI155" s="8"/>
      <c r="UVJ155" s="8"/>
      <c r="UVK155" s="8"/>
      <c r="UVL155" s="8"/>
      <c r="UVM155" s="8"/>
      <c r="UVN155" s="8"/>
      <c r="UVO155" s="8"/>
      <c r="UVP155" s="8"/>
      <c r="UVQ155" s="8"/>
      <c r="UVR155" s="8"/>
      <c r="UVS155" s="8"/>
      <c r="UVT155" s="8"/>
      <c r="UVU155" s="8"/>
      <c r="UVV155" s="8"/>
      <c r="UVW155" s="8"/>
      <c r="UVX155" s="8"/>
      <c r="UVY155" s="8"/>
      <c r="UVZ155" s="8"/>
      <c r="UWA155" s="8"/>
      <c r="UWB155" s="8"/>
      <c r="UWC155" s="8"/>
      <c r="UWD155" s="8"/>
      <c r="UWE155" s="8"/>
      <c r="UWF155" s="8"/>
      <c r="UWG155" s="8"/>
      <c r="UWH155" s="8"/>
      <c r="UWI155" s="8"/>
      <c r="UWJ155" s="8"/>
      <c r="UWK155" s="8"/>
      <c r="UWL155" s="8"/>
      <c r="UWM155" s="8"/>
      <c r="UWN155" s="8"/>
      <c r="UWO155" s="8"/>
      <c r="UWP155" s="8"/>
      <c r="UWQ155" s="8"/>
      <c r="UWR155" s="8"/>
      <c r="UWS155" s="8"/>
      <c r="UWT155" s="8"/>
      <c r="UWU155" s="8"/>
      <c r="UWV155" s="8"/>
      <c r="UWW155" s="8"/>
      <c r="UWX155" s="8"/>
      <c r="UWY155" s="8"/>
      <c r="UWZ155" s="8"/>
      <c r="UXA155" s="8"/>
      <c r="UXB155" s="8"/>
      <c r="UXC155" s="8"/>
      <c r="UXD155" s="8"/>
      <c r="UXE155" s="8"/>
      <c r="UXF155" s="8"/>
      <c r="UXG155" s="8"/>
      <c r="UXH155" s="8"/>
      <c r="UXI155" s="8"/>
      <c r="UXJ155" s="8"/>
      <c r="UXK155" s="8"/>
      <c r="UXL155" s="8"/>
      <c r="UXM155" s="8"/>
      <c r="UXN155" s="8"/>
      <c r="UXO155" s="8"/>
      <c r="UXP155" s="8"/>
      <c r="UXQ155" s="8"/>
      <c r="UXR155" s="8"/>
      <c r="UXS155" s="8"/>
      <c r="UXT155" s="8"/>
      <c r="UXU155" s="8"/>
      <c r="UXV155" s="8"/>
      <c r="UXW155" s="8"/>
      <c r="UXX155" s="8"/>
      <c r="UXY155" s="8"/>
      <c r="UXZ155" s="8"/>
      <c r="UYA155" s="8"/>
      <c r="UYB155" s="8"/>
      <c r="UYC155" s="8"/>
      <c r="UYD155" s="8"/>
      <c r="UYE155" s="8"/>
      <c r="UYF155" s="8"/>
      <c r="UYG155" s="8"/>
      <c r="UYH155" s="8"/>
      <c r="UYI155" s="8"/>
      <c r="UYJ155" s="8"/>
      <c r="UYK155" s="8"/>
      <c r="UYL155" s="8"/>
      <c r="UYM155" s="8"/>
      <c r="UYN155" s="8"/>
      <c r="UYO155" s="8"/>
      <c r="UYP155" s="8"/>
      <c r="UYQ155" s="8"/>
      <c r="UYR155" s="8"/>
      <c r="UYS155" s="8"/>
      <c r="UYT155" s="8"/>
      <c r="UYU155" s="8"/>
      <c r="UYV155" s="8"/>
      <c r="UYW155" s="8"/>
      <c r="UYX155" s="8"/>
      <c r="UYY155" s="8"/>
      <c r="UYZ155" s="8"/>
      <c r="UZA155" s="8"/>
      <c r="UZB155" s="8"/>
      <c r="UZC155" s="8"/>
      <c r="UZD155" s="8"/>
      <c r="UZE155" s="8"/>
      <c r="UZF155" s="8"/>
      <c r="UZG155" s="8"/>
      <c r="UZH155" s="8"/>
      <c r="UZI155" s="8"/>
      <c r="UZJ155" s="8"/>
      <c r="UZK155" s="8"/>
      <c r="UZL155" s="8"/>
      <c r="UZM155" s="8"/>
      <c r="UZN155" s="8"/>
      <c r="UZO155" s="8"/>
      <c r="UZP155" s="8"/>
      <c r="UZQ155" s="8"/>
      <c r="UZR155" s="8"/>
      <c r="UZS155" s="8"/>
      <c r="UZT155" s="8"/>
      <c r="UZU155" s="8"/>
      <c r="UZV155" s="8"/>
      <c r="UZW155" s="8"/>
      <c r="UZX155" s="8"/>
      <c r="UZY155" s="8"/>
      <c r="UZZ155" s="8"/>
      <c r="VAA155" s="8"/>
      <c r="VAB155" s="8"/>
      <c r="VAC155" s="8"/>
      <c r="VAD155" s="8"/>
      <c r="VAE155" s="8"/>
      <c r="VAF155" s="8"/>
      <c r="VAG155" s="8"/>
      <c r="VAH155" s="8"/>
      <c r="VAI155" s="8"/>
      <c r="VAJ155" s="8"/>
      <c r="VAK155" s="8"/>
      <c r="VAL155" s="8"/>
      <c r="VAM155" s="8"/>
      <c r="VAN155" s="8"/>
      <c r="VAO155" s="8"/>
      <c r="VAP155" s="8"/>
      <c r="VAQ155" s="8"/>
      <c r="VAR155" s="8"/>
      <c r="VAS155" s="8"/>
      <c r="VAT155" s="8"/>
      <c r="VAU155" s="8"/>
      <c r="VAV155" s="8"/>
      <c r="VAW155" s="8"/>
      <c r="VAX155" s="8"/>
      <c r="VAY155" s="8"/>
      <c r="VAZ155" s="8"/>
      <c r="VBA155" s="8"/>
      <c r="VBB155" s="8"/>
      <c r="VBC155" s="8"/>
      <c r="VBD155" s="8"/>
      <c r="VBE155" s="8"/>
      <c r="VBF155" s="8"/>
      <c r="VBG155" s="8"/>
      <c r="VBH155" s="8"/>
      <c r="VBI155" s="8"/>
      <c r="VBJ155" s="8"/>
      <c r="VBK155" s="8"/>
      <c r="VBL155" s="8"/>
      <c r="VBM155" s="8"/>
      <c r="VBN155" s="8"/>
      <c r="VBO155" s="8"/>
      <c r="VBP155" s="8"/>
      <c r="VBQ155" s="8"/>
      <c r="VBR155" s="8"/>
      <c r="VBS155" s="8"/>
      <c r="VBT155" s="8"/>
      <c r="VBU155" s="8"/>
      <c r="VBV155" s="8"/>
      <c r="VBW155" s="8"/>
      <c r="VBX155" s="8"/>
      <c r="VBY155" s="8"/>
      <c r="VBZ155" s="8"/>
      <c r="VCA155" s="8"/>
      <c r="VCB155" s="8"/>
      <c r="VCC155" s="8"/>
      <c r="VCD155" s="8"/>
      <c r="VCE155" s="8"/>
      <c r="VCF155" s="8"/>
      <c r="VCG155" s="8"/>
      <c r="VCH155" s="8"/>
      <c r="VCI155" s="8"/>
      <c r="VCJ155" s="8"/>
      <c r="VCK155" s="8"/>
      <c r="VCL155" s="8"/>
      <c r="VCM155" s="8"/>
      <c r="VCN155" s="8"/>
      <c r="VCO155" s="8"/>
      <c r="VCP155" s="8"/>
      <c r="VCQ155" s="8"/>
      <c r="VCR155" s="8"/>
      <c r="VCS155" s="8"/>
      <c r="VCT155" s="8"/>
      <c r="VCU155" s="8"/>
      <c r="VCV155" s="8"/>
      <c r="VCW155" s="8"/>
      <c r="VCX155" s="8"/>
      <c r="VCY155" s="8"/>
      <c r="VCZ155" s="8"/>
      <c r="VDA155" s="8"/>
      <c r="VDB155" s="8"/>
      <c r="VDC155" s="8"/>
      <c r="VDD155" s="8"/>
      <c r="VDE155" s="8"/>
      <c r="VDF155" s="8"/>
      <c r="VDG155" s="8"/>
      <c r="VDH155" s="8"/>
      <c r="VDI155" s="8"/>
      <c r="VDJ155" s="8"/>
      <c r="VDK155" s="8"/>
      <c r="VDL155" s="8"/>
      <c r="VDM155" s="8"/>
      <c r="VDN155" s="8"/>
      <c r="VDO155" s="8"/>
      <c r="VDP155" s="8"/>
      <c r="VDQ155" s="8"/>
      <c r="VDR155" s="8"/>
      <c r="VDS155" s="8"/>
      <c r="VDT155" s="8"/>
      <c r="VDU155" s="8"/>
      <c r="VDV155" s="8"/>
      <c r="VDW155" s="8"/>
      <c r="VDX155" s="8"/>
      <c r="VDY155" s="8"/>
      <c r="VDZ155" s="8"/>
      <c r="VEA155" s="8"/>
      <c r="VEB155" s="8"/>
      <c r="VEC155" s="8"/>
      <c r="VED155" s="8"/>
      <c r="VEE155" s="8"/>
      <c r="VEF155" s="8"/>
      <c r="VEG155" s="8"/>
      <c r="VEH155" s="8"/>
      <c r="VEI155" s="8"/>
      <c r="VEJ155" s="8"/>
      <c r="VEK155" s="8"/>
      <c r="VEL155" s="8"/>
      <c r="VEM155" s="8"/>
      <c r="VEN155" s="8"/>
      <c r="VEO155" s="8"/>
      <c r="VEP155" s="8"/>
      <c r="VEQ155" s="8"/>
      <c r="VER155" s="8"/>
      <c r="VES155" s="8"/>
      <c r="VET155" s="8"/>
      <c r="VEU155" s="8"/>
      <c r="VEV155" s="8"/>
      <c r="VEW155" s="8"/>
      <c r="VEX155" s="8"/>
      <c r="VEY155" s="8"/>
      <c r="VEZ155" s="8"/>
      <c r="VFA155" s="8"/>
      <c r="VFB155" s="8"/>
      <c r="VFC155" s="8"/>
      <c r="VFD155" s="8"/>
      <c r="VFE155" s="8"/>
      <c r="VFF155" s="8"/>
      <c r="VFG155" s="8"/>
      <c r="VFH155" s="8"/>
      <c r="VFI155" s="8"/>
      <c r="VFJ155" s="8"/>
      <c r="VFK155" s="8"/>
      <c r="VFL155" s="8"/>
      <c r="VFM155" s="8"/>
      <c r="VFN155" s="8"/>
      <c r="VFO155" s="8"/>
      <c r="VFP155" s="8"/>
      <c r="VFQ155" s="8"/>
      <c r="VFR155" s="8"/>
      <c r="VFS155" s="8"/>
      <c r="VFT155" s="8"/>
      <c r="VFU155" s="8"/>
      <c r="VFV155" s="8"/>
      <c r="VFW155" s="8"/>
      <c r="VFX155" s="8"/>
      <c r="VFY155" s="8"/>
      <c r="VFZ155" s="8"/>
      <c r="VGA155" s="8"/>
      <c r="VGB155" s="8"/>
      <c r="VGC155" s="8"/>
      <c r="VGD155" s="8"/>
      <c r="VGE155" s="8"/>
      <c r="VGF155" s="8"/>
      <c r="VGG155" s="8"/>
      <c r="VGH155" s="8"/>
      <c r="VGI155" s="8"/>
      <c r="VGJ155" s="8"/>
      <c r="VGK155" s="8"/>
      <c r="VGL155" s="8"/>
      <c r="VGM155" s="8"/>
      <c r="VGN155" s="8"/>
      <c r="VGO155" s="8"/>
      <c r="VGP155" s="8"/>
      <c r="VGQ155" s="8"/>
      <c r="VGR155" s="8"/>
      <c r="VGS155" s="8"/>
      <c r="VGT155" s="8"/>
      <c r="VGU155" s="8"/>
      <c r="VGV155" s="8"/>
      <c r="VGW155" s="8"/>
      <c r="VGX155" s="8"/>
      <c r="VGY155" s="8"/>
      <c r="VGZ155" s="8"/>
      <c r="VHA155" s="8"/>
      <c r="VHB155" s="8"/>
      <c r="VHC155" s="8"/>
      <c r="VHD155" s="8"/>
      <c r="VHE155" s="8"/>
      <c r="VHF155" s="8"/>
      <c r="VHG155" s="8"/>
      <c r="VHH155" s="8"/>
      <c r="VHI155" s="8"/>
      <c r="VHJ155" s="8"/>
      <c r="VHK155" s="8"/>
      <c r="VHL155" s="8"/>
      <c r="VHM155" s="8"/>
      <c r="VHN155" s="8"/>
      <c r="VHO155" s="8"/>
      <c r="VHP155" s="8"/>
      <c r="VHQ155" s="8"/>
      <c r="VHR155" s="8"/>
      <c r="VHS155" s="8"/>
      <c r="VHT155" s="8"/>
      <c r="VHU155" s="8"/>
      <c r="VHV155" s="8"/>
      <c r="VHW155" s="8"/>
      <c r="VHX155" s="8"/>
      <c r="VHY155" s="8"/>
      <c r="VHZ155" s="8"/>
      <c r="VIA155" s="8"/>
      <c r="VIB155" s="8"/>
      <c r="VIC155" s="8"/>
      <c r="VID155" s="8"/>
      <c r="VIE155" s="8"/>
      <c r="VIF155" s="8"/>
      <c r="VIG155" s="8"/>
      <c r="VIH155" s="8"/>
      <c r="VII155" s="8"/>
      <c r="VIJ155" s="8"/>
      <c r="VIK155" s="8"/>
      <c r="VIL155" s="8"/>
      <c r="VIM155" s="8"/>
      <c r="VIN155" s="8"/>
      <c r="VIO155" s="8"/>
      <c r="VIP155" s="8"/>
      <c r="VIQ155" s="8"/>
      <c r="VIR155" s="8"/>
      <c r="VIS155" s="8"/>
      <c r="VIT155" s="8"/>
      <c r="VIU155" s="8"/>
      <c r="VIV155" s="8"/>
      <c r="VIW155" s="8"/>
      <c r="VIX155" s="8"/>
      <c r="VIY155" s="8"/>
      <c r="VIZ155" s="8"/>
      <c r="VJA155" s="8"/>
      <c r="VJB155" s="8"/>
      <c r="VJC155" s="8"/>
      <c r="VJD155" s="8"/>
      <c r="VJE155" s="8"/>
      <c r="VJF155" s="8"/>
      <c r="VJG155" s="8"/>
      <c r="VJH155" s="8"/>
      <c r="VJI155" s="8"/>
      <c r="VJJ155" s="8"/>
      <c r="VJK155" s="8"/>
      <c r="VJL155" s="8"/>
      <c r="VJM155" s="8"/>
      <c r="VJN155" s="8"/>
      <c r="VJO155" s="8"/>
      <c r="VJP155" s="8"/>
      <c r="VJQ155" s="8"/>
      <c r="VJR155" s="8"/>
      <c r="VJS155" s="8"/>
      <c r="VJT155" s="8"/>
      <c r="VJU155" s="8"/>
      <c r="VJV155" s="8"/>
      <c r="VJW155" s="8"/>
      <c r="VJX155" s="8"/>
      <c r="VJY155" s="8"/>
      <c r="VJZ155" s="8"/>
      <c r="VKA155" s="8"/>
      <c r="VKB155" s="8"/>
      <c r="VKC155" s="8"/>
      <c r="VKD155" s="8"/>
      <c r="VKE155" s="8"/>
      <c r="VKF155" s="8"/>
      <c r="VKG155" s="8"/>
      <c r="VKH155" s="8"/>
      <c r="VKI155" s="8"/>
      <c r="VKJ155" s="8"/>
      <c r="VKK155" s="8"/>
      <c r="VKL155" s="8"/>
      <c r="VKM155" s="8"/>
      <c r="VKN155" s="8"/>
      <c r="VKO155" s="8"/>
      <c r="VKP155" s="8"/>
      <c r="VKQ155" s="8"/>
      <c r="VKR155" s="8"/>
      <c r="VKS155" s="8"/>
      <c r="VKT155" s="8"/>
      <c r="VKU155" s="8"/>
      <c r="VKV155" s="8"/>
      <c r="VKW155" s="8"/>
      <c r="VKX155" s="8"/>
      <c r="VKY155" s="8"/>
      <c r="VKZ155" s="8"/>
      <c r="VLA155" s="8"/>
      <c r="VLB155" s="8"/>
      <c r="VLC155" s="8"/>
      <c r="VLD155" s="8"/>
      <c r="VLE155" s="8"/>
      <c r="VLF155" s="8"/>
      <c r="VLG155" s="8"/>
      <c r="VLH155" s="8"/>
      <c r="VLI155" s="8"/>
      <c r="VLJ155" s="8"/>
      <c r="VLK155" s="8"/>
      <c r="VLL155" s="8"/>
      <c r="VLM155" s="8"/>
      <c r="VLN155" s="8"/>
      <c r="VLO155" s="8"/>
      <c r="VLP155" s="8"/>
      <c r="VLQ155" s="8"/>
      <c r="VLR155" s="8"/>
      <c r="VLS155" s="8"/>
      <c r="VLT155" s="8"/>
      <c r="VLU155" s="8"/>
      <c r="VLV155" s="8"/>
      <c r="VLW155" s="8"/>
      <c r="VLX155" s="8"/>
      <c r="VLY155" s="8"/>
      <c r="VLZ155" s="8"/>
      <c r="VMA155" s="8"/>
      <c r="VMB155" s="8"/>
      <c r="VMC155" s="8"/>
      <c r="VMD155" s="8"/>
      <c r="VME155" s="8"/>
      <c r="VMF155" s="8"/>
      <c r="VMG155" s="8"/>
      <c r="VMH155" s="8"/>
      <c r="VMI155" s="8"/>
      <c r="VMJ155" s="8"/>
      <c r="VMK155" s="8"/>
      <c r="VML155" s="8"/>
      <c r="VMM155" s="8"/>
      <c r="VMN155" s="8"/>
      <c r="VMO155" s="8"/>
      <c r="VMP155" s="8"/>
      <c r="VMQ155" s="8"/>
      <c r="VMR155" s="8"/>
      <c r="VMS155" s="8"/>
      <c r="VMT155" s="8"/>
      <c r="VMU155" s="8"/>
      <c r="VMV155" s="8"/>
      <c r="VMW155" s="8"/>
      <c r="VMX155" s="8"/>
      <c r="VMY155" s="8"/>
      <c r="VMZ155" s="8"/>
      <c r="VNA155" s="8"/>
      <c r="VNB155" s="8"/>
      <c r="VNC155" s="8"/>
      <c r="VND155" s="8"/>
      <c r="VNE155" s="8"/>
      <c r="VNF155" s="8"/>
      <c r="VNG155" s="8"/>
      <c r="VNH155" s="8"/>
      <c r="VNI155" s="8"/>
      <c r="VNJ155" s="8"/>
      <c r="VNK155" s="8"/>
      <c r="VNL155" s="8"/>
      <c r="VNM155" s="8"/>
      <c r="VNN155" s="8"/>
      <c r="VNO155" s="8"/>
      <c r="VNP155" s="8"/>
      <c r="VNQ155" s="8"/>
      <c r="VNR155" s="8"/>
      <c r="VNS155" s="8"/>
      <c r="VNT155" s="8"/>
      <c r="VNU155" s="8"/>
      <c r="VNV155" s="8"/>
      <c r="VNW155" s="8"/>
      <c r="VNX155" s="8"/>
      <c r="VNY155" s="8"/>
      <c r="VNZ155" s="8"/>
      <c r="VOA155" s="8"/>
      <c r="VOB155" s="8"/>
      <c r="VOC155" s="8"/>
      <c r="VOD155" s="8"/>
      <c r="VOE155" s="8"/>
      <c r="VOF155" s="8"/>
      <c r="VOG155" s="8"/>
      <c r="VOH155" s="8"/>
      <c r="VOI155" s="8"/>
      <c r="VOJ155" s="8"/>
      <c r="VOK155" s="8"/>
      <c r="VOL155" s="8"/>
      <c r="VOM155" s="8"/>
      <c r="VON155" s="8"/>
      <c r="VOO155" s="8"/>
      <c r="VOP155" s="8"/>
      <c r="VOQ155" s="8"/>
      <c r="VOR155" s="8"/>
      <c r="VOS155" s="8"/>
      <c r="VOT155" s="8"/>
      <c r="VOU155" s="8"/>
      <c r="VOV155" s="8"/>
      <c r="VOW155" s="8"/>
      <c r="VOX155" s="8"/>
      <c r="VOY155" s="8"/>
      <c r="VOZ155" s="8"/>
      <c r="VPA155" s="8"/>
      <c r="VPB155" s="8"/>
      <c r="VPC155" s="8"/>
      <c r="VPD155" s="8"/>
      <c r="VPE155" s="8"/>
      <c r="VPF155" s="8"/>
      <c r="VPG155" s="8"/>
      <c r="VPH155" s="8"/>
      <c r="VPI155" s="8"/>
      <c r="VPJ155" s="8"/>
      <c r="VPK155" s="8"/>
      <c r="VPL155" s="8"/>
      <c r="VPM155" s="8"/>
      <c r="VPN155" s="8"/>
      <c r="VPO155" s="8"/>
      <c r="VPP155" s="8"/>
      <c r="VPQ155" s="8"/>
      <c r="VPR155" s="8"/>
      <c r="VPS155" s="8"/>
      <c r="VPT155" s="8"/>
      <c r="VPU155" s="8"/>
      <c r="VPV155" s="8"/>
      <c r="VPW155" s="8"/>
      <c r="VPX155" s="8"/>
      <c r="VPY155" s="8"/>
      <c r="VPZ155" s="8"/>
      <c r="VQA155" s="8"/>
      <c r="VQB155" s="8"/>
      <c r="VQC155" s="8"/>
      <c r="VQD155" s="8"/>
      <c r="VQE155" s="8"/>
      <c r="VQF155" s="8"/>
      <c r="VQG155" s="8"/>
      <c r="VQH155" s="8"/>
      <c r="VQI155" s="8"/>
      <c r="VQJ155" s="8"/>
      <c r="VQK155" s="8"/>
      <c r="VQL155" s="8"/>
      <c r="VQM155" s="8"/>
      <c r="VQN155" s="8"/>
      <c r="VQO155" s="8"/>
      <c r="VQP155" s="8"/>
      <c r="VQQ155" s="8"/>
      <c r="VQR155" s="8"/>
      <c r="VQS155" s="8"/>
      <c r="VQT155" s="8"/>
      <c r="VQU155" s="8"/>
      <c r="VQV155" s="8"/>
      <c r="VQW155" s="8"/>
      <c r="VQX155" s="8"/>
      <c r="VQY155" s="8"/>
      <c r="VQZ155" s="8"/>
      <c r="VRA155" s="8"/>
      <c r="VRB155" s="8"/>
      <c r="VRC155" s="8"/>
      <c r="VRD155" s="8"/>
      <c r="VRE155" s="8"/>
      <c r="VRF155" s="8"/>
      <c r="VRG155" s="8"/>
      <c r="VRH155" s="8"/>
      <c r="VRI155" s="8"/>
      <c r="VRJ155" s="8"/>
      <c r="VRK155" s="8"/>
      <c r="VRL155" s="8"/>
      <c r="VRM155" s="8"/>
      <c r="VRN155" s="8"/>
      <c r="VRO155" s="8"/>
      <c r="VRP155" s="8"/>
      <c r="VRQ155" s="8"/>
      <c r="VRR155" s="8"/>
      <c r="VRS155" s="8"/>
      <c r="VRT155" s="8"/>
      <c r="VRU155" s="8"/>
      <c r="VRV155" s="8"/>
      <c r="VRW155" s="8"/>
      <c r="VRX155" s="8"/>
      <c r="VRY155" s="8"/>
      <c r="VRZ155" s="8"/>
      <c r="VSA155" s="8"/>
      <c r="VSB155" s="8"/>
      <c r="VSC155" s="8"/>
      <c r="VSD155" s="8"/>
      <c r="VSE155" s="8"/>
      <c r="VSF155" s="8"/>
      <c r="VSG155" s="8"/>
      <c r="VSH155" s="8"/>
      <c r="VSI155" s="8"/>
      <c r="VSJ155" s="8"/>
      <c r="VSK155" s="8"/>
      <c r="VSL155" s="8"/>
      <c r="VSM155" s="8"/>
      <c r="VSN155" s="8"/>
      <c r="VSO155" s="8"/>
      <c r="VSP155" s="8"/>
      <c r="VSQ155" s="8"/>
      <c r="VSR155" s="8"/>
      <c r="VSS155" s="8"/>
      <c r="VST155" s="8"/>
      <c r="VSU155" s="8"/>
      <c r="VSV155" s="8"/>
      <c r="VSW155" s="8"/>
      <c r="VSX155" s="8"/>
      <c r="VSY155" s="8"/>
      <c r="VSZ155" s="8"/>
      <c r="VTA155" s="8"/>
      <c r="VTB155" s="8"/>
      <c r="VTC155" s="8"/>
      <c r="VTD155" s="8"/>
      <c r="VTE155" s="8"/>
      <c r="VTF155" s="8"/>
      <c r="VTG155" s="8"/>
      <c r="VTH155" s="8"/>
      <c r="VTI155" s="8"/>
      <c r="VTJ155" s="8"/>
      <c r="VTK155" s="8"/>
      <c r="VTL155" s="8"/>
      <c r="VTM155" s="8"/>
      <c r="VTN155" s="8"/>
      <c r="VTO155" s="8"/>
      <c r="VTP155" s="8"/>
      <c r="VTQ155" s="8"/>
      <c r="VTR155" s="8"/>
      <c r="VTS155" s="8"/>
      <c r="VTT155" s="8"/>
      <c r="VTU155" s="8"/>
      <c r="VTV155" s="8"/>
      <c r="VTW155" s="8"/>
      <c r="VTX155" s="8"/>
      <c r="VTY155" s="8"/>
      <c r="VTZ155" s="8"/>
      <c r="VUA155" s="8"/>
      <c r="VUB155" s="8"/>
      <c r="VUC155" s="8"/>
      <c r="VUD155" s="8"/>
      <c r="VUE155" s="8"/>
      <c r="VUF155" s="8"/>
      <c r="VUG155" s="8"/>
      <c r="VUH155" s="8"/>
      <c r="VUI155" s="8"/>
      <c r="VUJ155" s="8"/>
      <c r="VUK155" s="8"/>
      <c r="VUL155" s="8"/>
      <c r="VUM155" s="8"/>
      <c r="VUN155" s="8"/>
      <c r="VUO155" s="8"/>
      <c r="VUP155" s="8"/>
      <c r="VUQ155" s="8"/>
      <c r="VUR155" s="8"/>
      <c r="VUS155" s="8"/>
      <c r="VUT155" s="8"/>
      <c r="VUU155" s="8"/>
      <c r="VUV155" s="8"/>
      <c r="VUW155" s="8"/>
      <c r="VUX155" s="8"/>
      <c r="VUY155" s="8"/>
      <c r="VUZ155" s="8"/>
      <c r="VVA155" s="8"/>
      <c r="VVB155" s="8"/>
      <c r="VVC155" s="8"/>
      <c r="VVD155" s="8"/>
      <c r="VVE155" s="8"/>
      <c r="VVF155" s="8"/>
      <c r="VVG155" s="8"/>
      <c r="VVH155" s="8"/>
      <c r="VVI155" s="8"/>
      <c r="VVJ155" s="8"/>
      <c r="VVK155" s="8"/>
      <c r="VVL155" s="8"/>
      <c r="VVM155" s="8"/>
      <c r="VVN155" s="8"/>
      <c r="VVO155" s="8"/>
      <c r="VVP155" s="8"/>
      <c r="VVQ155" s="8"/>
      <c r="VVR155" s="8"/>
      <c r="VVS155" s="8"/>
      <c r="VVT155" s="8"/>
      <c r="VVU155" s="8"/>
      <c r="VVV155" s="8"/>
      <c r="VVW155" s="8"/>
      <c r="VVX155" s="8"/>
      <c r="VVY155" s="8"/>
      <c r="VVZ155" s="8"/>
      <c r="VWA155" s="8"/>
      <c r="VWB155" s="8"/>
      <c r="VWC155" s="8"/>
      <c r="VWD155" s="8"/>
      <c r="VWE155" s="8"/>
      <c r="VWF155" s="8"/>
      <c r="VWG155" s="8"/>
      <c r="VWH155" s="8"/>
      <c r="VWI155" s="8"/>
      <c r="VWJ155" s="8"/>
      <c r="VWK155" s="8"/>
      <c r="VWL155" s="8"/>
      <c r="VWM155" s="8"/>
      <c r="VWN155" s="8"/>
      <c r="VWO155" s="8"/>
      <c r="VWP155" s="8"/>
      <c r="VWQ155" s="8"/>
      <c r="VWR155" s="8"/>
      <c r="VWS155" s="8"/>
      <c r="VWT155" s="8"/>
      <c r="VWU155" s="8"/>
      <c r="VWV155" s="8"/>
      <c r="VWW155" s="8"/>
      <c r="VWX155" s="8"/>
      <c r="VWY155" s="8"/>
      <c r="VWZ155" s="8"/>
      <c r="VXA155" s="8"/>
      <c r="VXB155" s="8"/>
      <c r="VXC155" s="8"/>
      <c r="VXD155" s="8"/>
      <c r="VXE155" s="8"/>
      <c r="VXF155" s="8"/>
      <c r="VXG155" s="8"/>
      <c r="VXH155" s="8"/>
      <c r="VXI155" s="8"/>
      <c r="VXJ155" s="8"/>
      <c r="VXK155" s="8"/>
      <c r="VXL155" s="8"/>
      <c r="VXM155" s="8"/>
      <c r="VXN155" s="8"/>
      <c r="VXO155" s="8"/>
      <c r="VXP155" s="8"/>
      <c r="VXQ155" s="8"/>
      <c r="VXR155" s="8"/>
      <c r="VXS155" s="8"/>
      <c r="VXT155" s="8"/>
      <c r="VXU155" s="8"/>
      <c r="VXV155" s="8"/>
      <c r="VXW155" s="8"/>
      <c r="VXX155" s="8"/>
      <c r="VXY155" s="8"/>
      <c r="VXZ155" s="8"/>
      <c r="VYA155" s="8"/>
      <c r="VYB155" s="8"/>
      <c r="VYC155" s="8"/>
      <c r="VYD155" s="8"/>
      <c r="VYE155" s="8"/>
      <c r="VYF155" s="8"/>
      <c r="VYG155" s="8"/>
      <c r="VYH155" s="8"/>
      <c r="VYI155" s="8"/>
      <c r="VYJ155" s="8"/>
      <c r="VYK155" s="8"/>
      <c r="VYL155" s="8"/>
      <c r="VYM155" s="8"/>
      <c r="VYN155" s="8"/>
      <c r="VYO155" s="8"/>
      <c r="VYP155" s="8"/>
      <c r="VYQ155" s="8"/>
      <c r="VYR155" s="8"/>
      <c r="VYS155" s="8"/>
      <c r="VYT155" s="8"/>
      <c r="VYU155" s="8"/>
      <c r="VYV155" s="8"/>
      <c r="VYW155" s="8"/>
      <c r="VYX155" s="8"/>
      <c r="VYY155" s="8"/>
      <c r="VYZ155" s="8"/>
      <c r="VZA155" s="8"/>
      <c r="VZB155" s="8"/>
      <c r="VZC155" s="8"/>
      <c r="VZD155" s="8"/>
      <c r="VZE155" s="8"/>
      <c r="VZF155" s="8"/>
      <c r="VZG155" s="8"/>
      <c r="VZH155" s="8"/>
      <c r="VZI155" s="8"/>
      <c r="VZJ155" s="8"/>
      <c r="VZK155" s="8"/>
      <c r="VZL155" s="8"/>
      <c r="VZM155" s="8"/>
      <c r="VZN155" s="8"/>
      <c r="VZO155" s="8"/>
      <c r="VZP155" s="8"/>
      <c r="VZQ155" s="8"/>
      <c r="VZR155" s="8"/>
      <c r="VZS155" s="8"/>
      <c r="VZT155" s="8"/>
      <c r="VZU155" s="8"/>
      <c r="VZV155" s="8"/>
      <c r="VZW155" s="8"/>
      <c r="VZX155" s="8"/>
      <c r="VZY155" s="8"/>
      <c r="VZZ155" s="8"/>
      <c r="WAA155" s="8"/>
      <c r="WAB155" s="8"/>
      <c r="WAC155" s="8"/>
      <c r="WAD155" s="8"/>
      <c r="WAE155" s="8"/>
      <c r="WAF155" s="8"/>
      <c r="WAG155" s="8"/>
      <c r="WAH155" s="8"/>
      <c r="WAI155" s="8"/>
      <c r="WAJ155" s="8"/>
      <c r="WAK155" s="8"/>
      <c r="WAL155" s="8"/>
      <c r="WAM155" s="8"/>
      <c r="WAN155" s="8"/>
      <c r="WAO155" s="8"/>
      <c r="WAP155" s="8"/>
      <c r="WAQ155" s="8"/>
      <c r="WAR155" s="8"/>
      <c r="WAS155" s="8"/>
      <c r="WAT155" s="8"/>
      <c r="WAU155" s="8"/>
      <c r="WAV155" s="8"/>
      <c r="WAW155" s="8"/>
      <c r="WAX155" s="8"/>
      <c r="WAY155" s="8"/>
      <c r="WAZ155" s="8"/>
      <c r="WBA155" s="8"/>
      <c r="WBB155" s="8"/>
      <c r="WBC155" s="8"/>
      <c r="WBD155" s="8"/>
      <c r="WBE155" s="8"/>
      <c r="WBF155" s="8"/>
      <c r="WBG155" s="8"/>
      <c r="WBH155" s="8"/>
      <c r="WBI155" s="8"/>
      <c r="WBJ155" s="8"/>
      <c r="WBK155" s="8"/>
      <c r="WBL155" s="8"/>
      <c r="WBM155" s="8"/>
      <c r="WBN155" s="8"/>
      <c r="WBO155" s="8"/>
      <c r="WBP155" s="8"/>
      <c r="WBQ155" s="8"/>
      <c r="WBR155" s="8"/>
      <c r="WBS155" s="8"/>
      <c r="WBT155" s="8"/>
      <c r="WBU155" s="8"/>
      <c r="WBV155" s="8"/>
      <c r="WBW155" s="8"/>
      <c r="WBX155" s="8"/>
      <c r="WBY155" s="8"/>
      <c r="WBZ155" s="8"/>
      <c r="WCA155" s="8"/>
      <c r="WCB155" s="8"/>
      <c r="WCC155" s="8"/>
      <c r="WCD155" s="8"/>
      <c r="WCE155" s="8"/>
      <c r="WCF155" s="8"/>
      <c r="WCG155" s="8"/>
      <c r="WCH155" s="8"/>
      <c r="WCI155" s="8"/>
      <c r="WCJ155" s="8"/>
      <c r="WCK155" s="8"/>
      <c r="WCL155" s="8"/>
      <c r="WCM155" s="8"/>
      <c r="WCN155" s="8"/>
      <c r="WCO155" s="8"/>
      <c r="WCP155" s="8"/>
      <c r="WCQ155" s="8"/>
      <c r="WCR155" s="8"/>
      <c r="WCS155" s="8"/>
      <c r="WCT155" s="8"/>
      <c r="WCU155" s="8"/>
      <c r="WCV155" s="8"/>
      <c r="WCW155" s="8"/>
      <c r="WCX155" s="8"/>
      <c r="WCY155" s="8"/>
      <c r="WCZ155" s="8"/>
      <c r="WDA155" s="8"/>
      <c r="WDB155" s="8"/>
      <c r="WDC155" s="8"/>
      <c r="WDD155" s="8"/>
      <c r="WDE155" s="8"/>
      <c r="WDF155" s="8"/>
      <c r="WDG155" s="8"/>
      <c r="WDH155" s="8"/>
      <c r="WDI155" s="8"/>
      <c r="WDJ155" s="8"/>
      <c r="WDK155" s="8"/>
      <c r="WDL155" s="8"/>
      <c r="WDM155" s="8"/>
      <c r="WDN155" s="8"/>
      <c r="WDO155" s="8"/>
      <c r="WDP155" s="8"/>
      <c r="WDQ155" s="8"/>
      <c r="WDR155" s="8"/>
      <c r="WDS155" s="8"/>
      <c r="WDT155" s="8"/>
      <c r="WDU155" s="8"/>
      <c r="WDV155" s="8"/>
      <c r="WDW155" s="8"/>
      <c r="WDX155" s="8"/>
      <c r="WDY155" s="8"/>
      <c r="WDZ155" s="8"/>
      <c r="WEA155" s="8"/>
      <c r="WEB155" s="8"/>
      <c r="WEC155" s="8"/>
      <c r="WED155" s="8"/>
      <c r="WEE155" s="8"/>
      <c r="WEF155" s="8"/>
      <c r="WEG155" s="8"/>
      <c r="WEH155" s="8"/>
      <c r="WEI155" s="8"/>
      <c r="WEJ155" s="8"/>
      <c r="WEK155" s="8"/>
      <c r="WEL155" s="8"/>
      <c r="WEM155" s="8"/>
      <c r="WEN155" s="8"/>
      <c r="WEO155" s="8"/>
      <c r="WEP155" s="8"/>
      <c r="WEQ155" s="8"/>
      <c r="WER155" s="8"/>
      <c r="WES155" s="8"/>
      <c r="WET155" s="8"/>
      <c r="WEU155" s="8"/>
      <c r="WEV155" s="8"/>
      <c r="WEW155" s="8"/>
      <c r="WEX155" s="8"/>
      <c r="WEY155" s="8"/>
      <c r="WEZ155" s="8"/>
      <c r="WFA155" s="8"/>
      <c r="WFB155" s="8"/>
      <c r="WFC155" s="8"/>
      <c r="WFD155" s="8"/>
      <c r="WFE155" s="8"/>
      <c r="WFF155" s="8"/>
      <c r="WFG155" s="8"/>
      <c r="WFH155" s="8"/>
      <c r="WFI155" s="8"/>
      <c r="WFJ155" s="8"/>
      <c r="WFK155" s="8"/>
      <c r="WFL155" s="8"/>
      <c r="WFM155" s="8"/>
      <c r="WFN155" s="8"/>
      <c r="WFO155" s="8"/>
      <c r="WFP155" s="8"/>
      <c r="WFQ155" s="8"/>
      <c r="WFR155" s="8"/>
      <c r="WFS155" s="8"/>
      <c r="WFT155" s="8"/>
      <c r="WFU155" s="8"/>
      <c r="WFV155" s="8"/>
      <c r="WFW155" s="8"/>
      <c r="WFX155" s="8"/>
      <c r="WFY155" s="8"/>
      <c r="WFZ155" s="8"/>
      <c r="WGA155" s="8"/>
      <c r="WGB155" s="8"/>
      <c r="WGC155" s="8"/>
      <c r="WGD155" s="8"/>
      <c r="WGE155" s="8"/>
      <c r="WGF155" s="8"/>
      <c r="WGG155" s="8"/>
      <c r="WGH155" s="8"/>
      <c r="WGI155" s="8"/>
      <c r="WGJ155" s="8"/>
      <c r="WGK155" s="8"/>
      <c r="WGL155" s="8"/>
      <c r="WGM155" s="8"/>
      <c r="WGN155" s="8"/>
      <c r="WGO155" s="8"/>
      <c r="WGP155" s="8"/>
      <c r="WGQ155" s="8"/>
      <c r="WGR155" s="8"/>
      <c r="WGS155" s="8"/>
      <c r="WGT155" s="8"/>
      <c r="WGU155" s="8"/>
      <c r="WGV155" s="8"/>
      <c r="WGW155" s="8"/>
      <c r="WGX155" s="8"/>
      <c r="WGY155" s="8"/>
      <c r="WGZ155" s="8"/>
      <c r="WHA155" s="8"/>
      <c r="WHB155" s="8"/>
      <c r="WHC155" s="8"/>
      <c r="WHD155" s="8"/>
      <c r="WHE155" s="8"/>
      <c r="WHF155" s="8"/>
      <c r="WHG155" s="8"/>
      <c r="WHH155" s="8"/>
      <c r="WHI155" s="8"/>
      <c r="WHJ155" s="8"/>
      <c r="WHK155" s="8"/>
      <c r="WHL155" s="8"/>
      <c r="WHM155" s="8"/>
      <c r="WHN155" s="8"/>
      <c r="WHO155" s="8"/>
      <c r="WHP155" s="8"/>
      <c r="WHQ155" s="8"/>
      <c r="WHR155" s="8"/>
      <c r="WHS155" s="8"/>
      <c r="WHT155" s="8"/>
      <c r="WHU155" s="8"/>
      <c r="WHV155" s="8"/>
      <c r="WHW155" s="8"/>
      <c r="WHX155" s="8"/>
      <c r="WHY155" s="8"/>
      <c r="WHZ155" s="8"/>
      <c r="WIA155" s="8"/>
      <c r="WIB155" s="8"/>
      <c r="WIC155" s="8"/>
      <c r="WID155" s="8"/>
      <c r="WIE155" s="8"/>
      <c r="WIF155" s="8"/>
      <c r="WIG155" s="8"/>
      <c r="WIH155" s="8"/>
      <c r="WII155" s="8"/>
      <c r="WIJ155" s="8"/>
      <c r="WIK155" s="8"/>
      <c r="WIL155" s="8"/>
      <c r="WIM155" s="8"/>
      <c r="WIN155" s="8"/>
      <c r="WIO155" s="8"/>
      <c r="WIP155" s="8"/>
      <c r="WIQ155" s="8"/>
      <c r="WIR155" s="8"/>
      <c r="WIS155" s="8"/>
      <c r="WIT155" s="8"/>
      <c r="WIU155" s="8"/>
      <c r="WIV155" s="8"/>
      <c r="WIW155" s="8"/>
      <c r="WIX155" s="8"/>
      <c r="WIY155" s="8"/>
      <c r="WIZ155" s="8"/>
      <c r="WJA155" s="8"/>
      <c r="WJB155" s="8"/>
      <c r="WJC155" s="8"/>
      <c r="WJD155" s="8"/>
      <c r="WJE155" s="8"/>
      <c r="WJF155" s="8"/>
      <c r="WJG155" s="8"/>
      <c r="WJH155" s="8"/>
      <c r="WJI155" s="8"/>
      <c r="WJJ155" s="8"/>
      <c r="WJK155" s="8"/>
      <c r="WJL155" s="8"/>
      <c r="WJM155" s="8"/>
      <c r="WJN155" s="8"/>
      <c r="WJO155" s="8"/>
      <c r="WJP155" s="8"/>
      <c r="WJQ155" s="8"/>
      <c r="WJR155" s="8"/>
      <c r="WJS155" s="8"/>
      <c r="WJT155" s="8"/>
      <c r="WJU155" s="8"/>
      <c r="WJV155" s="8"/>
      <c r="WJW155" s="8"/>
      <c r="WJX155" s="8"/>
      <c r="WJY155" s="8"/>
      <c r="WJZ155" s="8"/>
      <c r="WKA155" s="8"/>
      <c r="WKB155" s="8"/>
      <c r="WKC155" s="8"/>
      <c r="WKD155" s="8"/>
      <c r="WKE155" s="8"/>
      <c r="WKF155" s="8"/>
      <c r="WKG155" s="8"/>
      <c r="WKH155" s="8"/>
      <c r="WKI155" s="8"/>
      <c r="WKJ155" s="8"/>
      <c r="WKK155" s="8"/>
      <c r="WKL155" s="8"/>
      <c r="WKM155" s="8"/>
      <c r="WKN155" s="8"/>
      <c r="WKO155" s="8"/>
      <c r="WKP155" s="8"/>
      <c r="WKQ155" s="8"/>
      <c r="WKR155" s="8"/>
      <c r="WKS155" s="8"/>
      <c r="WKT155" s="8"/>
      <c r="WKU155" s="8"/>
      <c r="WKV155" s="8"/>
      <c r="WKW155" s="8"/>
      <c r="WKX155" s="8"/>
      <c r="WKY155" s="8"/>
      <c r="WKZ155" s="8"/>
      <c r="WLA155" s="8"/>
      <c r="WLB155" s="8"/>
      <c r="WLC155" s="8"/>
      <c r="WLD155" s="8"/>
      <c r="WLE155" s="8"/>
      <c r="WLF155" s="8"/>
      <c r="WLG155" s="8"/>
      <c r="WLH155" s="8"/>
      <c r="WLI155" s="8"/>
      <c r="WLJ155" s="8"/>
      <c r="WLK155" s="8"/>
      <c r="WLL155" s="8"/>
      <c r="WLM155" s="8"/>
      <c r="WLN155" s="8"/>
      <c r="WLO155" s="8"/>
      <c r="WLP155" s="8"/>
      <c r="WLQ155" s="8"/>
      <c r="WLR155" s="8"/>
      <c r="WLS155" s="8"/>
      <c r="WLT155" s="8"/>
      <c r="WLU155" s="8"/>
      <c r="WLV155" s="8"/>
      <c r="WLW155" s="8"/>
      <c r="WLX155" s="8"/>
      <c r="WLY155" s="8"/>
      <c r="WLZ155" s="8"/>
      <c r="WMA155" s="8"/>
      <c r="WMB155" s="8"/>
      <c r="WMC155" s="8"/>
      <c r="WMD155" s="8"/>
      <c r="WME155" s="8"/>
      <c r="WMF155" s="8"/>
      <c r="WMG155" s="8"/>
      <c r="WMH155" s="8"/>
      <c r="WMI155" s="8"/>
      <c r="WMJ155" s="8"/>
      <c r="WMK155" s="8"/>
      <c r="WML155" s="8"/>
      <c r="WMM155" s="8"/>
      <c r="WMN155" s="8"/>
      <c r="WMO155" s="8"/>
      <c r="WMP155" s="8"/>
      <c r="WMQ155" s="8"/>
      <c r="WMR155" s="8"/>
      <c r="WMS155" s="8"/>
      <c r="WMT155" s="8"/>
      <c r="WMU155" s="8"/>
      <c r="WMV155" s="8"/>
      <c r="WMW155" s="8"/>
      <c r="WMX155" s="8"/>
      <c r="WMY155" s="8"/>
      <c r="WMZ155" s="8"/>
      <c r="WNA155" s="8"/>
      <c r="WNB155" s="8"/>
      <c r="WNC155" s="8"/>
      <c r="WND155" s="8"/>
      <c r="WNE155" s="8"/>
      <c r="WNF155" s="8"/>
      <c r="WNG155" s="8"/>
      <c r="WNH155" s="8"/>
      <c r="WNI155" s="8"/>
      <c r="WNJ155" s="8"/>
      <c r="WNK155" s="8"/>
      <c r="WNL155" s="8"/>
      <c r="WNM155" s="8"/>
      <c r="WNN155" s="8"/>
      <c r="WNO155" s="8"/>
      <c r="WNP155" s="8"/>
      <c r="WNQ155" s="8"/>
      <c r="WNR155" s="8"/>
      <c r="WNS155" s="8"/>
      <c r="WNT155" s="8"/>
      <c r="WNU155" s="8"/>
      <c r="WNV155" s="8"/>
      <c r="WNW155" s="8"/>
      <c r="WNX155" s="8"/>
      <c r="WNY155" s="8"/>
      <c r="WNZ155" s="8"/>
      <c r="WOA155" s="8"/>
      <c r="WOB155" s="8"/>
      <c r="WOC155" s="8"/>
      <c r="WOD155" s="8"/>
      <c r="WOE155" s="8"/>
      <c r="WOF155" s="8"/>
      <c r="WOG155" s="8"/>
      <c r="WOH155" s="8"/>
      <c r="WOI155" s="8"/>
      <c r="WOJ155" s="8"/>
      <c r="WOK155" s="8"/>
      <c r="WOL155" s="8"/>
      <c r="WOM155" s="8"/>
      <c r="WON155" s="8"/>
      <c r="WOO155" s="8"/>
      <c r="WOP155" s="8"/>
      <c r="WOQ155" s="8"/>
      <c r="WOR155" s="8"/>
      <c r="WOS155" s="8"/>
      <c r="WOT155" s="8"/>
      <c r="WOU155" s="8"/>
      <c r="WOV155" s="8"/>
      <c r="WOW155" s="8"/>
      <c r="WOX155" s="8"/>
      <c r="WOY155" s="8"/>
      <c r="WOZ155" s="8"/>
      <c r="WPA155" s="8"/>
      <c r="WPB155" s="8"/>
      <c r="WPC155" s="8"/>
      <c r="WPD155" s="8"/>
      <c r="WPE155" s="8"/>
      <c r="WPF155" s="8"/>
      <c r="WPG155" s="8"/>
      <c r="WPH155" s="8"/>
      <c r="WPI155" s="8"/>
      <c r="WPJ155" s="8"/>
      <c r="WPK155" s="8"/>
      <c r="WPL155" s="8"/>
      <c r="WPM155" s="8"/>
      <c r="WPN155" s="8"/>
      <c r="WPO155" s="8"/>
      <c r="WPP155" s="8"/>
      <c r="WPQ155" s="8"/>
      <c r="WPR155" s="8"/>
      <c r="WPS155" s="8"/>
      <c r="WPT155" s="8"/>
      <c r="WPU155" s="8"/>
      <c r="WPV155" s="8"/>
      <c r="WPW155" s="8"/>
      <c r="WPX155" s="8"/>
      <c r="WPY155" s="8"/>
      <c r="WPZ155" s="8"/>
      <c r="WQA155" s="8"/>
      <c r="WQB155" s="8"/>
      <c r="WQC155" s="8"/>
      <c r="WQD155" s="8"/>
      <c r="WQE155" s="8"/>
      <c r="WQF155" s="8"/>
      <c r="WQG155" s="8"/>
      <c r="WQH155" s="8"/>
      <c r="WQI155" s="8"/>
      <c r="WQJ155" s="8"/>
      <c r="WQK155" s="8"/>
      <c r="WQL155" s="8"/>
      <c r="WQM155" s="8"/>
      <c r="WQN155" s="8"/>
      <c r="WQO155" s="8"/>
      <c r="WQP155" s="8"/>
      <c r="WQQ155" s="8"/>
      <c r="WQR155" s="8"/>
      <c r="WQS155" s="8"/>
      <c r="WQT155" s="8"/>
      <c r="WQU155" s="8"/>
      <c r="WQV155" s="8"/>
      <c r="WQW155" s="8"/>
      <c r="WQX155" s="8"/>
      <c r="WQY155" s="8"/>
      <c r="WQZ155" s="8"/>
      <c r="WRA155" s="8"/>
      <c r="WRB155" s="8"/>
      <c r="WRC155" s="8"/>
      <c r="WRD155" s="8"/>
      <c r="WRE155" s="8"/>
      <c r="WRF155" s="8"/>
      <c r="WRG155" s="8"/>
      <c r="WRH155" s="8"/>
      <c r="WRI155" s="8"/>
      <c r="WRJ155" s="8"/>
      <c r="WRK155" s="8"/>
      <c r="WRL155" s="8"/>
      <c r="WRM155" s="8"/>
      <c r="WRN155" s="8"/>
      <c r="WRO155" s="8"/>
      <c r="WRP155" s="8"/>
      <c r="WRQ155" s="8"/>
      <c r="WRR155" s="8"/>
      <c r="WRS155" s="8"/>
      <c r="WRT155" s="8"/>
      <c r="WRU155" s="8"/>
      <c r="WRV155" s="8"/>
      <c r="WRW155" s="8"/>
      <c r="WRX155" s="8"/>
      <c r="WRY155" s="8"/>
      <c r="WRZ155" s="8"/>
      <c r="WSA155" s="8"/>
      <c r="WSB155" s="8"/>
      <c r="WSC155" s="8"/>
      <c r="WSD155" s="8"/>
      <c r="WSE155" s="8"/>
      <c r="WSF155" s="8"/>
      <c r="WSG155" s="8"/>
      <c r="WSH155" s="8"/>
      <c r="WSI155" s="8"/>
      <c r="WSJ155" s="8"/>
      <c r="WSK155" s="8"/>
      <c r="WSL155" s="8"/>
      <c r="WSM155" s="8"/>
      <c r="WSN155" s="8"/>
      <c r="WSO155" s="8"/>
      <c r="WSP155" s="8"/>
      <c r="WSQ155" s="8"/>
      <c r="WSR155" s="8"/>
      <c r="WSS155" s="8"/>
      <c r="WST155" s="8"/>
      <c r="WSU155" s="8"/>
      <c r="WSV155" s="8"/>
      <c r="WSW155" s="8"/>
      <c r="WSX155" s="8"/>
      <c r="WSY155" s="8"/>
      <c r="WSZ155" s="8"/>
      <c r="WTA155" s="8"/>
      <c r="WTB155" s="8"/>
      <c r="WTC155" s="8"/>
      <c r="WTD155" s="8"/>
      <c r="WTE155" s="8"/>
      <c r="WTF155" s="8"/>
      <c r="WTG155" s="8"/>
      <c r="WTH155" s="8"/>
      <c r="WTI155" s="8"/>
      <c r="WTJ155" s="8"/>
      <c r="WTK155" s="8"/>
      <c r="WTL155" s="8"/>
      <c r="WTM155" s="8"/>
      <c r="WTN155" s="8"/>
      <c r="WTO155" s="8"/>
      <c r="WTP155" s="8"/>
      <c r="WTQ155" s="8"/>
      <c r="WTR155" s="8"/>
      <c r="WTS155" s="8"/>
      <c r="WTT155" s="8"/>
      <c r="WTU155" s="8"/>
      <c r="WTV155" s="8"/>
      <c r="WTW155" s="8"/>
      <c r="WTX155" s="8"/>
      <c r="WTY155" s="8"/>
      <c r="WTZ155" s="8"/>
      <c r="WUA155" s="8"/>
      <c r="WUB155" s="8"/>
      <c r="WUC155" s="8"/>
      <c r="WUD155" s="8"/>
      <c r="WUE155" s="8"/>
      <c r="WUF155" s="8"/>
      <c r="WUG155" s="8"/>
      <c r="WUH155" s="8"/>
      <c r="WUI155" s="8"/>
      <c r="WUJ155" s="8"/>
      <c r="WUK155" s="8"/>
      <c r="WUL155" s="8"/>
      <c r="WUM155" s="8"/>
      <c r="WUN155" s="8"/>
      <c r="WUO155" s="8"/>
      <c r="WUP155" s="8"/>
      <c r="WUQ155" s="8"/>
      <c r="WUR155" s="8"/>
      <c r="WUS155" s="8"/>
      <c r="WUT155" s="8"/>
      <c r="WUU155" s="8"/>
      <c r="WUV155" s="8"/>
      <c r="WUW155" s="8"/>
      <c r="WUX155" s="8"/>
      <c r="WUY155" s="8"/>
      <c r="WUZ155" s="8"/>
      <c r="WVA155" s="8"/>
      <c r="WVB155" s="8"/>
      <c r="WVC155" s="8"/>
      <c r="WVD155" s="8"/>
      <c r="WVE155" s="8"/>
      <c r="WVF155" s="8"/>
      <c r="WVG155" s="8"/>
      <c r="WVH155" s="8"/>
      <c r="WVI155" s="8"/>
      <c r="WVJ155" s="8"/>
      <c r="WVK155" s="8"/>
      <c r="WVL155" s="8"/>
      <c r="WVM155" s="8"/>
      <c r="WVN155" s="8"/>
      <c r="WVO155" s="8"/>
      <c r="WVP155" s="8"/>
      <c r="WVQ155" s="8"/>
      <c r="WVR155" s="8"/>
      <c r="WVS155" s="8"/>
      <c r="WVT155" s="8"/>
      <c r="WVU155" s="8"/>
      <c r="WVV155" s="8"/>
      <c r="WVW155" s="8"/>
      <c r="WVX155" s="8"/>
      <c r="WVY155" s="8"/>
      <c r="WVZ155" s="8"/>
      <c r="WWA155" s="8"/>
      <c r="WWB155" s="8"/>
      <c r="WWC155" s="8"/>
      <c r="WWD155" s="8"/>
      <c r="WWE155" s="8"/>
      <c r="WWF155" s="8"/>
      <c r="WWG155" s="8"/>
      <c r="WWH155" s="8"/>
      <c r="WWI155" s="8"/>
      <c r="WWJ155" s="8"/>
      <c r="WWK155" s="8"/>
      <c r="WWL155" s="8"/>
      <c r="WWM155" s="8"/>
      <c r="WWN155" s="8"/>
      <c r="WWO155" s="8"/>
      <c r="WWP155" s="8"/>
      <c r="WWQ155" s="8"/>
      <c r="WWR155" s="8"/>
      <c r="WWS155" s="8"/>
      <c r="WWT155" s="8"/>
      <c r="WWU155" s="8"/>
      <c r="WWV155" s="8"/>
      <c r="WWW155" s="8"/>
      <c r="WWX155" s="8"/>
      <c r="WWY155" s="8"/>
      <c r="WWZ155" s="8"/>
      <c r="WXA155" s="8"/>
      <c r="WXB155" s="8"/>
      <c r="WXC155" s="8"/>
      <c r="WXD155" s="8"/>
      <c r="WXE155" s="8"/>
      <c r="WXF155" s="8"/>
      <c r="WXG155" s="8"/>
      <c r="WXH155" s="8"/>
      <c r="WXI155" s="8"/>
      <c r="WXJ155" s="8"/>
      <c r="WXK155" s="8"/>
      <c r="WXL155" s="8"/>
      <c r="WXM155" s="8"/>
      <c r="WXN155" s="8"/>
      <c r="WXO155" s="8"/>
      <c r="WXP155" s="8"/>
      <c r="WXQ155" s="8"/>
      <c r="WXR155" s="8"/>
      <c r="WXS155" s="8"/>
      <c r="WXT155" s="8"/>
      <c r="WXU155" s="8"/>
      <c r="WXV155" s="8"/>
      <c r="WXW155" s="8"/>
      <c r="WXX155" s="8"/>
      <c r="WXY155" s="8"/>
      <c r="WXZ155" s="8"/>
      <c r="WYA155" s="8"/>
      <c r="WYB155" s="8"/>
      <c r="WYC155" s="8"/>
      <c r="WYD155" s="8"/>
      <c r="WYE155" s="8"/>
      <c r="WYF155" s="8"/>
      <c r="WYG155" s="8"/>
      <c r="WYH155" s="8"/>
      <c r="WYI155" s="8"/>
      <c r="WYJ155" s="8"/>
      <c r="WYK155" s="8"/>
      <c r="WYL155" s="8"/>
      <c r="WYM155" s="8"/>
      <c r="WYN155" s="8"/>
      <c r="WYO155" s="8"/>
      <c r="WYP155" s="8"/>
      <c r="WYQ155" s="8"/>
      <c r="WYR155" s="8"/>
      <c r="WYS155" s="8"/>
      <c r="WYT155" s="8"/>
      <c r="WYU155" s="8"/>
      <c r="WYV155" s="8"/>
      <c r="WYW155" s="8"/>
      <c r="WYX155" s="8"/>
      <c r="WYY155" s="8"/>
      <c r="WYZ155" s="8"/>
      <c r="WZA155" s="8"/>
      <c r="WZB155" s="8"/>
      <c r="WZC155" s="8"/>
      <c r="WZD155" s="8"/>
      <c r="WZE155" s="8"/>
      <c r="WZF155" s="8"/>
      <c r="WZG155" s="8"/>
      <c r="WZH155" s="8"/>
      <c r="WZI155" s="8"/>
      <c r="WZJ155" s="8"/>
      <c r="WZK155" s="8"/>
      <c r="WZL155" s="8"/>
      <c r="WZM155" s="8"/>
      <c r="WZN155" s="8"/>
      <c r="WZO155" s="8"/>
      <c r="WZP155" s="8"/>
      <c r="WZQ155" s="8"/>
      <c r="WZR155" s="8"/>
      <c r="WZS155" s="8"/>
      <c r="WZT155" s="8"/>
      <c r="WZU155" s="8"/>
      <c r="WZV155" s="8"/>
      <c r="WZW155" s="8"/>
      <c r="WZX155" s="8"/>
      <c r="WZY155" s="8"/>
      <c r="WZZ155" s="8"/>
      <c r="XAA155" s="8"/>
      <c r="XAB155" s="8"/>
      <c r="XAC155" s="8"/>
      <c r="XAD155" s="8"/>
      <c r="XAE155" s="8"/>
      <c r="XAF155" s="8"/>
      <c r="XAG155" s="8"/>
      <c r="XAH155" s="8"/>
      <c r="XAI155" s="8"/>
      <c r="XAJ155" s="8"/>
      <c r="XAK155" s="8"/>
      <c r="XAL155" s="8"/>
      <c r="XAM155" s="8"/>
      <c r="XAN155" s="8"/>
      <c r="XAO155" s="8"/>
      <c r="XAP155" s="8"/>
      <c r="XAQ155" s="8"/>
      <c r="XAR155" s="8"/>
      <c r="XAS155" s="8"/>
      <c r="XAT155" s="8"/>
      <c r="XAU155" s="8"/>
      <c r="XAV155" s="8"/>
      <c r="XAW155" s="8"/>
      <c r="XAX155" s="8"/>
      <c r="XAY155" s="8"/>
      <c r="XAZ155" s="8"/>
      <c r="XBA155" s="8"/>
      <c r="XBB155" s="8"/>
      <c r="XBC155" s="8"/>
      <c r="XBD155" s="8"/>
      <c r="XBE155" s="8"/>
      <c r="XBF155" s="8"/>
      <c r="XBG155" s="8"/>
      <c r="XBH155" s="8"/>
      <c r="XBI155" s="8"/>
      <c r="XBJ155" s="8"/>
      <c r="XBK155" s="8"/>
      <c r="XBL155" s="8"/>
      <c r="XBM155" s="8"/>
      <c r="XBN155" s="8"/>
      <c r="XBO155" s="8"/>
      <c r="XBP155" s="8"/>
      <c r="XBQ155" s="8"/>
      <c r="XBR155" s="8"/>
      <c r="XBS155" s="8"/>
      <c r="XBT155" s="8"/>
      <c r="XBU155" s="8"/>
      <c r="XBV155" s="8"/>
      <c r="XBW155" s="8"/>
      <c r="XBX155" s="8"/>
      <c r="XBY155" s="8"/>
      <c r="XBZ155" s="8"/>
      <c r="XCA155" s="8"/>
      <c r="XCB155" s="8"/>
      <c r="XCC155" s="8"/>
      <c r="XCD155" s="8"/>
      <c r="XCE155" s="8"/>
      <c r="XCF155" s="8"/>
      <c r="XCG155" s="8"/>
      <c r="XCH155" s="8"/>
      <c r="XCI155" s="8"/>
      <c r="XCJ155" s="8"/>
      <c r="XCK155" s="8"/>
      <c r="XCL155" s="8"/>
      <c r="XCM155" s="8"/>
      <c r="XCN155" s="8"/>
      <c r="XCO155" s="8"/>
      <c r="XCP155" s="8"/>
      <c r="XCQ155" s="8"/>
      <c r="XCR155" s="8"/>
      <c r="XCS155" s="8"/>
      <c r="XCT155" s="8"/>
      <c r="XCU155" s="8"/>
      <c r="XCV155" s="8"/>
      <c r="XCW155" s="8"/>
      <c r="XCX155" s="8"/>
      <c r="XCY155" s="8"/>
      <c r="XCZ155" s="8"/>
      <c r="XDA155" s="8"/>
      <c r="XDB155" s="8"/>
      <c r="XDC155" s="8"/>
      <c r="XDD155" s="8"/>
      <c r="XDE155" s="8"/>
      <c r="XDF155" s="8"/>
      <c r="XDG155" s="8"/>
      <c r="XDH155" s="8"/>
      <c r="XDI155" s="8"/>
      <c r="XDJ155" s="8"/>
      <c r="XDK155" s="8"/>
      <c r="XDL155" s="8"/>
      <c r="XDM155" s="8"/>
      <c r="XDN155" s="8"/>
      <c r="XDO155" s="8"/>
      <c r="XDP155" s="8"/>
      <c r="XDQ155" s="8"/>
      <c r="XDR155" s="8"/>
      <c r="XDS155" s="8"/>
      <c r="XDT155" s="8"/>
      <c r="XDU155" s="8"/>
      <c r="XDV155" s="8"/>
      <c r="XDW155" s="8"/>
      <c r="XDX155" s="8"/>
      <c r="XDY155" s="8"/>
      <c r="XDZ155" s="8"/>
      <c r="XEA155" s="8"/>
      <c r="XEB155" s="8"/>
      <c r="XEC155" s="8"/>
      <c r="XED155" s="8"/>
      <c r="XEE155" s="8"/>
      <c r="XEF155" s="8"/>
      <c r="XEG155" s="8"/>
      <c r="XEH155" s="8"/>
      <c r="XEI155" s="8"/>
      <c r="XEJ155" s="8"/>
      <c r="XEK155" s="8"/>
      <c r="XEL155" s="8"/>
      <c r="XEM155" s="8"/>
      <c r="XEN155" s="8"/>
      <c r="XEO155" s="8"/>
      <c r="XEP155" s="8"/>
      <c r="XEQ155" s="8"/>
      <c r="XER155" s="8"/>
      <c r="XES155" s="8"/>
      <c r="XET155" s="8"/>
      <c r="XEU155" s="8"/>
      <c r="XEV155" s="8"/>
      <c r="XEW155" s="8"/>
      <c r="XEX155" s="8"/>
      <c r="XEY155" s="8"/>
      <c r="XEZ155" s="8"/>
      <c r="XFA155" s="8"/>
      <c r="XFB155" s="8"/>
    </row>
    <row r="156" spans="2:16382" ht="15" thickBot="1">
      <c r="C156" s="8"/>
      <c r="D156" s="159" t="s">
        <v>511</v>
      </c>
      <c r="E156" s="154">
        <f>N152</f>
        <v>0</v>
      </c>
      <c r="F156" s="564">
        <f>IF(E155=0,0,E156/E155)</f>
        <v>0</v>
      </c>
      <c r="H156" s="155"/>
      <c r="I156" s="156" t="s">
        <v>508</v>
      </c>
      <c r="J156" s="154">
        <f>IF(G152=0,0,H152/G152)</f>
        <v>0</v>
      </c>
      <c r="K156" s="157">
        <f>IF(E155=0,0,E156/E155)</f>
        <v>0</v>
      </c>
      <c r="M156" s="278"/>
      <c r="N156" s="277" t="s">
        <v>10454</v>
      </c>
      <c r="O156" s="183">
        <f>IF(G152=0,0,N152/G152)</f>
        <v>0</v>
      </c>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8"/>
      <c r="GE156" s="8"/>
      <c r="GF156" s="8"/>
      <c r="GG156" s="8"/>
      <c r="GH156" s="8"/>
      <c r="GI156" s="8"/>
      <c r="GJ156" s="8"/>
      <c r="GK156" s="8"/>
      <c r="GL156" s="8"/>
      <c r="GM156" s="8"/>
      <c r="GN156" s="8"/>
      <c r="GO156" s="8"/>
      <c r="GP156" s="8"/>
      <c r="GQ156" s="8"/>
      <c r="GR156" s="8"/>
      <c r="GS156" s="8"/>
      <c r="GT156" s="8"/>
      <c r="GU156" s="8"/>
      <c r="GV156" s="8"/>
      <c r="GW156" s="8"/>
      <c r="GX156" s="8"/>
      <c r="GY156" s="8"/>
      <c r="GZ156" s="8"/>
      <c r="HA156" s="8"/>
      <c r="HB156" s="8"/>
      <c r="HC156" s="8"/>
      <c r="HD156" s="8"/>
      <c r="HE156" s="8"/>
      <c r="HF156" s="8"/>
      <c r="HG156" s="8"/>
      <c r="HH156" s="8"/>
      <c r="HI156" s="8"/>
      <c r="HJ156" s="8"/>
      <c r="HK156" s="8"/>
      <c r="HL156" s="8"/>
      <c r="HM156" s="8"/>
      <c r="HN156" s="8"/>
      <c r="HO156" s="8"/>
      <c r="HP156" s="8"/>
      <c r="HQ156" s="8"/>
      <c r="HR156" s="8"/>
      <c r="HS156" s="8"/>
      <c r="HT156" s="8"/>
      <c r="HU156" s="8"/>
      <c r="HV156" s="8"/>
      <c r="HW156" s="8"/>
      <c r="HX156" s="8"/>
      <c r="HY156" s="8"/>
      <c r="HZ156" s="8"/>
      <c r="IA156" s="8"/>
      <c r="IB156" s="8"/>
      <c r="IC156" s="8"/>
      <c r="ID156" s="8"/>
      <c r="IE156" s="8"/>
      <c r="IF156" s="8"/>
      <c r="IG156" s="8"/>
      <c r="IH156" s="8"/>
      <c r="II156" s="8"/>
      <c r="IJ156" s="8"/>
      <c r="IK156" s="8"/>
      <c r="IL156" s="8"/>
      <c r="IM156" s="8"/>
      <c r="IN156" s="8"/>
      <c r="IO156" s="8"/>
      <c r="IP156" s="8"/>
      <c r="IQ156" s="8"/>
      <c r="IR156" s="8"/>
      <c r="IS156" s="8"/>
      <c r="IT156" s="8"/>
      <c r="IU156" s="8"/>
      <c r="IV156" s="8"/>
      <c r="IW156" s="8"/>
      <c r="IX156" s="8"/>
      <c r="IY156" s="8"/>
      <c r="IZ156" s="8"/>
      <c r="JA156" s="8"/>
      <c r="JB156" s="8"/>
      <c r="JC156" s="8"/>
      <c r="JD156" s="8"/>
      <c r="JE156" s="8"/>
      <c r="JF156" s="8"/>
      <c r="JG156" s="8"/>
      <c r="JH156" s="8"/>
      <c r="JI156" s="8"/>
      <c r="JJ156" s="8"/>
      <c r="JK156" s="8"/>
      <c r="JL156" s="8"/>
      <c r="JM156" s="8"/>
      <c r="JN156" s="8"/>
      <c r="JO156" s="8"/>
      <c r="JP156" s="8"/>
      <c r="JQ156" s="8"/>
      <c r="JR156" s="8"/>
      <c r="JS156" s="8"/>
      <c r="JT156" s="8"/>
      <c r="JU156" s="8"/>
      <c r="JV156" s="8"/>
      <c r="JW156" s="8"/>
      <c r="JX156" s="8"/>
      <c r="JY156" s="8"/>
      <c r="JZ156" s="8"/>
      <c r="KA156" s="8"/>
      <c r="KB156" s="8"/>
      <c r="KC156" s="8"/>
      <c r="KD156" s="8"/>
      <c r="KE156" s="8"/>
      <c r="KF156" s="8"/>
      <c r="KG156" s="8"/>
      <c r="KH156" s="8"/>
      <c r="KI156" s="8"/>
      <c r="KJ156" s="8"/>
      <c r="KK156" s="8"/>
      <c r="KL156" s="8"/>
      <c r="KM156" s="8"/>
      <c r="KN156" s="8"/>
      <c r="KO156" s="8"/>
      <c r="KP156" s="8"/>
      <c r="KQ156" s="8"/>
      <c r="KR156" s="8"/>
      <c r="KS156" s="8"/>
      <c r="KT156" s="8"/>
      <c r="KU156" s="8"/>
      <c r="KV156" s="8"/>
      <c r="KW156" s="8"/>
      <c r="KX156" s="8"/>
      <c r="KY156" s="8"/>
      <c r="KZ156" s="8"/>
      <c r="LA156" s="8"/>
      <c r="LB156" s="8"/>
      <c r="LC156" s="8"/>
      <c r="LD156" s="8"/>
      <c r="LE156" s="8"/>
      <c r="LF156" s="8"/>
      <c r="LG156" s="8"/>
      <c r="LH156" s="8"/>
      <c r="LI156" s="8"/>
      <c r="LJ156" s="8"/>
      <c r="LK156" s="8"/>
      <c r="LL156" s="8"/>
      <c r="LM156" s="8"/>
      <c r="LN156" s="8"/>
      <c r="LO156" s="8"/>
      <c r="LP156" s="8"/>
      <c r="LQ156" s="8"/>
      <c r="LR156" s="8"/>
      <c r="LS156" s="8"/>
      <c r="LT156" s="8"/>
      <c r="LU156" s="8"/>
      <c r="LV156" s="8"/>
      <c r="LW156" s="8"/>
      <c r="LX156" s="8"/>
      <c r="LY156" s="8"/>
      <c r="LZ156" s="8"/>
      <c r="MA156" s="8"/>
      <c r="MB156" s="8"/>
      <c r="MC156" s="8"/>
      <c r="MD156" s="8"/>
      <c r="ME156" s="8"/>
      <c r="MF156" s="8"/>
      <c r="MG156" s="8"/>
      <c r="MH156" s="8"/>
      <c r="MI156" s="8"/>
      <c r="MJ156" s="8"/>
      <c r="MK156" s="8"/>
      <c r="ML156" s="8"/>
      <c r="MM156" s="8"/>
      <c r="MN156" s="8"/>
      <c r="MO156" s="8"/>
      <c r="MP156" s="8"/>
      <c r="MQ156" s="8"/>
      <c r="MR156" s="8"/>
      <c r="MS156" s="8"/>
      <c r="MT156" s="8"/>
      <c r="MU156" s="8"/>
      <c r="MV156" s="8"/>
      <c r="MW156" s="8"/>
      <c r="MX156" s="8"/>
      <c r="MY156" s="8"/>
      <c r="MZ156" s="8"/>
      <c r="NA156" s="8"/>
      <c r="NB156" s="8"/>
      <c r="NC156" s="8"/>
      <c r="ND156" s="8"/>
      <c r="NE156" s="8"/>
      <c r="NF156" s="8"/>
      <c r="NG156" s="8"/>
      <c r="NH156" s="8"/>
      <c r="NI156" s="8"/>
      <c r="NJ156" s="8"/>
      <c r="NK156" s="8"/>
      <c r="NL156" s="8"/>
      <c r="NM156" s="8"/>
      <c r="NN156" s="8"/>
      <c r="NO156" s="8"/>
      <c r="NP156" s="8"/>
      <c r="NQ156" s="8"/>
      <c r="NR156" s="8"/>
      <c r="NS156" s="8"/>
      <c r="NT156" s="8"/>
      <c r="NU156" s="8"/>
      <c r="NV156" s="8"/>
      <c r="NW156" s="8"/>
      <c r="NX156" s="8"/>
      <c r="NY156" s="8"/>
      <c r="NZ156" s="8"/>
      <c r="OA156" s="8"/>
      <c r="OB156" s="8"/>
      <c r="OC156" s="8"/>
      <c r="OD156" s="8"/>
      <c r="OE156" s="8"/>
      <c r="OF156" s="8"/>
      <c r="OG156" s="8"/>
      <c r="OH156" s="8"/>
      <c r="OI156" s="8"/>
      <c r="OJ156" s="8"/>
      <c r="OK156" s="8"/>
      <c r="OL156" s="8"/>
      <c r="OM156" s="8"/>
      <c r="ON156" s="8"/>
      <c r="OO156" s="8"/>
      <c r="OP156" s="8"/>
      <c r="OQ156" s="8"/>
      <c r="OR156" s="8"/>
      <c r="OS156" s="8"/>
      <c r="OT156" s="8"/>
      <c r="OU156" s="8"/>
      <c r="OV156" s="8"/>
      <c r="OW156" s="8"/>
      <c r="OX156" s="8"/>
      <c r="OY156" s="8"/>
      <c r="OZ156" s="8"/>
      <c r="PA156" s="8"/>
      <c r="PB156" s="8"/>
      <c r="PC156" s="8"/>
      <c r="PD156" s="8"/>
      <c r="PE156" s="8"/>
      <c r="PF156" s="8"/>
      <c r="PG156" s="8"/>
      <c r="PH156" s="8"/>
      <c r="PI156" s="8"/>
      <c r="PJ156" s="8"/>
      <c r="PK156" s="8"/>
      <c r="PL156" s="8"/>
      <c r="PM156" s="8"/>
      <c r="PN156" s="8"/>
      <c r="PO156" s="8"/>
      <c r="PP156" s="8"/>
      <c r="PQ156" s="8"/>
      <c r="PR156" s="8"/>
      <c r="PS156" s="8"/>
      <c r="PT156" s="8"/>
      <c r="PU156" s="8"/>
      <c r="PV156" s="8"/>
      <c r="PW156" s="8"/>
      <c r="PX156" s="8"/>
      <c r="PY156" s="8"/>
      <c r="PZ156" s="8"/>
      <c r="QA156" s="8"/>
      <c r="QB156" s="8"/>
      <c r="QC156" s="8"/>
      <c r="QD156" s="8"/>
      <c r="QE156" s="8"/>
      <c r="QF156" s="8"/>
      <c r="QG156" s="8"/>
      <c r="QH156" s="8"/>
      <c r="QI156" s="8"/>
      <c r="QJ156" s="8"/>
      <c r="QK156" s="8"/>
      <c r="QL156" s="8"/>
      <c r="QM156" s="8"/>
      <c r="QN156" s="8"/>
      <c r="QO156" s="8"/>
      <c r="QP156" s="8"/>
      <c r="QQ156" s="8"/>
      <c r="QR156" s="8"/>
      <c r="QS156" s="8"/>
      <c r="QT156" s="8"/>
      <c r="QU156" s="8"/>
      <c r="QV156" s="8"/>
      <c r="QW156" s="8"/>
      <c r="QX156" s="8"/>
      <c r="QY156" s="8"/>
      <c r="QZ156" s="8"/>
      <c r="RA156" s="8"/>
      <c r="RB156" s="8"/>
      <c r="RC156" s="8"/>
      <c r="RD156" s="8"/>
      <c r="RE156" s="8"/>
      <c r="RF156" s="8"/>
      <c r="RG156" s="8"/>
      <c r="RH156" s="8"/>
      <c r="RI156" s="8"/>
      <c r="RJ156" s="8"/>
      <c r="RK156" s="8"/>
      <c r="RL156" s="8"/>
      <c r="RM156" s="8"/>
      <c r="RN156" s="8"/>
      <c r="RO156" s="8"/>
      <c r="RP156" s="8"/>
      <c r="RQ156" s="8"/>
      <c r="RR156" s="8"/>
      <c r="RS156" s="8"/>
      <c r="RT156" s="8"/>
      <c r="RU156" s="8"/>
      <c r="RV156" s="8"/>
      <c r="RW156" s="8"/>
      <c r="RX156" s="8"/>
      <c r="RY156" s="8"/>
      <c r="RZ156" s="8"/>
      <c r="SA156" s="8"/>
      <c r="SB156" s="8"/>
      <c r="SC156" s="8"/>
      <c r="SD156" s="8"/>
      <c r="SE156" s="8"/>
      <c r="SF156" s="8"/>
      <c r="SG156" s="8"/>
      <c r="SH156" s="8"/>
      <c r="SI156" s="8"/>
      <c r="SJ156" s="8"/>
      <c r="SK156" s="8"/>
      <c r="SL156" s="8"/>
      <c r="SM156" s="8"/>
      <c r="SN156" s="8"/>
      <c r="SO156" s="8"/>
      <c r="SP156" s="8"/>
      <c r="SQ156" s="8"/>
      <c r="SR156" s="8"/>
      <c r="SS156" s="8"/>
      <c r="ST156" s="8"/>
      <c r="SU156" s="8"/>
      <c r="SV156" s="8"/>
      <c r="SW156" s="8"/>
      <c r="SX156" s="8"/>
      <c r="SY156" s="8"/>
      <c r="SZ156" s="8"/>
      <c r="TA156" s="8"/>
      <c r="TB156" s="8"/>
      <c r="TC156" s="8"/>
      <c r="TD156" s="8"/>
      <c r="TE156" s="8"/>
      <c r="TF156" s="8"/>
      <c r="TG156" s="8"/>
      <c r="TH156" s="8"/>
      <c r="TI156" s="8"/>
      <c r="TJ156" s="8"/>
      <c r="TK156" s="8"/>
      <c r="TL156" s="8"/>
      <c r="TM156" s="8"/>
      <c r="TN156" s="8"/>
      <c r="TO156" s="8"/>
      <c r="TP156" s="8"/>
      <c r="TQ156" s="8"/>
      <c r="TR156" s="8"/>
      <c r="TS156" s="8"/>
      <c r="TT156" s="8"/>
      <c r="TU156" s="8"/>
      <c r="TV156" s="8"/>
      <c r="TW156" s="8"/>
      <c r="TX156" s="8"/>
      <c r="TY156" s="8"/>
      <c r="TZ156" s="8"/>
      <c r="UA156" s="8"/>
      <c r="UB156" s="8"/>
      <c r="UC156" s="8"/>
      <c r="UD156" s="8"/>
      <c r="UE156" s="8"/>
      <c r="UF156" s="8"/>
      <c r="UG156" s="8"/>
      <c r="UH156" s="8"/>
      <c r="UI156" s="8"/>
      <c r="UJ156" s="8"/>
      <c r="UK156" s="8"/>
      <c r="UL156" s="8"/>
      <c r="UM156" s="8"/>
      <c r="UN156" s="8"/>
      <c r="UO156" s="8"/>
      <c r="UP156" s="8"/>
      <c r="UQ156" s="8"/>
      <c r="UR156" s="8"/>
      <c r="US156" s="8"/>
      <c r="UT156" s="8"/>
      <c r="UU156" s="8"/>
      <c r="UV156" s="8"/>
      <c r="UW156" s="8"/>
      <c r="UX156" s="8"/>
      <c r="UY156" s="8"/>
      <c r="UZ156" s="8"/>
      <c r="VA156" s="8"/>
      <c r="VB156" s="8"/>
      <c r="VC156" s="8"/>
      <c r="VD156" s="8"/>
      <c r="VE156" s="8"/>
      <c r="VF156" s="8"/>
      <c r="VG156" s="8"/>
      <c r="VH156" s="8"/>
      <c r="VI156" s="8"/>
      <c r="VJ156" s="8"/>
      <c r="VK156" s="8"/>
      <c r="VL156" s="8"/>
      <c r="VM156" s="8"/>
      <c r="VN156" s="8"/>
      <c r="VO156" s="8"/>
      <c r="VP156" s="8"/>
      <c r="VQ156" s="8"/>
      <c r="VR156" s="8"/>
      <c r="VS156" s="8"/>
      <c r="VT156" s="8"/>
      <c r="VU156" s="8"/>
      <c r="VV156" s="8"/>
      <c r="VW156" s="8"/>
      <c r="VX156" s="8"/>
      <c r="VY156" s="8"/>
      <c r="VZ156" s="8"/>
      <c r="WA156" s="8"/>
      <c r="WB156" s="8"/>
      <c r="WC156" s="8"/>
      <c r="WD156" s="8"/>
      <c r="WE156" s="8"/>
      <c r="WF156" s="8"/>
      <c r="WG156" s="8"/>
      <c r="WH156" s="8"/>
      <c r="WI156" s="8"/>
      <c r="WJ156" s="8"/>
      <c r="WK156" s="8"/>
      <c r="WL156" s="8"/>
      <c r="WM156" s="8"/>
      <c r="WN156" s="8"/>
      <c r="WO156" s="8"/>
      <c r="WP156" s="8"/>
      <c r="WQ156" s="8"/>
      <c r="WR156" s="8"/>
      <c r="WS156" s="8"/>
      <c r="WT156" s="8"/>
      <c r="WU156" s="8"/>
      <c r="WV156" s="8"/>
      <c r="WW156" s="8"/>
      <c r="WX156" s="8"/>
      <c r="WY156" s="8"/>
      <c r="WZ156" s="8"/>
      <c r="XA156" s="8"/>
      <c r="XB156" s="8"/>
      <c r="XC156" s="8"/>
      <c r="XD156" s="8"/>
      <c r="XE156" s="8"/>
      <c r="XF156" s="8"/>
      <c r="XG156" s="8"/>
      <c r="XH156" s="8"/>
      <c r="XI156" s="8"/>
      <c r="XJ156" s="8"/>
      <c r="XK156" s="8"/>
      <c r="XL156" s="8"/>
      <c r="XM156" s="8"/>
      <c r="XN156" s="8"/>
      <c r="XO156" s="8"/>
      <c r="XP156" s="8"/>
      <c r="XQ156" s="8"/>
      <c r="XR156" s="8"/>
      <c r="XS156" s="8"/>
      <c r="XT156" s="8"/>
      <c r="XU156" s="8"/>
      <c r="XV156" s="8"/>
      <c r="XW156" s="8"/>
      <c r="XX156" s="8"/>
      <c r="XY156" s="8"/>
      <c r="XZ156" s="8"/>
      <c r="YA156" s="8"/>
      <c r="YB156" s="8"/>
      <c r="YC156" s="8"/>
      <c r="YD156" s="8"/>
      <c r="YE156" s="8"/>
      <c r="YF156" s="8"/>
      <c r="YG156" s="8"/>
      <c r="YH156" s="8"/>
      <c r="YI156" s="8"/>
      <c r="YJ156" s="8"/>
      <c r="YK156" s="8"/>
      <c r="YL156" s="8"/>
      <c r="YM156" s="8"/>
      <c r="YN156" s="8"/>
      <c r="YO156" s="8"/>
      <c r="YP156" s="8"/>
      <c r="YQ156" s="8"/>
      <c r="YR156" s="8"/>
      <c r="YS156" s="8"/>
      <c r="YT156" s="8"/>
      <c r="YU156" s="8"/>
      <c r="YV156" s="8"/>
      <c r="YW156" s="8"/>
      <c r="YX156" s="8"/>
      <c r="YY156" s="8"/>
      <c r="YZ156" s="8"/>
      <c r="ZA156" s="8"/>
      <c r="ZB156" s="8"/>
      <c r="ZC156" s="8"/>
      <c r="ZD156" s="8"/>
      <c r="ZE156" s="8"/>
      <c r="ZF156" s="8"/>
      <c r="ZG156" s="8"/>
      <c r="ZH156" s="8"/>
      <c r="ZI156" s="8"/>
      <c r="ZJ156" s="8"/>
      <c r="ZK156" s="8"/>
      <c r="ZL156" s="8"/>
      <c r="ZM156" s="8"/>
      <c r="ZN156" s="8"/>
      <c r="ZO156" s="8"/>
      <c r="ZP156" s="8"/>
      <c r="ZQ156" s="8"/>
      <c r="ZR156" s="8"/>
      <c r="ZS156" s="8"/>
      <c r="ZT156" s="8"/>
      <c r="ZU156" s="8"/>
      <c r="ZV156" s="8"/>
      <c r="ZW156" s="8"/>
      <c r="ZX156" s="8"/>
      <c r="ZY156" s="8"/>
      <c r="ZZ156" s="8"/>
      <c r="AAA156" s="8"/>
      <c r="AAB156" s="8"/>
      <c r="AAC156" s="8"/>
      <c r="AAD156" s="8"/>
      <c r="AAE156" s="8"/>
      <c r="AAF156" s="8"/>
      <c r="AAG156" s="8"/>
      <c r="AAH156" s="8"/>
      <c r="AAI156" s="8"/>
      <c r="AAJ156" s="8"/>
      <c r="AAK156" s="8"/>
      <c r="AAL156" s="8"/>
      <c r="AAM156" s="8"/>
      <c r="AAN156" s="8"/>
      <c r="AAO156" s="8"/>
      <c r="AAP156" s="8"/>
      <c r="AAQ156" s="8"/>
      <c r="AAR156" s="8"/>
      <c r="AAS156" s="8"/>
      <c r="AAT156" s="8"/>
      <c r="AAU156" s="8"/>
      <c r="AAV156" s="8"/>
      <c r="AAW156" s="8"/>
      <c r="AAX156" s="8"/>
      <c r="AAY156" s="8"/>
      <c r="AAZ156" s="8"/>
      <c r="ABA156" s="8"/>
      <c r="ABB156" s="8"/>
      <c r="ABC156" s="8"/>
      <c r="ABD156" s="8"/>
      <c r="ABE156" s="8"/>
      <c r="ABF156" s="8"/>
      <c r="ABG156" s="8"/>
      <c r="ABH156" s="8"/>
      <c r="ABI156" s="8"/>
      <c r="ABJ156" s="8"/>
      <c r="ABK156" s="8"/>
      <c r="ABL156" s="8"/>
      <c r="ABM156" s="8"/>
      <c r="ABN156" s="8"/>
      <c r="ABO156" s="8"/>
      <c r="ABP156" s="8"/>
      <c r="ABQ156" s="8"/>
      <c r="ABR156" s="8"/>
      <c r="ABS156" s="8"/>
      <c r="ABT156" s="8"/>
      <c r="ABU156" s="8"/>
      <c r="ABV156" s="8"/>
      <c r="ABW156" s="8"/>
      <c r="ABX156" s="8"/>
      <c r="ABY156" s="8"/>
      <c r="ABZ156" s="8"/>
      <c r="ACA156" s="8"/>
      <c r="ACB156" s="8"/>
      <c r="ACC156" s="8"/>
      <c r="ACD156" s="8"/>
      <c r="ACE156" s="8"/>
      <c r="ACF156" s="8"/>
      <c r="ACG156" s="8"/>
      <c r="ACH156" s="8"/>
      <c r="ACI156" s="8"/>
      <c r="ACJ156" s="8"/>
      <c r="ACK156" s="8"/>
      <c r="ACL156" s="8"/>
      <c r="ACM156" s="8"/>
      <c r="ACN156" s="8"/>
      <c r="ACO156" s="8"/>
      <c r="ACP156" s="8"/>
      <c r="ACQ156" s="8"/>
      <c r="ACR156" s="8"/>
      <c r="ACS156" s="8"/>
      <c r="ACT156" s="8"/>
      <c r="ACU156" s="8"/>
      <c r="ACV156" s="8"/>
      <c r="ACW156" s="8"/>
      <c r="ACX156" s="8"/>
      <c r="ACY156" s="8"/>
      <c r="ACZ156" s="8"/>
      <c r="ADA156" s="8"/>
      <c r="ADB156" s="8"/>
      <c r="ADC156" s="8"/>
      <c r="ADD156" s="8"/>
      <c r="ADE156" s="8"/>
      <c r="ADF156" s="8"/>
      <c r="ADG156" s="8"/>
      <c r="ADH156" s="8"/>
      <c r="ADI156" s="8"/>
      <c r="ADJ156" s="8"/>
      <c r="ADK156" s="8"/>
      <c r="ADL156" s="8"/>
      <c r="ADM156" s="8"/>
      <c r="ADN156" s="8"/>
      <c r="ADO156" s="8"/>
      <c r="ADP156" s="8"/>
      <c r="ADQ156" s="8"/>
      <c r="ADR156" s="8"/>
      <c r="ADS156" s="8"/>
      <c r="ADT156" s="8"/>
      <c r="ADU156" s="8"/>
      <c r="ADV156" s="8"/>
      <c r="ADW156" s="8"/>
      <c r="ADX156" s="8"/>
      <c r="ADY156" s="8"/>
      <c r="ADZ156" s="8"/>
      <c r="AEA156" s="8"/>
      <c r="AEB156" s="8"/>
      <c r="AEC156" s="8"/>
      <c r="AED156" s="8"/>
      <c r="AEE156" s="8"/>
      <c r="AEF156" s="8"/>
      <c r="AEG156" s="8"/>
      <c r="AEH156" s="8"/>
      <c r="AEI156" s="8"/>
      <c r="AEJ156" s="8"/>
      <c r="AEK156" s="8"/>
      <c r="AEL156" s="8"/>
      <c r="AEM156" s="8"/>
      <c r="AEN156" s="8"/>
      <c r="AEO156" s="8"/>
      <c r="AEP156" s="8"/>
      <c r="AEQ156" s="8"/>
      <c r="AER156" s="8"/>
      <c r="AES156" s="8"/>
      <c r="AET156" s="8"/>
      <c r="AEU156" s="8"/>
      <c r="AEV156" s="8"/>
      <c r="AEW156" s="8"/>
      <c r="AEX156" s="8"/>
      <c r="AEY156" s="8"/>
      <c r="AEZ156" s="8"/>
      <c r="AFA156" s="8"/>
      <c r="AFB156" s="8"/>
      <c r="AFC156" s="8"/>
      <c r="AFD156" s="8"/>
      <c r="AFE156" s="8"/>
      <c r="AFF156" s="8"/>
      <c r="AFG156" s="8"/>
      <c r="AFH156" s="8"/>
      <c r="AFI156" s="8"/>
      <c r="AFJ156" s="8"/>
      <c r="AFK156" s="8"/>
      <c r="AFL156" s="8"/>
      <c r="AFM156" s="8"/>
      <c r="AFN156" s="8"/>
      <c r="AFO156" s="8"/>
      <c r="AFP156" s="8"/>
      <c r="AFQ156" s="8"/>
      <c r="AFR156" s="8"/>
      <c r="AFS156" s="8"/>
      <c r="AFT156" s="8"/>
      <c r="AFU156" s="8"/>
      <c r="AFV156" s="8"/>
      <c r="AFW156" s="8"/>
      <c r="AFX156" s="8"/>
      <c r="AFY156" s="8"/>
      <c r="AFZ156" s="8"/>
      <c r="AGA156" s="8"/>
      <c r="AGB156" s="8"/>
      <c r="AGC156" s="8"/>
      <c r="AGD156" s="8"/>
      <c r="AGE156" s="8"/>
      <c r="AGF156" s="8"/>
      <c r="AGG156" s="8"/>
      <c r="AGH156" s="8"/>
      <c r="AGI156" s="8"/>
      <c r="AGJ156" s="8"/>
      <c r="AGK156" s="8"/>
      <c r="AGL156" s="8"/>
      <c r="AGM156" s="8"/>
      <c r="AGN156" s="8"/>
      <c r="AGO156" s="8"/>
      <c r="AGP156" s="8"/>
      <c r="AGQ156" s="8"/>
      <c r="AGR156" s="8"/>
      <c r="AGS156" s="8"/>
      <c r="AGT156" s="8"/>
      <c r="AGU156" s="8"/>
      <c r="AGV156" s="8"/>
      <c r="AGW156" s="8"/>
      <c r="AGX156" s="8"/>
      <c r="AGY156" s="8"/>
      <c r="AGZ156" s="8"/>
      <c r="AHA156" s="8"/>
      <c r="AHB156" s="8"/>
      <c r="AHC156" s="8"/>
      <c r="AHD156" s="8"/>
      <c r="AHE156" s="8"/>
      <c r="AHF156" s="8"/>
      <c r="AHG156" s="8"/>
      <c r="AHH156" s="8"/>
      <c r="AHI156" s="8"/>
      <c r="AHJ156" s="8"/>
      <c r="AHK156" s="8"/>
      <c r="AHL156" s="8"/>
      <c r="AHM156" s="8"/>
      <c r="AHN156" s="8"/>
      <c r="AHO156" s="8"/>
      <c r="AHP156" s="8"/>
      <c r="AHQ156" s="8"/>
      <c r="AHR156" s="8"/>
      <c r="AHS156" s="8"/>
      <c r="AHT156" s="8"/>
      <c r="AHU156" s="8"/>
      <c r="AHV156" s="8"/>
      <c r="AHW156" s="8"/>
      <c r="AHX156" s="8"/>
      <c r="AHY156" s="8"/>
      <c r="AHZ156" s="8"/>
      <c r="AIA156" s="8"/>
      <c r="AIB156" s="8"/>
      <c r="AIC156" s="8"/>
      <c r="AID156" s="8"/>
      <c r="AIE156" s="8"/>
      <c r="AIF156" s="8"/>
      <c r="AIG156" s="8"/>
      <c r="AIH156" s="8"/>
      <c r="AII156" s="8"/>
      <c r="AIJ156" s="8"/>
      <c r="AIK156" s="8"/>
      <c r="AIL156" s="8"/>
      <c r="AIM156" s="8"/>
      <c r="AIN156" s="8"/>
      <c r="AIO156" s="8"/>
      <c r="AIP156" s="8"/>
      <c r="AIQ156" s="8"/>
      <c r="AIR156" s="8"/>
      <c r="AIS156" s="8"/>
      <c r="AIT156" s="8"/>
      <c r="AIU156" s="8"/>
      <c r="AIV156" s="8"/>
      <c r="AIW156" s="8"/>
      <c r="AIX156" s="8"/>
      <c r="AIY156" s="8"/>
      <c r="AIZ156" s="8"/>
      <c r="AJA156" s="8"/>
      <c r="AJB156" s="8"/>
      <c r="AJC156" s="8"/>
      <c r="AJD156" s="8"/>
      <c r="AJE156" s="8"/>
      <c r="AJF156" s="8"/>
      <c r="AJG156" s="8"/>
      <c r="AJH156" s="8"/>
      <c r="AJI156" s="8"/>
      <c r="AJJ156" s="8"/>
      <c r="AJK156" s="8"/>
      <c r="AJL156" s="8"/>
      <c r="AJM156" s="8"/>
      <c r="AJN156" s="8"/>
      <c r="AJO156" s="8"/>
      <c r="AJP156" s="8"/>
      <c r="AJQ156" s="8"/>
      <c r="AJR156" s="8"/>
      <c r="AJS156" s="8"/>
      <c r="AJT156" s="8"/>
      <c r="AJU156" s="8"/>
      <c r="AJV156" s="8"/>
      <c r="AJW156" s="8"/>
      <c r="AJX156" s="8"/>
      <c r="AJY156" s="8"/>
      <c r="AJZ156" s="8"/>
      <c r="AKA156" s="8"/>
      <c r="AKB156" s="8"/>
      <c r="AKC156" s="8"/>
      <c r="AKD156" s="8"/>
      <c r="AKE156" s="8"/>
      <c r="AKF156" s="8"/>
      <c r="AKG156" s="8"/>
      <c r="AKH156" s="8"/>
      <c r="AKI156" s="8"/>
      <c r="AKJ156" s="8"/>
      <c r="AKK156" s="8"/>
      <c r="AKL156" s="8"/>
      <c r="AKM156" s="8"/>
      <c r="AKN156" s="8"/>
      <c r="AKO156" s="8"/>
      <c r="AKP156" s="8"/>
      <c r="AKQ156" s="8"/>
      <c r="AKR156" s="8"/>
      <c r="AKS156" s="8"/>
      <c r="AKT156" s="8"/>
      <c r="AKU156" s="8"/>
      <c r="AKV156" s="8"/>
      <c r="AKW156" s="8"/>
      <c r="AKX156" s="8"/>
      <c r="AKY156" s="8"/>
      <c r="AKZ156" s="8"/>
      <c r="ALA156" s="8"/>
      <c r="ALB156" s="8"/>
      <c r="ALC156" s="8"/>
      <c r="ALD156" s="8"/>
      <c r="ALE156" s="8"/>
      <c r="ALF156" s="8"/>
      <c r="ALG156" s="8"/>
      <c r="ALH156" s="8"/>
      <c r="ALI156" s="8"/>
      <c r="ALJ156" s="8"/>
      <c r="ALK156" s="8"/>
      <c r="ALL156" s="8"/>
      <c r="ALM156" s="8"/>
      <c r="ALN156" s="8"/>
      <c r="ALO156" s="8"/>
      <c r="ALP156" s="8"/>
      <c r="ALQ156" s="8"/>
      <c r="ALR156" s="8"/>
      <c r="ALS156" s="8"/>
      <c r="ALT156" s="8"/>
      <c r="ALU156" s="8"/>
      <c r="ALV156" s="8"/>
      <c r="ALW156" s="8"/>
      <c r="ALX156" s="8"/>
      <c r="ALY156" s="8"/>
      <c r="ALZ156" s="8"/>
      <c r="AMA156" s="8"/>
      <c r="AMB156" s="8"/>
      <c r="AMC156" s="8"/>
      <c r="AMD156" s="8"/>
      <c r="AME156" s="8"/>
      <c r="AMF156" s="8"/>
      <c r="AMG156" s="8"/>
      <c r="AMH156" s="8"/>
      <c r="AMI156" s="8"/>
      <c r="AMJ156" s="8"/>
      <c r="AMK156" s="8"/>
      <c r="AML156" s="8"/>
      <c r="AMM156" s="8"/>
      <c r="AMN156" s="8"/>
      <c r="AMO156" s="8"/>
      <c r="AMP156" s="8"/>
      <c r="AMQ156" s="8"/>
      <c r="AMR156" s="8"/>
      <c r="AMS156" s="8"/>
      <c r="AMT156" s="8"/>
      <c r="AMU156" s="8"/>
      <c r="AMV156" s="8"/>
      <c r="AMW156" s="8"/>
      <c r="AMX156" s="8"/>
      <c r="AMY156" s="8"/>
      <c r="AMZ156" s="8"/>
      <c r="ANA156" s="8"/>
      <c r="ANB156" s="8"/>
      <c r="ANC156" s="8"/>
      <c r="AND156" s="8"/>
      <c r="ANE156" s="8"/>
      <c r="ANF156" s="8"/>
      <c r="ANG156" s="8"/>
      <c r="ANH156" s="8"/>
      <c r="ANI156" s="8"/>
      <c r="ANJ156" s="8"/>
      <c r="ANK156" s="8"/>
      <c r="ANL156" s="8"/>
      <c r="ANM156" s="8"/>
      <c r="ANN156" s="8"/>
      <c r="ANO156" s="8"/>
      <c r="ANP156" s="8"/>
      <c r="ANQ156" s="8"/>
      <c r="ANR156" s="8"/>
      <c r="ANS156" s="8"/>
      <c r="ANT156" s="8"/>
      <c r="ANU156" s="8"/>
      <c r="ANV156" s="8"/>
      <c r="ANW156" s="8"/>
      <c r="ANX156" s="8"/>
      <c r="ANY156" s="8"/>
      <c r="ANZ156" s="8"/>
      <c r="AOA156" s="8"/>
      <c r="AOB156" s="8"/>
      <c r="AOC156" s="8"/>
      <c r="AOD156" s="8"/>
      <c r="AOE156" s="8"/>
      <c r="AOF156" s="8"/>
      <c r="AOG156" s="8"/>
      <c r="AOH156" s="8"/>
      <c r="AOI156" s="8"/>
      <c r="AOJ156" s="8"/>
      <c r="AOK156" s="8"/>
      <c r="AOL156" s="8"/>
      <c r="AOM156" s="8"/>
      <c r="AON156" s="8"/>
      <c r="AOO156" s="8"/>
      <c r="AOP156" s="8"/>
      <c r="AOQ156" s="8"/>
      <c r="AOR156" s="8"/>
      <c r="AOS156" s="8"/>
      <c r="AOT156" s="8"/>
      <c r="AOU156" s="8"/>
      <c r="AOV156" s="8"/>
      <c r="AOW156" s="8"/>
      <c r="AOX156" s="8"/>
      <c r="AOY156" s="8"/>
      <c r="AOZ156" s="8"/>
      <c r="APA156" s="8"/>
      <c r="APB156" s="8"/>
      <c r="APC156" s="8"/>
      <c r="APD156" s="8"/>
      <c r="APE156" s="8"/>
      <c r="APF156" s="8"/>
      <c r="APG156" s="8"/>
      <c r="APH156" s="8"/>
      <c r="API156" s="8"/>
      <c r="APJ156" s="8"/>
      <c r="APK156" s="8"/>
      <c r="APL156" s="8"/>
      <c r="APM156" s="8"/>
      <c r="APN156" s="8"/>
      <c r="APO156" s="8"/>
      <c r="APP156" s="8"/>
      <c r="APQ156" s="8"/>
      <c r="APR156" s="8"/>
      <c r="APS156" s="8"/>
      <c r="APT156" s="8"/>
      <c r="APU156" s="8"/>
      <c r="APV156" s="8"/>
      <c r="APW156" s="8"/>
      <c r="APX156" s="8"/>
      <c r="APY156" s="8"/>
      <c r="APZ156" s="8"/>
      <c r="AQA156" s="8"/>
      <c r="AQB156" s="8"/>
      <c r="AQC156" s="8"/>
      <c r="AQD156" s="8"/>
      <c r="AQE156" s="8"/>
      <c r="AQF156" s="8"/>
      <c r="AQG156" s="8"/>
      <c r="AQH156" s="8"/>
      <c r="AQI156" s="8"/>
      <c r="AQJ156" s="8"/>
      <c r="AQK156" s="8"/>
      <c r="AQL156" s="8"/>
      <c r="AQM156" s="8"/>
      <c r="AQN156" s="8"/>
      <c r="AQO156" s="8"/>
      <c r="AQP156" s="8"/>
      <c r="AQQ156" s="8"/>
      <c r="AQR156" s="8"/>
      <c r="AQS156" s="8"/>
      <c r="AQT156" s="8"/>
      <c r="AQU156" s="8"/>
      <c r="AQV156" s="8"/>
      <c r="AQW156" s="8"/>
      <c r="AQX156" s="8"/>
      <c r="AQY156" s="8"/>
      <c r="AQZ156" s="8"/>
      <c r="ARA156" s="8"/>
      <c r="ARB156" s="8"/>
      <c r="ARC156" s="8"/>
      <c r="ARD156" s="8"/>
      <c r="ARE156" s="8"/>
      <c r="ARF156" s="8"/>
      <c r="ARG156" s="8"/>
      <c r="ARH156" s="8"/>
      <c r="ARI156" s="8"/>
      <c r="ARJ156" s="8"/>
      <c r="ARK156" s="8"/>
      <c r="ARL156" s="8"/>
      <c r="ARM156" s="8"/>
      <c r="ARN156" s="8"/>
      <c r="ARO156" s="8"/>
      <c r="ARP156" s="8"/>
      <c r="ARQ156" s="8"/>
      <c r="ARR156" s="8"/>
      <c r="ARS156" s="8"/>
      <c r="ART156" s="8"/>
      <c r="ARU156" s="8"/>
      <c r="ARV156" s="8"/>
      <c r="ARW156" s="8"/>
      <c r="ARX156" s="8"/>
      <c r="ARY156" s="8"/>
      <c r="ARZ156" s="8"/>
      <c r="ASA156" s="8"/>
      <c r="ASB156" s="8"/>
      <c r="ASC156" s="8"/>
      <c r="ASD156" s="8"/>
      <c r="ASE156" s="8"/>
      <c r="ASF156" s="8"/>
      <c r="ASG156" s="8"/>
      <c r="ASH156" s="8"/>
      <c r="ASI156" s="8"/>
      <c r="ASJ156" s="8"/>
      <c r="ASK156" s="8"/>
      <c r="ASL156" s="8"/>
      <c r="ASM156" s="8"/>
      <c r="ASN156" s="8"/>
      <c r="ASO156" s="8"/>
      <c r="ASP156" s="8"/>
      <c r="ASQ156" s="8"/>
      <c r="ASR156" s="8"/>
      <c r="ASS156" s="8"/>
      <c r="AST156" s="8"/>
      <c r="ASU156" s="8"/>
      <c r="ASV156" s="8"/>
      <c r="ASW156" s="8"/>
      <c r="ASX156" s="8"/>
      <c r="ASY156" s="8"/>
      <c r="ASZ156" s="8"/>
      <c r="ATA156" s="8"/>
      <c r="ATB156" s="8"/>
      <c r="ATC156" s="8"/>
      <c r="ATD156" s="8"/>
      <c r="ATE156" s="8"/>
      <c r="ATF156" s="8"/>
      <c r="ATG156" s="8"/>
      <c r="ATH156" s="8"/>
      <c r="ATI156" s="8"/>
      <c r="ATJ156" s="8"/>
      <c r="ATK156" s="8"/>
      <c r="ATL156" s="8"/>
      <c r="ATM156" s="8"/>
      <c r="ATN156" s="8"/>
      <c r="ATO156" s="8"/>
      <c r="ATP156" s="8"/>
      <c r="ATQ156" s="8"/>
      <c r="ATR156" s="8"/>
      <c r="ATS156" s="8"/>
      <c r="ATT156" s="8"/>
      <c r="ATU156" s="8"/>
      <c r="ATV156" s="8"/>
      <c r="ATW156" s="8"/>
      <c r="ATX156" s="8"/>
      <c r="ATY156" s="8"/>
      <c r="ATZ156" s="8"/>
      <c r="AUA156" s="8"/>
      <c r="AUB156" s="8"/>
      <c r="AUC156" s="8"/>
      <c r="AUD156" s="8"/>
      <c r="AUE156" s="8"/>
      <c r="AUF156" s="8"/>
      <c r="AUG156" s="8"/>
      <c r="AUH156" s="8"/>
      <c r="AUI156" s="8"/>
      <c r="AUJ156" s="8"/>
      <c r="AUK156" s="8"/>
      <c r="AUL156" s="8"/>
      <c r="AUM156" s="8"/>
      <c r="AUN156" s="8"/>
      <c r="AUO156" s="8"/>
      <c r="AUP156" s="8"/>
      <c r="AUQ156" s="8"/>
      <c r="AUR156" s="8"/>
      <c r="AUS156" s="8"/>
      <c r="AUT156" s="8"/>
      <c r="AUU156" s="8"/>
      <c r="AUV156" s="8"/>
      <c r="AUW156" s="8"/>
      <c r="AUX156" s="8"/>
      <c r="AUY156" s="8"/>
      <c r="AUZ156" s="8"/>
      <c r="AVA156" s="8"/>
      <c r="AVB156" s="8"/>
      <c r="AVC156" s="8"/>
      <c r="AVD156" s="8"/>
      <c r="AVE156" s="8"/>
      <c r="AVF156" s="8"/>
      <c r="AVG156" s="8"/>
      <c r="AVH156" s="8"/>
      <c r="AVI156" s="8"/>
      <c r="AVJ156" s="8"/>
      <c r="AVK156" s="8"/>
      <c r="AVL156" s="8"/>
      <c r="AVM156" s="8"/>
      <c r="AVN156" s="8"/>
      <c r="AVO156" s="8"/>
      <c r="AVP156" s="8"/>
      <c r="AVQ156" s="8"/>
      <c r="AVR156" s="8"/>
      <c r="AVS156" s="8"/>
      <c r="AVT156" s="8"/>
      <c r="AVU156" s="8"/>
      <c r="AVV156" s="8"/>
      <c r="AVW156" s="8"/>
      <c r="AVX156" s="8"/>
      <c r="AVY156" s="8"/>
      <c r="AVZ156" s="8"/>
      <c r="AWA156" s="8"/>
      <c r="AWB156" s="8"/>
      <c r="AWC156" s="8"/>
      <c r="AWD156" s="8"/>
      <c r="AWE156" s="8"/>
      <c r="AWF156" s="8"/>
      <c r="AWG156" s="8"/>
      <c r="AWH156" s="8"/>
      <c r="AWI156" s="8"/>
      <c r="AWJ156" s="8"/>
      <c r="AWK156" s="8"/>
      <c r="AWL156" s="8"/>
      <c r="AWM156" s="8"/>
      <c r="AWN156" s="8"/>
      <c r="AWO156" s="8"/>
      <c r="AWP156" s="8"/>
      <c r="AWQ156" s="8"/>
      <c r="AWR156" s="8"/>
      <c r="AWS156" s="8"/>
      <c r="AWT156" s="8"/>
      <c r="AWU156" s="8"/>
      <c r="AWV156" s="8"/>
      <c r="AWW156" s="8"/>
      <c r="AWX156" s="8"/>
      <c r="AWY156" s="8"/>
      <c r="AWZ156" s="8"/>
      <c r="AXA156" s="8"/>
      <c r="AXB156" s="8"/>
      <c r="AXC156" s="8"/>
      <c r="AXD156" s="8"/>
      <c r="AXE156" s="8"/>
      <c r="AXF156" s="8"/>
      <c r="AXG156" s="8"/>
      <c r="AXH156" s="8"/>
      <c r="AXI156" s="8"/>
      <c r="AXJ156" s="8"/>
      <c r="AXK156" s="8"/>
      <c r="AXL156" s="8"/>
      <c r="AXM156" s="8"/>
      <c r="AXN156" s="8"/>
      <c r="AXO156" s="8"/>
      <c r="AXP156" s="8"/>
      <c r="AXQ156" s="8"/>
      <c r="AXR156" s="8"/>
      <c r="AXS156" s="8"/>
      <c r="AXT156" s="8"/>
      <c r="AXU156" s="8"/>
      <c r="AXV156" s="8"/>
      <c r="AXW156" s="8"/>
      <c r="AXX156" s="8"/>
      <c r="AXY156" s="8"/>
      <c r="AXZ156" s="8"/>
      <c r="AYA156" s="8"/>
      <c r="AYB156" s="8"/>
      <c r="AYC156" s="8"/>
      <c r="AYD156" s="8"/>
      <c r="AYE156" s="8"/>
      <c r="AYF156" s="8"/>
      <c r="AYG156" s="8"/>
      <c r="AYH156" s="8"/>
      <c r="AYI156" s="8"/>
      <c r="AYJ156" s="8"/>
      <c r="AYK156" s="8"/>
      <c r="AYL156" s="8"/>
      <c r="AYM156" s="8"/>
      <c r="AYN156" s="8"/>
      <c r="AYO156" s="8"/>
      <c r="AYP156" s="8"/>
      <c r="AYQ156" s="8"/>
      <c r="AYR156" s="8"/>
      <c r="AYS156" s="8"/>
      <c r="AYT156" s="8"/>
      <c r="AYU156" s="8"/>
      <c r="AYV156" s="8"/>
      <c r="AYW156" s="8"/>
      <c r="AYX156" s="8"/>
      <c r="AYY156" s="8"/>
      <c r="AYZ156" s="8"/>
      <c r="AZA156" s="8"/>
      <c r="AZB156" s="8"/>
      <c r="AZC156" s="8"/>
      <c r="AZD156" s="8"/>
      <c r="AZE156" s="8"/>
      <c r="AZF156" s="8"/>
      <c r="AZG156" s="8"/>
      <c r="AZH156" s="8"/>
      <c r="AZI156" s="8"/>
      <c r="AZJ156" s="8"/>
      <c r="AZK156" s="8"/>
      <c r="AZL156" s="8"/>
      <c r="AZM156" s="8"/>
      <c r="AZN156" s="8"/>
      <c r="AZO156" s="8"/>
      <c r="AZP156" s="8"/>
      <c r="AZQ156" s="8"/>
      <c r="AZR156" s="8"/>
      <c r="AZS156" s="8"/>
      <c r="AZT156" s="8"/>
      <c r="AZU156" s="8"/>
      <c r="AZV156" s="8"/>
      <c r="AZW156" s="8"/>
      <c r="AZX156" s="8"/>
      <c r="AZY156" s="8"/>
      <c r="AZZ156" s="8"/>
      <c r="BAA156" s="8"/>
      <c r="BAB156" s="8"/>
      <c r="BAC156" s="8"/>
      <c r="BAD156" s="8"/>
      <c r="BAE156" s="8"/>
      <c r="BAF156" s="8"/>
      <c r="BAG156" s="8"/>
      <c r="BAH156" s="8"/>
      <c r="BAI156" s="8"/>
      <c r="BAJ156" s="8"/>
      <c r="BAK156" s="8"/>
      <c r="BAL156" s="8"/>
      <c r="BAM156" s="8"/>
      <c r="BAN156" s="8"/>
      <c r="BAO156" s="8"/>
      <c r="BAP156" s="8"/>
      <c r="BAQ156" s="8"/>
      <c r="BAR156" s="8"/>
      <c r="BAS156" s="8"/>
      <c r="BAT156" s="8"/>
      <c r="BAU156" s="8"/>
      <c r="BAV156" s="8"/>
      <c r="BAW156" s="8"/>
      <c r="BAX156" s="8"/>
      <c r="BAY156" s="8"/>
      <c r="BAZ156" s="8"/>
      <c r="BBA156" s="8"/>
      <c r="BBB156" s="8"/>
      <c r="BBC156" s="8"/>
      <c r="BBD156" s="8"/>
      <c r="BBE156" s="8"/>
      <c r="BBF156" s="8"/>
      <c r="BBG156" s="8"/>
      <c r="BBH156" s="8"/>
      <c r="BBI156" s="8"/>
      <c r="BBJ156" s="8"/>
      <c r="BBK156" s="8"/>
      <c r="BBL156" s="8"/>
      <c r="BBM156" s="8"/>
      <c r="BBN156" s="8"/>
      <c r="BBO156" s="8"/>
      <c r="BBP156" s="8"/>
      <c r="BBQ156" s="8"/>
      <c r="BBR156" s="8"/>
      <c r="BBS156" s="8"/>
      <c r="BBT156" s="8"/>
      <c r="BBU156" s="8"/>
      <c r="BBV156" s="8"/>
      <c r="BBW156" s="8"/>
      <c r="BBX156" s="8"/>
      <c r="BBY156" s="8"/>
      <c r="BBZ156" s="8"/>
      <c r="BCA156" s="8"/>
      <c r="BCB156" s="8"/>
      <c r="BCC156" s="8"/>
      <c r="BCD156" s="8"/>
      <c r="BCE156" s="8"/>
      <c r="BCF156" s="8"/>
      <c r="BCG156" s="8"/>
      <c r="BCH156" s="8"/>
      <c r="BCI156" s="8"/>
      <c r="BCJ156" s="8"/>
      <c r="BCK156" s="8"/>
      <c r="BCL156" s="8"/>
      <c r="BCM156" s="8"/>
      <c r="BCN156" s="8"/>
      <c r="BCO156" s="8"/>
      <c r="BCP156" s="8"/>
      <c r="BCQ156" s="8"/>
      <c r="BCR156" s="8"/>
      <c r="BCS156" s="8"/>
      <c r="BCT156" s="8"/>
      <c r="BCU156" s="8"/>
      <c r="BCV156" s="8"/>
      <c r="BCW156" s="8"/>
      <c r="BCX156" s="8"/>
      <c r="BCY156" s="8"/>
      <c r="BCZ156" s="8"/>
      <c r="BDA156" s="8"/>
      <c r="BDB156" s="8"/>
      <c r="BDC156" s="8"/>
      <c r="BDD156" s="8"/>
      <c r="BDE156" s="8"/>
      <c r="BDF156" s="8"/>
      <c r="BDG156" s="8"/>
      <c r="BDH156" s="8"/>
      <c r="BDI156" s="8"/>
      <c r="BDJ156" s="8"/>
      <c r="BDK156" s="8"/>
      <c r="BDL156" s="8"/>
      <c r="BDM156" s="8"/>
      <c r="BDN156" s="8"/>
      <c r="BDO156" s="8"/>
      <c r="BDP156" s="8"/>
      <c r="BDQ156" s="8"/>
      <c r="BDR156" s="8"/>
      <c r="BDS156" s="8"/>
      <c r="BDT156" s="8"/>
      <c r="BDU156" s="8"/>
      <c r="BDV156" s="8"/>
      <c r="BDW156" s="8"/>
      <c r="BDX156" s="8"/>
      <c r="BDY156" s="8"/>
      <c r="BDZ156" s="8"/>
      <c r="BEA156" s="8"/>
      <c r="BEB156" s="8"/>
      <c r="BEC156" s="8"/>
      <c r="BED156" s="8"/>
      <c r="BEE156" s="8"/>
      <c r="BEF156" s="8"/>
      <c r="BEG156" s="8"/>
      <c r="BEH156" s="8"/>
      <c r="BEI156" s="8"/>
      <c r="BEJ156" s="8"/>
      <c r="BEK156" s="8"/>
      <c r="BEL156" s="8"/>
      <c r="BEM156" s="8"/>
      <c r="BEN156" s="8"/>
      <c r="BEO156" s="8"/>
      <c r="BEP156" s="8"/>
      <c r="BEQ156" s="8"/>
      <c r="BER156" s="8"/>
      <c r="BES156" s="8"/>
      <c r="BET156" s="8"/>
      <c r="BEU156" s="8"/>
      <c r="BEV156" s="8"/>
      <c r="BEW156" s="8"/>
      <c r="BEX156" s="8"/>
      <c r="BEY156" s="8"/>
      <c r="BEZ156" s="8"/>
      <c r="BFA156" s="8"/>
      <c r="BFB156" s="8"/>
      <c r="BFC156" s="8"/>
      <c r="BFD156" s="8"/>
      <c r="BFE156" s="8"/>
      <c r="BFF156" s="8"/>
      <c r="BFG156" s="8"/>
      <c r="BFH156" s="8"/>
      <c r="BFI156" s="8"/>
      <c r="BFJ156" s="8"/>
      <c r="BFK156" s="8"/>
      <c r="BFL156" s="8"/>
      <c r="BFM156" s="8"/>
      <c r="BFN156" s="8"/>
      <c r="BFO156" s="8"/>
      <c r="BFP156" s="8"/>
      <c r="BFQ156" s="8"/>
      <c r="BFR156" s="8"/>
      <c r="BFS156" s="8"/>
      <c r="BFT156" s="8"/>
      <c r="BFU156" s="8"/>
      <c r="BFV156" s="8"/>
      <c r="BFW156" s="8"/>
      <c r="BFX156" s="8"/>
      <c r="BFY156" s="8"/>
      <c r="BFZ156" s="8"/>
      <c r="BGA156" s="8"/>
      <c r="BGB156" s="8"/>
      <c r="BGC156" s="8"/>
      <c r="BGD156" s="8"/>
      <c r="BGE156" s="8"/>
      <c r="BGF156" s="8"/>
      <c r="BGG156" s="8"/>
      <c r="BGH156" s="8"/>
      <c r="BGI156" s="8"/>
      <c r="BGJ156" s="8"/>
      <c r="BGK156" s="8"/>
      <c r="BGL156" s="8"/>
      <c r="BGM156" s="8"/>
      <c r="BGN156" s="8"/>
      <c r="BGO156" s="8"/>
      <c r="BGP156" s="8"/>
      <c r="BGQ156" s="8"/>
      <c r="BGR156" s="8"/>
      <c r="BGS156" s="8"/>
      <c r="BGT156" s="8"/>
      <c r="BGU156" s="8"/>
      <c r="BGV156" s="8"/>
      <c r="BGW156" s="8"/>
      <c r="BGX156" s="8"/>
      <c r="BGY156" s="8"/>
      <c r="BGZ156" s="8"/>
      <c r="BHA156" s="8"/>
      <c r="BHB156" s="8"/>
      <c r="BHC156" s="8"/>
      <c r="BHD156" s="8"/>
      <c r="BHE156" s="8"/>
      <c r="BHF156" s="8"/>
      <c r="BHG156" s="8"/>
      <c r="BHH156" s="8"/>
      <c r="BHI156" s="8"/>
      <c r="BHJ156" s="8"/>
      <c r="BHK156" s="8"/>
      <c r="BHL156" s="8"/>
      <c r="BHM156" s="8"/>
      <c r="BHN156" s="8"/>
      <c r="BHO156" s="8"/>
      <c r="BHP156" s="8"/>
      <c r="BHQ156" s="8"/>
      <c r="BHR156" s="8"/>
      <c r="BHS156" s="8"/>
      <c r="BHT156" s="8"/>
      <c r="BHU156" s="8"/>
      <c r="BHV156" s="8"/>
      <c r="BHW156" s="8"/>
      <c r="BHX156" s="8"/>
      <c r="BHY156" s="8"/>
      <c r="BHZ156" s="8"/>
      <c r="BIA156" s="8"/>
      <c r="BIB156" s="8"/>
      <c r="BIC156" s="8"/>
      <c r="BID156" s="8"/>
      <c r="BIE156" s="8"/>
      <c r="BIF156" s="8"/>
      <c r="BIG156" s="8"/>
      <c r="BIH156" s="8"/>
      <c r="BII156" s="8"/>
      <c r="BIJ156" s="8"/>
      <c r="BIK156" s="8"/>
      <c r="BIL156" s="8"/>
      <c r="BIM156" s="8"/>
      <c r="BIN156" s="8"/>
      <c r="BIO156" s="8"/>
      <c r="BIP156" s="8"/>
      <c r="BIQ156" s="8"/>
      <c r="BIR156" s="8"/>
      <c r="BIS156" s="8"/>
      <c r="BIT156" s="8"/>
      <c r="BIU156" s="8"/>
      <c r="BIV156" s="8"/>
      <c r="BIW156" s="8"/>
      <c r="BIX156" s="8"/>
      <c r="BIY156" s="8"/>
      <c r="BIZ156" s="8"/>
      <c r="BJA156" s="8"/>
      <c r="BJB156" s="8"/>
      <c r="BJC156" s="8"/>
      <c r="BJD156" s="8"/>
      <c r="BJE156" s="8"/>
      <c r="BJF156" s="8"/>
      <c r="BJG156" s="8"/>
      <c r="BJH156" s="8"/>
      <c r="BJI156" s="8"/>
      <c r="BJJ156" s="8"/>
      <c r="BJK156" s="8"/>
      <c r="BJL156" s="8"/>
      <c r="BJM156" s="8"/>
      <c r="BJN156" s="8"/>
      <c r="BJO156" s="8"/>
      <c r="BJP156" s="8"/>
      <c r="BJQ156" s="8"/>
      <c r="BJR156" s="8"/>
      <c r="BJS156" s="8"/>
      <c r="BJT156" s="8"/>
      <c r="BJU156" s="8"/>
      <c r="BJV156" s="8"/>
      <c r="BJW156" s="8"/>
      <c r="BJX156" s="8"/>
      <c r="BJY156" s="8"/>
      <c r="BJZ156" s="8"/>
      <c r="BKA156" s="8"/>
      <c r="BKB156" s="8"/>
      <c r="BKC156" s="8"/>
      <c r="BKD156" s="8"/>
      <c r="BKE156" s="8"/>
      <c r="BKF156" s="8"/>
      <c r="BKG156" s="8"/>
      <c r="BKH156" s="8"/>
      <c r="BKI156" s="8"/>
      <c r="BKJ156" s="8"/>
      <c r="BKK156" s="8"/>
      <c r="BKL156" s="8"/>
      <c r="BKM156" s="8"/>
      <c r="BKN156" s="8"/>
      <c r="BKO156" s="8"/>
      <c r="BKP156" s="8"/>
      <c r="BKQ156" s="8"/>
      <c r="BKR156" s="8"/>
      <c r="BKS156" s="8"/>
      <c r="BKT156" s="8"/>
      <c r="BKU156" s="8"/>
      <c r="BKV156" s="8"/>
      <c r="BKW156" s="8"/>
      <c r="BKX156" s="8"/>
      <c r="BKY156" s="8"/>
      <c r="BKZ156" s="8"/>
      <c r="BLA156" s="8"/>
      <c r="BLB156" s="8"/>
      <c r="BLC156" s="8"/>
      <c r="BLD156" s="8"/>
      <c r="BLE156" s="8"/>
      <c r="BLF156" s="8"/>
      <c r="BLG156" s="8"/>
      <c r="BLH156" s="8"/>
      <c r="BLI156" s="8"/>
      <c r="BLJ156" s="8"/>
      <c r="BLK156" s="8"/>
      <c r="BLL156" s="8"/>
      <c r="BLM156" s="8"/>
      <c r="BLN156" s="8"/>
      <c r="BLO156" s="8"/>
      <c r="BLP156" s="8"/>
      <c r="BLQ156" s="8"/>
      <c r="BLR156" s="8"/>
      <c r="BLS156" s="8"/>
      <c r="BLT156" s="8"/>
      <c r="BLU156" s="8"/>
      <c r="BLV156" s="8"/>
      <c r="BLW156" s="8"/>
      <c r="BLX156" s="8"/>
      <c r="BLY156" s="8"/>
      <c r="BLZ156" s="8"/>
      <c r="BMA156" s="8"/>
      <c r="BMB156" s="8"/>
      <c r="BMC156" s="8"/>
      <c r="BMD156" s="8"/>
      <c r="BME156" s="8"/>
      <c r="BMF156" s="8"/>
      <c r="BMG156" s="8"/>
      <c r="BMH156" s="8"/>
      <c r="BMI156" s="8"/>
      <c r="BMJ156" s="8"/>
      <c r="BMK156" s="8"/>
      <c r="BML156" s="8"/>
      <c r="BMM156" s="8"/>
      <c r="BMN156" s="8"/>
      <c r="BMO156" s="8"/>
      <c r="BMP156" s="8"/>
      <c r="BMQ156" s="8"/>
      <c r="BMR156" s="8"/>
      <c r="BMS156" s="8"/>
      <c r="BMT156" s="8"/>
      <c r="BMU156" s="8"/>
      <c r="BMV156" s="8"/>
      <c r="BMW156" s="8"/>
      <c r="BMX156" s="8"/>
      <c r="BMY156" s="8"/>
      <c r="BMZ156" s="8"/>
      <c r="BNA156" s="8"/>
      <c r="BNB156" s="8"/>
      <c r="BNC156" s="8"/>
      <c r="BND156" s="8"/>
      <c r="BNE156" s="8"/>
      <c r="BNF156" s="8"/>
      <c r="BNG156" s="8"/>
      <c r="BNH156" s="8"/>
      <c r="BNI156" s="8"/>
      <c r="BNJ156" s="8"/>
      <c r="BNK156" s="8"/>
      <c r="BNL156" s="8"/>
      <c r="BNM156" s="8"/>
      <c r="BNN156" s="8"/>
      <c r="BNO156" s="8"/>
      <c r="BNP156" s="8"/>
      <c r="BNQ156" s="8"/>
      <c r="BNR156" s="8"/>
      <c r="BNS156" s="8"/>
      <c r="BNT156" s="8"/>
      <c r="BNU156" s="8"/>
      <c r="BNV156" s="8"/>
      <c r="BNW156" s="8"/>
      <c r="BNX156" s="8"/>
      <c r="BNY156" s="8"/>
      <c r="BNZ156" s="8"/>
      <c r="BOA156" s="8"/>
      <c r="BOB156" s="8"/>
      <c r="BOC156" s="8"/>
      <c r="BOD156" s="8"/>
      <c r="BOE156" s="8"/>
      <c r="BOF156" s="8"/>
      <c r="BOG156" s="8"/>
      <c r="BOH156" s="8"/>
      <c r="BOI156" s="8"/>
      <c r="BOJ156" s="8"/>
      <c r="BOK156" s="8"/>
      <c r="BOL156" s="8"/>
      <c r="BOM156" s="8"/>
      <c r="BON156" s="8"/>
      <c r="BOO156" s="8"/>
      <c r="BOP156" s="8"/>
      <c r="BOQ156" s="8"/>
      <c r="BOR156" s="8"/>
      <c r="BOS156" s="8"/>
      <c r="BOT156" s="8"/>
      <c r="BOU156" s="8"/>
      <c r="BOV156" s="8"/>
      <c r="BOW156" s="8"/>
      <c r="BOX156" s="8"/>
      <c r="BOY156" s="8"/>
      <c r="BOZ156" s="8"/>
      <c r="BPA156" s="8"/>
      <c r="BPB156" s="8"/>
      <c r="BPC156" s="8"/>
      <c r="BPD156" s="8"/>
      <c r="BPE156" s="8"/>
      <c r="BPF156" s="8"/>
      <c r="BPG156" s="8"/>
      <c r="BPH156" s="8"/>
      <c r="BPI156" s="8"/>
      <c r="BPJ156" s="8"/>
      <c r="BPK156" s="8"/>
      <c r="BPL156" s="8"/>
      <c r="BPM156" s="8"/>
      <c r="BPN156" s="8"/>
      <c r="BPO156" s="8"/>
      <c r="BPP156" s="8"/>
      <c r="BPQ156" s="8"/>
      <c r="BPR156" s="8"/>
      <c r="BPS156" s="8"/>
      <c r="BPT156" s="8"/>
      <c r="BPU156" s="8"/>
      <c r="BPV156" s="8"/>
      <c r="BPW156" s="8"/>
      <c r="BPX156" s="8"/>
      <c r="BPY156" s="8"/>
      <c r="BPZ156" s="8"/>
      <c r="BQA156" s="8"/>
      <c r="BQB156" s="8"/>
      <c r="BQC156" s="8"/>
      <c r="BQD156" s="8"/>
      <c r="BQE156" s="8"/>
      <c r="BQF156" s="8"/>
      <c r="BQG156" s="8"/>
      <c r="BQH156" s="8"/>
      <c r="BQI156" s="8"/>
      <c r="BQJ156" s="8"/>
      <c r="BQK156" s="8"/>
      <c r="BQL156" s="8"/>
      <c r="BQM156" s="8"/>
      <c r="BQN156" s="8"/>
      <c r="BQO156" s="8"/>
      <c r="BQP156" s="8"/>
      <c r="BQQ156" s="8"/>
      <c r="BQR156" s="8"/>
      <c r="BQS156" s="8"/>
      <c r="BQT156" s="8"/>
      <c r="BQU156" s="8"/>
      <c r="BQV156" s="8"/>
      <c r="BQW156" s="8"/>
      <c r="BQX156" s="8"/>
      <c r="BQY156" s="8"/>
      <c r="BQZ156" s="8"/>
      <c r="BRA156" s="8"/>
      <c r="BRB156" s="8"/>
      <c r="BRC156" s="8"/>
      <c r="BRD156" s="8"/>
      <c r="BRE156" s="8"/>
      <c r="BRF156" s="8"/>
      <c r="BRG156" s="8"/>
      <c r="BRH156" s="8"/>
      <c r="BRI156" s="8"/>
      <c r="BRJ156" s="8"/>
      <c r="BRK156" s="8"/>
      <c r="BRL156" s="8"/>
      <c r="BRM156" s="8"/>
      <c r="BRN156" s="8"/>
      <c r="BRO156" s="8"/>
      <c r="BRP156" s="8"/>
      <c r="BRQ156" s="8"/>
      <c r="BRR156" s="8"/>
      <c r="BRS156" s="8"/>
      <c r="BRT156" s="8"/>
      <c r="BRU156" s="8"/>
      <c r="BRV156" s="8"/>
      <c r="BRW156" s="8"/>
      <c r="BRX156" s="8"/>
      <c r="BRY156" s="8"/>
      <c r="BRZ156" s="8"/>
      <c r="BSA156" s="8"/>
      <c r="BSB156" s="8"/>
      <c r="BSC156" s="8"/>
      <c r="BSD156" s="8"/>
      <c r="BSE156" s="8"/>
      <c r="BSF156" s="8"/>
      <c r="BSG156" s="8"/>
      <c r="BSH156" s="8"/>
      <c r="BSI156" s="8"/>
      <c r="BSJ156" s="8"/>
      <c r="BSK156" s="8"/>
      <c r="BSL156" s="8"/>
      <c r="BSM156" s="8"/>
      <c r="BSN156" s="8"/>
      <c r="BSO156" s="8"/>
      <c r="BSP156" s="8"/>
      <c r="BSQ156" s="8"/>
      <c r="BSR156" s="8"/>
      <c r="BSS156" s="8"/>
      <c r="BST156" s="8"/>
      <c r="BSU156" s="8"/>
      <c r="BSV156" s="8"/>
      <c r="BSW156" s="8"/>
      <c r="BSX156" s="8"/>
      <c r="BSY156" s="8"/>
      <c r="BSZ156" s="8"/>
      <c r="BTA156" s="8"/>
      <c r="BTB156" s="8"/>
      <c r="BTC156" s="8"/>
      <c r="BTD156" s="8"/>
      <c r="BTE156" s="8"/>
      <c r="BTF156" s="8"/>
      <c r="BTG156" s="8"/>
      <c r="BTH156" s="8"/>
      <c r="BTI156" s="8"/>
      <c r="BTJ156" s="8"/>
      <c r="BTK156" s="8"/>
      <c r="BTL156" s="8"/>
      <c r="BTM156" s="8"/>
      <c r="BTN156" s="8"/>
      <c r="BTO156" s="8"/>
      <c r="BTP156" s="8"/>
      <c r="BTQ156" s="8"/>
      <c r="BTR156" s="8"/>
      <c r="BTS156" s="8"/>
      <c r="BTT156" s="8"/>
      <c r="BTU156" s="8"/>
      <c r="BTV156" s="8"/>
      <c r="BTW156" s="8"/>
      <c r="BTX156" s="8"/>
      <c r="BTY156" s="8"/>
      <c r="BTZ156" s="8"/>
      <c r="BUA156" s="8"/>
      <c r="BUB156" s="8"/>
      <c r="BUC156" s="8"/>
      <c r="BUD156" s="8"/>
      <c r="BUE156" s="8"/>
      <c r="BUF156" s="8"/>
      <c r="BUG156" s="8"/>
      <c r="BUH156" s="8"/>
      <c r="BUI156" s="8"/>
      <c r="BUJ156" s="8"/>
      <c r="BUK156" s="8"/>
      <c r="BUL156" s="8"/>
      <c r="BUM156" s="8"/>
      <c r="BUN156" s="8"/>
      <c r="BUO156" s="8"/>
      <c r="BUP156" s="8"/>
      <c r="BUQ156" s="8"/>
      <c r="BUR156" s="8"/>
      <c r="BUS156" s="8"/>
      <c r="BUT156" s="8"/>
      <c r="BUU156" s="8"/>
      <c r="BUV156" s="8"/>
      <c r="BUW156" s="8"/>
      <c r="BUX156" s="8"/>
      <c r="BUY156" s="8"/>
      <c r="BUZ156" s="8"/>
      <c r="BVA156" s="8"/>
      <c r="BVB156" s="8"/>
      <c r="BVC156" s="8"/>
      <c r="BVD156" s="8"/>
      <c r="BVE156" s="8"/>
      <c r="BVF156" s="8"/>
      <c r="BVG156" s="8"/>
      <c r="BVH156" s="8"/>
      <c r="BVI156" s="8"/>
      <c r="BVJ156" s="8"/>
      <c r="BVK156" s="8"/>
      <c r="BVL156" s="8"/>
      <c r="BVM156" s="8"/>
      <c r="BVN156" s="8"/>
      <c r="BVO156" s="8"/>
      <c r="BVP156" s="8"/>
      <c r="BVQ156" s="8"/>
      <c r="BVR156" s="8"/>
      <c r="BVS156" s="8"/>
      <c r="BVT156" s="8"/>
      <c r="BVU156" s="8"/>
      <c r="BVV156" s="8"/>
      <c r="BVW156" s="8"/>
      <c r="BVX156" s="8"/>
      <c r="BVY156" s="8"/>
      <c r="BVZ156" s="8"/>
      <c r="BWA156" s="8"/>
      <c r="BWB156" s="8"/>
      <c r="BWC156" s="8"/>
      <c r="BWD156" s="8"/>
      <c r="BWE156" s="8"/>
      <c r="BWF156" s="8"/>
      <c r="BWG156" s="8"/>
      <c r="BWH156" s="8"/>
      <c r="BWI156" s="8"/>
      <c r="BWJ156" s="8"/>
      <c r="BWK156" s="8"/>
      <c r="BWL156" s="8"/>
      <c r="BWM156" s="8"/>
      <c r="BWN156" s="8"/>
      <c r="BWO156" s="8"/>
      <c r="BWP156" s="8"/>
      <c r="BWQ156" s="8"/>
      <c r="BWR156" s="8"/>
      <c r="BWS156" s="8"/>
      <c r="BWT156" s="8"/>
      <c r="BWU156" s="8"/>
      <c r="BWV156" s="8"/>
      <c r="BWW156" s="8"/>
      <c r="BWX156" s="8"/>
      <c r="BWY156" s="8"/>
      <c r="BWZ156" s="8"/>
      <c r="BXA156" s="8"/>
      <c r="BXB156" s="8"/>
      <c r="BXC156" s="8"/>
      <c r="BXD156" s="8"/>
      <c r="BXE156" s="8"/>
      <c r="BXF156" s="8"/>
      <c r="BXG156" s="8"/>
      <c r="BXH156" s="8"/>
      <c r="BXI156" s="8"/>
      <c r="BXJ156" s="8"/>
      <c r="BXK156" s="8"/>
      <c r="BXL156" s="8"/>
      <c r="BXM156" s="8"/>
      <c r="BXN156" s="8"/>
      <c r="BXO156" s="8"/>
      <c r="BXP156" s="8"/>
      <c r="BXQ156" s="8"/>
      <c r="BXR156" s="8"/>
      <c r="BXS156" s="8"/>
      <c r="BXT156" s="8"/>
      <c r="BXU156" s="8"/>
      <c r="BXV156" s="8"/>
      <c r="BXW156" s="8"/>
      <c r="BXX156" s="8"/>
      <c r="BXY156" s="8"/>
      <c r="BXZ156" s="8"/>
      <c r="BYA156" s="8"/>
      <c r="BYB156" s="8"/>
      <c r="BYC156" s="8"/>
      <c r="BYD156" s="8"/>
      <c r="BYE156" s="8"/>
      <c r="BYF156" s="8"/>
      <c r="BYG156" s="8"/>
      <c r="BYH156" s="8"/>
      <c r="BYI156" s="8"/>
      <c r="BYJ156" s="8"/>
      <c r="BYK156" s="8"/>
      <c r="BYL156" s="8"/>
      <c r="BYM156" s="8"/>
      <c r="BYN156" s="8"/>
      <c r="BYO156" s="8"/>
      <c r="BYP156" s="8"/>
      <c r="BYQ156" s="8"/>
      <c r="BYR156" s="8"/>
      <c r="BYS156" s="8"/>
      <c r="BYT156" s="8"/>
      <c r="BYU156" s="8"/>
      <c r="BYV156" s="8"/>
      <c r="BYW156" s="8"/>
      <c r="BYX156" s="8"/>
      <c r="BYY156" s="8"/>
      <c r="BYZ156" s="8"/>
      <c r="BZA156" s="8"/>
      <c r="BZB156" s="8"/>
      <c r="BZC156" s="8"/>
      <c r="BZD156" s="8"/>
      <c r="BZE156" s="8"/>
      <c r="BZF156" s="8"/>
      <c r="BZG156" s="8"/>
      <c r="BZH156" s="8"/>
      <c r="BZI156" s="8"/>
      <c r="BZJ156" s="8"/>
      <c r="BZK156" s="8"/>
      <c r="BZL156" s="8"/>
      <c r="BZM156" s="8"/>
      <c r="BZN156" s="8"/>
      <c r="BZO156" s="8"/>
      <c r="BZP156" s="8"/>
      <c r="BZQ156" s="8"/>
      <c r="BZR156" s="8"/>
      <c r="BZS156" s="8"/>
      <c r="BZT156" s="8"/>
      <c r="BZU156" s="8"/>
      <c r="BZV156" s="8"/>
      <c r="BZW156" s="8"/>
      <c r="BZX156" s="8"/>
      <c r="BZY156" s="8"/>
      <c r="BZZ156" s="8"/>
      <c r="CAA156" s="8"/>
      <c r="CAB156" s="8"/>
      <c r="CAC156" s="8"/>
      <c r="CAD156" s="8"/>
      <c r="CAE156" s="8"/>
      <c r="CAF156" s="8"/>
      <c r="CAG156" s="8"/>
      <c r="CAH156" s="8"/>
      <c r="CAI156" s="8"/>
      <c r="CAJ156" s="8"/>
      <c r="CAK156" s="8"/>
      <c r="CAL156" s="8"/>
      <c r="CAM156" s="8"/>
      <c r="CAN156" s="8"/>
      <c r="CAO156" s="8"/>
      <c r="CAP156" s="8"/>
      <c r="CAQ156" s="8"/>
      <c r="CAR156" s="8"/>
      <c r="CAS156" s="8"/>
      <c r="CAT156" s="8"/>
      <c r="CAU156" s="8"/>
      <c r="CAV156" s="8"/>
      <c r="CAW156" s="8"/>
      <c r="CAX156" s="8"/>
      <c r="CAY156" s="8"/>
      <c r="CAZ156" s="8"/>
      <c r="CBA156" s="8"/>
      <c r="CBB156" s="8"/>
      <c r="CBC156" s="8"/>
      <c r="CBD156" s="8"/>
      <c r="CBE156" s="8"/>
      <c r="CBF156" s="8"/>
      <c r="CBG156" s="8"/>
      <c r="CBH156" s="8"/>
      <c r="CBI156" s="8"/>
      <c r="CBJ156" s="8"/>
      <c r="CBK156" s="8"/>
      <c r="CBL156" s="8"/>
      <c r="CBM156" s="8"/>
      <c r="CBN156" s="8"/>
      <c r="CBO156" s="8"/>
      <c r="CBP156" s="8"/>
      <c r="CBQ156" s="8"/>
      <c r="CBR156" s="8"/>
      <c r="CBS156" s="8"/>
      <c r="CBT156" s="8"/>
      <c r="CBU156" s="8"/>
      <c r="CBV156" s="8"/>
      <c r="CBW156" s="8"/>
      <c r="CBX156" s="8"/>
      <c r="CBY156" s="8"/>
      <c r="CBZ156" s="8"/>
      <c r="CCA156" s="8"/>
      <c r="CCB156" s="8"/>
      <c r="CCC156" s="8"/>
      <c r="CCD156" s="8"/>
      <c r="CCE156" s="8"/>
      <c r="CCF156" s="8"/>
      <c r="CCG156" s="8"/>
      <c r="CCH156" s="8"/>
      <c r="CCI156" s="8"/>
      <c r="CCJ156" s="8"/>
      <c r="CCK156" s="8"/>
      <c r="CCL156" s="8"/>
      <c r="CCM156" s="8"/>
      <c r="CCN156" s="8"/>
      <c r="CCO156" s="8"/>
      <c r="CCP156" s="8"/>
      <c r="CCQ156" s="8"/>
      <c r="CCR156" s="8"/>
      <c r="CCS156" s="8"/>
      <c r="CCT156" s="8"/>
      <c r="CCU156" s="8"/>
      <c r="CCV156" s="8"/>
      <c r="CCW156" s="8"/>
      <c r="CCX156" s="8"/>
      <c r="CCY156" s="8"/>
      <c r="CCZ156" s="8"/>
      <c r="CDA156" s="8"/>
      <c r="CDB156" s="8"/>
      <c r="CDC156" s="8"/>
      <c r="CDD156" s="8"/>
      <c r="CDE156" s="8"/>
      <c r="CDF156" s="8"/>
      <c r="CDG156" s="8"/>
      <c r="CDH156" s="8"/>
      <c r="CDI156" s="8"/>
      <c r="CDJ156" s="8"/>
      <c r="CDK156" s="8"/>
      <c r="CDL156" s="8"/>
      <c r="CDM156" s="8"/>
      <c r="CDN156" s="8"/>
      <c r="CDO156" s="8"/>
      <c r="CDP156" s="8"/>
      <c r="CDQ156" s="8"/>
      <c r="CDR156" s="8"/>
      <c r="CDS156" s="8"/>
      <c r="CDT156" s="8"/>
      <c r="CDU156" s="8"/>
      <c r="CDV156" s="8"/>
      <c r="CDW156" s="8"/>
      <c r="CDX156" s="8"/>
      <c r="CDY156" s="8"/>
      <c r="CDZ156" s="8"/>
      <c r="CEA156" s="8"/>
      <c r="CEB156" s="8"/>
      <c r="CEC156" s="8"/>
      <c r="CED156" s="8"/>
      <c r="CEE156" s="8"/>
      <c r="CEF156" s="8"/>
      <c r="CEG156" s="8"/>
      <c r="CEH156" s="8"/>
      <c r="CEI156" s="8"/>
      <c r="CEJ156" s="8"/>
      <c r="CEK156" s="8"/>
      <c r="CEL156" s="8"/>
      <c r="CEM156" s="8"/>
      <c r="CEN156" s="8"/>
      <c r="CEO156" s="8"/>
      <c r="CEP156" s="8"/>
      <c r="CEQ156" s="8"/>
      <c r="CER156" s="8"/>
      <c r="CES156" s="8"/>
      <c r="CET156" s="8"/>
      <c r="CEU156" s="8"/>
      <c r="CEV156" s="8"/>
      <c r="CEW156" s="8"/>
      <c r="CEX156" s="8"/>
      <c r="CEY156" s="8"/>
      <c r="CEZ156" s="8"/>
      <c r="CFA156" s="8"/>
      <c r="CFB156" s="8"/>
      <c r="CFC156" s="8"/>
      <c r="CFD156" s="8"/>
      <c r="CFE156" s="8"/>
      <c r="CFF156" s="8"/>
      <c r="CFG156" s="8"/>
      <c r="CFH156" s="8"/>
      <c r="CFI156" s="8"/>
      <c r="CFJ156" s="8"/>
      <c r="CFK156" s="8"/>
      <c r="CFL156" s="8"/>
      <c r="CFM156" s="8"/>
      <c r="CFN156" s="8"/>
      <c r="CFO156" s="8"/>
      <c r="CFP156" s="8"/>
      <c r="CFQ156" s="8"/>
      <c r="CFR156" s="8"/>
      <c r="CFS156" s="8"/>
      <c r="CFT156" s="8"/>
      <c r="CFU156" s="8"/>
      <c r="CFV156" s="8"/>
      <c r="CFW156" s="8"/>
      <c r="CFX156" s="8"/>
      <c r="CFY156" s="8"/>
      <c r="CFZ156" s="8"/>
      <c r="CGA156" s="8"/>
      <c r="CGB156" s="8"/>
      <c r="CGC156" s="8"/>
      <c r="CGD156" s="8"/>
      <c r="CGE156" s="8"/>
      <c r="CGF156" s="8"/>
      <c r="CGG156" s="8"/>
      <c r="CGH156" s="8"/>
      <c r="CGI156" s="8"/>
      <c r="CGJ156" s="8"/>
      <c r="CGK156" s="8"/>
      <c r="CGL156" s="8"/>
      <c r="CGM156" s="8"/>
      <c r="CGN156" s="8"/>
      <c r="CGO156" s="8"/>
      <c r="CGP156" s="8"/>
      <c r="CGQ156" s="8"/>
      <c r="CGR156" s="8"/>
      <c r="CGS156" s="8"/>
      <c r="CGT156" s="8"/>
      <c r="CGU156" s="8"/>
      <c r="CGV156" s="8"/>
      <c r="CGW156" s="8"/>
      <c r="CGX156" s="8"/>
      <c r="CGY156" s="8"/>
      <c r="CGZ156" s="8"/>
      <c r="CHA156" s="8"/>
      <c r="CHB156" s="8"/>
      <c r="CHC156" s="8"/>
      <c r="CHD156" s="8"/>
      <c r="CHE156" s="8"/>
      <c r="CHF156" s="8"/>
      <c r="CHG156" s="8"/>
      <c r="CHH156" s="8"/>
      <c r="CHI156" s="8"/>
      <c r="CHJ156" s="8"/>
      <c r="CHK156" s="8"/>
      <c r="CHL156" s="8"/>
      <c r="CHM156" s="8"/>
      <c r="CHN156" s="8"/>
      <c r="CHO156" s="8"/>
      <c r="CHP156" s="8"/>
      <c r="CHQ156" s="8"/>
      <c r="CHR156" s="8"/>
      <c r="CHS156" s="8"/>
      <c r="CHT156" s="8"/>
      <c r="CHU156" s="8"/>
      <c r="CHV156" s="8"/>
      <c r="CHW156" s="8"/>
      <c r="CHX156" s="8"/>
      <c r="CHY156" s="8"/>
      <c r="CHZ156" s="8"/>
      <c r="CIA156" s="8"/>
      <c r="CIB156" s="8"/>
      <c r="CIC156" s="8"/>
      <c r="CID156" s="8"/>
      <c r="CIE156" s="8"/>
      <c r="CIF156" s="8"/>
      <c r="CIG156" s="8"/>
      <c r="CIH156" s="8"/>
      <c r="CII156" s="8"/>
      <c r="CIJ156" s="8"/>
      <c r="CIK156" s="8"/>
      <c r="CIL156" s="8"/>
      <c r="CIM156" s="8"/>
      <c r="CIN156" s="8"/>
      <c r="CIO156" s="8"/>
      <c r="CIP156" s="8"/>
      <c r="CIQ156" s="8"/>
      <c r="CIR156" s="8"/>
      <c r="CIS156" s="8"/>
      <c r="CIT156" s="8"/>
      <c r="CIU156" s="8"/>
      <c r="CIV156" s="8"/>
      <c r="CIW156" s="8"/>
      <c r="CIX156" s="8"/>
      <c r="CIY156" s="8"/>
      <c r="CIZ156" s="8"/>
      <c r="CJA156" s="8"/>
      <c r="CJB156" s="8"/>
      <c r="CJC156" s="8"/>
      <c r="CJD156" s="8"/>
      <c r="CJE156" s="8"/>
      <c r="CJF156" s="8"/>
      <c r="CJG156" s="8"/>
      <c r="CJH156" s="8"/>
      <c r="CJI156" s="8"/>
      <c r="CJJ156" s="8"/>
      <c r="CJK156" s="8"/>
      <c r="CJL156" s="8"/>
      <c r="CJM156" s="8"/>
      <c r="CJN156" s="8"/>
      <c r="CJO156" s="8"/>
      <c r="CJP156" s="8"/>
      <c r="CJQ156" s="8"/>
      <c r="CJR156" s="8"/>
      <c r="CJS156" s="8"/>
      <c r="CJT156" s="8"/>
      <c r="CJU156" s="8"/>
      <c r="CJV156" s="8"/>
      <c r="CJW156" s="8"/>
      <c r="CJX156" s="8"/>
      <c r="CJY156" s="8"/>
      <c r="CJZ156" s="8"/>
      <c r="CKA156" s="8"/>
      <c r="CKB156" s="8"/>
      <c r="CKC156" s="8"/>
      <c r="CKD156" s="8"/>
      <c r="CKE156" s="8"/>
      <c r="CKF156" s="8"/>
      <c r="CKG156" s="8"/>
      <c r="CKH156" s="8"/>
      <c r="CKI156" s="8"/>
      <c r="CKJ156" s="8"/>
      <c r="CKK156" s="8"/>
      <c r="CKL156" s="8"/>
      <c r="CKM156" s="8"/>
      <c r="CKN156" s="8"/>
      <c r="CKO156" s="8"/>
      <c r="CKP156" s="8"/>
      <c r="CKQ156" s="8"/>
      <c r="CKR156" s="8"/>
      <c r="CKS156" s="8"/>
      <c r="CKT156" s="8"/>
      <c r="CKU156" s="8"/>
      <c r="CKV156" s="8"/>
      <c r="CKW156" s="8"/>
      <c r="CKX156" s="8"/>
      <c r="CKY156" s="8"/>
      <c r="CKZ156" s="8"/>
      <c r="CLA156" s="8"/>
      <c r="CLB156" s="8"/>
      <c r="CLC156" s="8"/>
      <c r="CLD156" s="8"/>
      <c r="CLE156" s="8"/>
      <c r="CLF156" s="8"/>
      <c r="CLG156" s="8"/>
      <c r="CLH156" s="8"/>
      <c r="CLI156" s="8"/>
      <c r="CLJ156" s="8"/>
      <c r="CLK156" s="8"/>
      <c r="CLL156" s="8"/>
      <c r="CLM156" s="8"/>
      <c r="CLN156" s="8"/>
      <c r="CLO156" s="8"/>
      <c r="CLP156" s="8"/>
      <c r="CLQ156" s="8"/>
      <c r="CLR156" s="8"/>
      <c r="CLS156" s="8"/>
      <c r="CLT156" s="8"/>
      <c r="CLU156" s="8"/>
      <c r="CLV156" s="8"/>
      <c r="CLW156" s="8"/>
      <c r="CLX156" s="8"/>
      <c r="CLY156" s="8"/>
      <c r="CLZ156" s="8"/>
      <c r="CMA156" s="8"/>
      <c r="CMB156" s="8"/>
      <c r="CMC156" s="8"/>
      <c r="CMD156" s="8"/>
      <c r="CME156" s="8"/>
      <c r="CMF156" s="8"/>
      <c r="CMG156" s="8"/>
      <c r="CMH156" s="8"/>
      <c r="CMI156" s="8"/>
      <c r="CMJ156" s="8"/>
      <c r="CMK156" s="8"/>
      <c r="CML156" s="8"/>
      <c r="CMM156" s="8"/>
      <c r="CMN156" s="8"/>
      <c r="CMO156" s="8"/>
      <c r="CMP156" s="8"/>
      <c r="CMQ156" s="8"/>
      <c r="CMR156" s="8"/>
      <c r="CMS156" s="8"/>
      <c r="CMT156" s="8"/>
      <c r="CMU156" s="8"/>
      <c r="CMV156" s="8"/>
      <c r="CMW156" s="8"/>
      <c r="CMX156" s="8"/>
      <c r="CMY156" s="8"/>
      <c r="CMZ156" s="8"/>
      <c r="CNA156" s="8"/>
      <c r="CNB156" s="8"/>
      <c r="CNC156" s="8"/>
      <c r="CND156" s="8"/>
      <c r="CNE156" s="8"/>
      <c r="CNF156" s="8"/>
      <c r="CNG156" s="8"/>
      <c r="CNH156" s="8"/>
      <c r="CNI156" s="8"/>
      <c r="CNJ156" s="8"/>
      <c r="CNK156" s="8"/>
      <c r="CNL156" s="8"/>
      <c r="CNM156" s="8"/>
      <c r="CNN156" s="8"/>
      <c r="CNO156" s="8"/>
      <c r="CNP156" s="8"/>
      <c r="CNQ156" s="8"/>
      <c r="CNR156" s="8"/>
      <c r="CNS156" s="8"/>
      <c r="CNT156" s="8"/>
      <c r="CNU156" s="8"/>
      <c r="CNV156" s="8"/>
      <c r="CNW156" s="8"/>
      <c r="CNX156" s="8"/>
      <c r="CNY156" s="8"/>
      <c r="CNZ156" s="8"/>
      <c r="COA156" s="8"/>
      <c r="COB156" s="8"/>
      <c r="COC156" s="8"/>
      <c r="COD156" s="8"/>
      <c r="COE156" s="8"/>
      <c r="COF156" s="8"/>
      <c r="COG156" s="8"/>
      <c r="COH156" s="8"/>
      <c r="COI156" s="8"/>
      <c r="COJ156" s="8"/>
      <c r="COK156" s="8"/>
      <c r="COL156" s="8"/>
      <c r="COM156" s="8"/>
      <c r="CON156" s="8"/>
      <c r="COO156" s="8"/>
      <c r="COP156" s="8"/>
      <c r="COQ156" s="8"/>
      <c r="COR156" s="8"/>
      <c r="COS156" s="8"/>
      <c r="COT156" s="8"/>
      <c r="COU156" s="8"/>
      <c r="COV156" s="8"/>
      <c r="COW156" s="8"/>
      <c r="COX156" s="8"/>
      <c r="COY156" s="8"/>
      <c r="COZ156" s="8"/>
      <c r="CPA156" s="8"/>
      <c r="CPB156" s="8"/>
      <c r="CPC156" s="8"/>
      <c r="CPD156" s="8"/>
      <c r="CPE156" s="8"/>
      <c r="CPF156" s="8"/>
      <c r="CPG156" s="8"/>
      <c r="CPH156" s="8"/>
      <c r="CPI156" s="8"/>
      <c r="CPJ156" s="8"/>
      <c r="CPK156" s="8"/>
      <c r="CPL156" s="8"/>
      <c r="CPM156" s="8"/>
      <c r="CPN156" s="8"/>
      <c r="CPO156" s="8"/>
      <c r="CPP156" s="8"/>
      <c r="CPQ156" s="8"/>
      <c r="CPR156" s="8"/>
      <c r="CPS156" s="8"/>
      <c r="CPT156" s="8"/>
      <c r="CPU156" s="8"/>
      <c r="CPV156" s="8"/>
      <c r="CPW156" s="8"/>
      <c r="CPX156" s="8"/>
      <c r="CPY156" s="8"/>
      <c r="CPZ156" s="8"/>
      <c r="CQA156" s="8"/>
      <c r="CQB156" s="8"/>
      <c r="CQC156" s="8"/>
      <c r="CQD156" s="8"/>
      <c r="CQE156" s="8"/>
      <c r="CQF156" s="8"/>
      <c r="CQG156" s="8"/>
      <c r="CQH156" s="8"/>
      <c r="CQI156" s="8"/>
      <c r="CQJ156" s="8"/>
      <c r="CQK156" s="8"/>
      <c r="CQL156" s="8"/>
      <c r="CQM156" s="8"/>
      <c r="CQN156" s="8"/>
      <c r="CQO156" s="8"/>
      <c r="CQP156" s="8"/>
      <c r="CQQ156" s="8"/>
      <c r="CQR156" s="8"/>
      <c r="CQS156" s="8"/>
      <c r="CQT156" s="8"/>
      <c r="CQU156" s="8"/>
      <c r="CQV156" s="8"/>
      <c r="CQW156" s="8"/>
      <c r="CQX156" s="8"/>
      <c r="CQY156" s="8"/>
      <c r="CQZ156" s="8"/>
      <c r="CRA156" s="8"/>
      <c r="CRB156" s="8"/>
      <c r="CRC156" s="8"/>
      <c r="CRD156" s="8"/>
      <c r="CRE156" s="8"/>
      <c r="CRF156" s="8"/>
      <c r="CRG156" s="8"/>
      <c r="CRH156" s="8"/>
      <c r="CRI156" s="8"/>
      <c r="CRJ156" s="8"/>
      <c r="CRK156" s="8"/>
      <c r="CRL156" s="8"/>
      <c r="CRM156" s="8"/>
      <c r="CRN156" s="8"/>
      <c r="CRO156" s="8"/>
      <c r="CRP156" s="8"/>
      <c r="CRQ156" s="8"/>
      <c r="CRR156" s="8"/>
      <c r="CRS156" s="8"/>
      <c r="CRT156" s="8"/>
      <c r="CRU156" s="8"/>
      <c r="CRV156" s="8"/>
      <c r="CRW156" s="8"/>
      <c r="CRX156" s="8"/>
      <c r="CRY156" s="8"/>
      <c r="CRZ156" s="8"/>
      <c r="CSA156" s="8"/>
      <c r="CSB156" s="8"/>
      <c r="CSC156" s="8"/>
      <c r="CSD156" s="8"/>
      <c r="CSE156" s="8"/>
      <c r="CSF156" s="8"/>
      <c r="CSG156" s="8"/>
      <c r="CSH156" s="8"/>
      <c r="CSI156" s="8"/>
      <c r="CSJ156" s="8"/>
      <c r="CSK156" s="8"/>
      <c r="CSL156" s="8"/>
      <c r="CSM156" s="8"/>
      <c r="CSN156" s="8"/>
      <c r="CSO156" s="8"/>
      <c r="CSP156" s="8"/>
      <c r="CSQ156" s="8"/>
      <c r="CSR156" s="8"/>
      <c r="CSS156" s="8"/>
      <c r="CST156" s="8"/>
      <c r="CSU156" s="8"/>
      <c r="CSV156" s="8"/>
      <c r="CSW156" s="8"/>
      <c r="CSX156" s="8"/>
      <c r="CSY156" s="8"/>
      <c r="CSZ156" s="8"/>
      <c r="CTA156" s="8"/>
      <c r="CTB156" s="8"/>
      <c r="CTC156" s="8"/>
      <c r="CTD156" s="8"/>
      <c r="CTE156" s="8"/>
      <c r="CTF156" s="8"/>
      <c r="CTG156" s="8"/>
      <c r="CTH156" s="8"/>
      <c r="CTI156" s="8"/>
      <c r="CTJ156" s="8"/>
      <c r="CTK156" s="8"/>
      <c r="CTL156" s="8"/>
      <c r="CTM156" s="8"/>
      <c r="CTN156" s="8"/>
      <c r="CTO156" s="8"/>
      <c r="CTP156" s="8"/>
      <c r="CTQ156" s="8"/>
      <c r="CTR156" s="8"/>
      <c r="CTS156" s="8"/>
      <c r="CTT156" s="8"/>
      <c r="CTU156" s="8"/>
      <c r="CTV156" s="8"/>
      <c r="CTW156" s="8"/>
      <c r="CTX156" s="8"/>
      <c r="CTY156" s="8"/>
      <c r="CTZ156" s="8"/>
      <c r="CUA156" s="8"/>
      <c r="CUB156" s="8"/>
      <c r="CUC156" s="8"/>
      <c r="CUD156" s="8"/>
      <c r="CUE156" s="8"/>
      <c r="CUF156" s="8"/>
      <c r="CUG156" s="8"/>
      <c r="CUH156" s="8"/>
      <c r="CUI156" s="8"/>
      <c r="CUJ156" s="8"/>
      <c r="CUK156" s="8"/>
      <c r="CUL156" s="8"/>
      <c r="CUM156" s="8"/>
      <c r="CUN156" s="8"/>
      <c r="CUO156" s="8"/>
      <c r="CUP156" s="8"/>
      <c r="CUQ156" s="8"/>
      <c r="CUR156" s="8"/>
      <c r="CUS156" s="8"/>
      <c r="CUT156" s="8"/>
      <c r="CUU156" s="8"/>
      <c r="CUV156" s="8"/>
      <c r="CUW156" s="8"/>
      <c r="CUX156" s="8"/>
      <c r="CUY156" s="8"/>
      <c r="CUZ156" s="8"/>
      <c r="CVA156" s="8"/>
      <c r="CVB156" s="8"/>
      <c r="CVC156" s="8"/>
      <c r="CVD156" s="8"/>
      <c r="CVE156" s="8"/>
      <c r="CVF156" s="8"/>
      <c r="CVG156" s="8"/>
      <c r="CVH156" s="8"/>
      <c r="CVI156" s="8"/>
      <c r="CVJ156" s="8"/>
      <c r="CVK156" s="8"/>
      <c r="CVL156" s="8"/>
      <c r="CVM156" s="8"/>
      <c r="CVN156" s="8"/>
      <c r="CVO156" s="8"/>
      <c r="CVP156" s="8"/>
      <c r="CVQ156" s="8"/>
      <c r="CVR156" s="8"/>
      <c r="CVS156" s="8"/>
      <c r="CVT156" s="8"/>
      <c r="CVU156" s="8"/>
      <c r="CVV156" s="8"/>
      <c r="CVW156" s="8"/>
      <c r="CVX156" s="8"/>
      <c r="CVY156" s="8"/>
      <c r="CVZ156" s="8"/>
      <c r="CWA156" s="8"/>
      <c r="CWB156" s="8"/>
      <c r="CWC156" s="8"/>
      <c r="CWD156" s="8"/>
      <c r="CWE156" s="8"/>
      <c r="CWF156" s="8"/>
      <c r="CWG156" s="8"/>
      <c r="CWH156" s="8"/>
      <c r="CWI156" s="8"/>
      <c r="CWJ156" s="8"/>
      <c r="CWK156" s="8"/>
      <c r="CWL156" s="8"/>
      <c r="CWM156" s="8"/>
      <c r="CWN156" s="8"/>
      <c r="CWO156" s="8"/>
      <c r="CWP156" s="8"/>
      <c r="CWQ156" s="8"/>
      <c r="CWR156" s="8"/>
      <c r="CWS156" s="8"/>
      <c r="CWT156" s="8"/>
      <c r="CWU156" s="8"/>
      <c r="CWV156" s="8"/>
      <c r="CWW156" s="8"/>
      <c r="CWX156" s="8"/>
      <c r="CWY156" s="8"/>
      <c r="CWZ156" s="8"/>
      <c r="CXA156" s="8"/>
      <c r="CXB156" s="8"/>
      <c r="CXC156" s="8"/>
      <c r="CXD156" s="8"/>
      <c r="CXE156" s="8"/>
      <c r="CXF156" s="8"/>
      <c r="CXG156" s="8"/>
      <c r="CXH156" s="8"/>
      <c r="CXI156" s="8"/>
      <c r="CXJ156" s="8"/>
      <c r="CXK156" s="8"/>
      <c r="CXL156" s="8"/>
      <c r="CXM156" s="8"/>
      <c r="CXN156" s="8"/>
      <c r="CXO156" s="8"/>
      <c r="CXP156" s="8"/>
      <c r="CXQ156" s="8"/>
      <c r="CXR156" s="8"/>
      <c r="CXS156" s="8"/>
      <c r="CXT156" s="8"/>
      <c r="CXU156" s="8"/>
      <c r="CXV156" s="8"/>
      <c r="CXW156" s="8"/>
      <c r="CXX156" s="8"/>
      <c r="CXY156" s="8"/>
      <c r="CXZ156" s="8"/>
      <c r="CYA156" s="8"/>
      <c r="CYB156" s="8"/>
      <c r="CYC156" s="8"/>
      <c r="CYD156" s="8"/>
      <c r="CYE156" s="8"/>
      <c r="CYF156" s="8"/>
      <c r="CYG156" s="8"/>
      <c r="CYH156" s="8"/>
      <c r="CYI156" s="8"/>
      <c r="CYJ156" s="8"/>
      <c r="CYK156" s="8"/>
      <c r="CYL156" s="8"/>
      <c r="CYM156" s="8"/>
      <c r="CYN156" s="8"/>
      <c r="CYO156" s="8"/>
      <c r="CYP156" s="8"/>
      <c r="CYQ156" s="8"/>
      <c r="CYR156" s="8"/>
      <c r="CYS156" s="8"/>
      <c r="CYT156" s="8"/>
      <c r="CYU156" s="8"/>
      <c r="CYV156" s="8"/>
      <c r="CYW156" s="8"/>
      <c r="CYX156" s="8"/>
      <c r="CYY156" s="8"/>
      <c r="CYZ156" s="8"/>
      <c r="CZA156" s="8"/>
      <c r="CZB156" s="8"/>
      <c r="CZC156" s="8"/>
      <c r="CZD156" s="8"/>
      <c r="CZE156" s="8"/>
      <c r="CZF156" s="8"/>
      <c r="CZG156" s="8"/>
      <c r="CZH156" s="8"/>
      <c r="CZI156" s="8"/>
      <c r="CZJ156" s="8"/>
      <c r="CZK156" s="8"/>
      <c r="CZL156" s="8"/>
      <c r="CZM156" s="8"/>
      <c r="CZN156" s="8"/>
      <c r="CZO156" s="8"/>
      <c r="CZP156" s="8"/>
      <c r="CZQ156" s="8"/>
      <c r="CZR156" s="8"/>
      <c r="CZS156" s="8"/>
      <c r="CZT156" s="8"/>
      <c r="CZU156" s="8"/>
      <c r="CZV156" s="8"/>
      <c r="CZW156" s="8"/>
      <c r="CZX156" s="8"/>
      <c r="CZY156" s="8"/>
      <c r="CZZ156" s="8"/>
      <c r="DAA156" s="8"/>
      <c r="DAB156" s="8"/>
      <c r="DAC156" s="8"/>
      <c r="DAD156" s="8"/>
      <c r="DAE156" s="8"/>
      <c r="DAF156" s="8"/>
      <c r="DAG156" s="8"/>
      <c r="DAH156" s="8"/>
      <c r="DAI156" s="8"/>
      <c r="DAJ156" s="8"/>
      <c r="DAK156" s="8"/>
      <c r="DAL156" s="8"/>
      <c r="DAM156" s="8"/>
      <c r="DAN156" s="8"/>
      <c r="DAO156" s="8"/>
      <c r="DAP156" s="8"/>
      <c r="DAQ156" s="8"/>
      <c r="DAR156" s="8"/>
      <c r="DAS156" s="8"/>
      <c r="DAT156" s="8"/>
      <c r="DAU156" s="8"/>
      <c r="DAV156" s="8"/>
      <c r="DAW156" s="8"/>
      <c r="DAX156" s="8"/>
      <c r="DAY156" s="8"/>
      <c r="DAZ156" s="8"/>
      <c r="DBA156" s="8"/>
      <c r="DBB156" s="8"/>
      <c r="DBC156" s="8"/>
      <c r="DBD156" s="8"/>
      <c r="DBE156" s="8"/>
      <c r="DBF156" s="8"/>
      <c r="DBG156" s="8"/>
      <c r="DBH156" s="8"/>
      <c r="DBI156" s="8"/>
      <c r="DBJ156" s="8"/>
      <c r="DBK156" s="8"/>
      <c r="DBL156" s="8"/>
      <c r="DBM156" s="8"/>
      <c r="DBN156" s="8"/>
      <c r="DBO156" s="8"/>
      <c r="DBP156" s="8"/>
      <c r="DBQ156" s="8"/>
      <c r="DBR156" s="8"/>
      <c r="DBS156" s="8"/>
      <c r="DBT156" s="8"/>
      <c r="DBU156" s="8"/>
      <c r="DBV156" s="8"/>
      <c r="DBW156" s="8"/>
      <c r="DBX156" s="8"/>
      <c r="DBY156" s="8"/>
      <c r="DBZ156" s="8"/>
      <c r="DCA156" s="8"/>
      <c r="DCB156" s="8"/>
      <c r="DCC156" s="8"/>
      <c r="DCD156" s="8"/>
      <c r="DCE156" s="8"/>
      <c r="DCF156" s="8"/>
      <c r="DCG156" s="8"/>
      <c r="DCH156" s="8"/>
      <c r="DCI156" s="8"/>
      <c r="DCJ156" s="8"/>
      <c r="DCK156" s="8"/>
      <c r="DCL156" s="8"/>
      <c r="DCM156" s="8"/>
      <c r="DCN156" s="8"/>
      <c r="DCO156" s="8"/>
      <c r="DCP156" s="8"/>
      <c r="DCQ156" s="8"/>
      <c r="DCR156" s="8"/>
      <c r="DCS156" s="8"/>
      <c r="DCT156" s="8"/>
      <c r="DCU156" s="8"/>
      <c r="DCV156" s="8"/>
      <c r="DCW156" s="8"/>
      <c r="DCX156" s="8"/>
      <c r="DCY156" s="8"/>
      <c r="DCZ156" s="8"/>
      <c r="DDA156" s="8"/>
      <c r="DDB156" s="8"/>
      <c r="DDC156" s="8"/>
      <c r="DDD156" s="8"/>
      <c r="DDE156" s="8"/>
      <c r="DDF156" s="8"/>
      <c r="DDG156" s="8"/>
      <c r="DDH156" s="8"/>
      <c r="DDI156" s="8"/>
      <c r="DDJ156" s="8"/>
      <c r="DDK156" s="8"/>
      <c r="DDL156" s="8"/>
      <c r="DDM156" s="8"/>
      <c r="DDN156" s="8"/>
      <c r="DDO156" s="8"/>
      <c r="DDP156" s="8"/>
      <c r="DDQ156" s="8"/>
      <c r="DDR156" s="8"/>
      <c r="DDS156" s="8"/>
      <c r="DDT156" s="8"/>
      <c r="DDU156" s="8"/>
      <c r="DDV156" s="8"/>
      <c r="DDW156" s="8"/>
      <c r="DDX156" s="8"/>
      <c r="DDY156" s="8"/>
      <c r="DDZ156" s="8"/>
      <c r="DEA156" s="8"/>
      <c r="DEB156" s="8"/>
      <c r="DEC156" s="8"/>
      <c r="DED156" s="8"/>
      <c r="DEE156" s="8"/>
      <c r="DEF156" s="8"/>
      <c r="DEG156" s="8"/>
      <c r="DEH156" s="8"/>
      <c r="DEI156" s="8"/>
      <c r="DEJ156" s="8"/>
      <c r="DEK156" s="8"/>
      <c r="DEL156" s="8"/>
      <c r="DEM156" s="8"/>
      <c r="DEN156" s="8"/>
      <c r="DEO156" s="8"/>
      <c r="DEP156" s="8"/>
      <c r="DEQ156" s="8"/>
      <c r="DER156" s="8"/>
      <c r="DES156" s="8"/>
      <c r="DET156" s="8"/>
      <c r="DEU156" s="8"/>
      <c r="DEV156" s="8"/>
      <c r="DEW156" s="8"/>
      <c r="DEX156" s="8"/>
      <c r="DEY156" s="8"/>
      <c r="DEZ156" s="8"/>
      <c r="DFA156" s="8"/>
      <c r="DFB156" s="8"/>
      <c r="DFC156" s="8"/>
      <c r="DFD156" s="8"/>
      <c r="DFE156" s="8"/>
      <c r="DFF156" s="8"/>
      <c r="DFG156" s="8"/>
      <c r="DFH156" s="8"/>
      <c r="DFI156" s="8"/>
      <c r="DFJ156" s="8"/>
      <c r="DFK156" s="8"/>
      <c r="DFL156" s="8"/>
      <c r="DFM156" s="8"/>
      <c r="DFN156" s="8"/>
      <c r="DFO156" s="8"/>
      <c r="DFP156" s="8"/>
      <c r="DFQ156" s="8"/>
      <c r="DFR156" s="8"/>
      <c r="DFS156" s="8"/>
      <c r="DFT156" s="8"/>
      <c r="DFU156" s="8"/>
      <c r="DFV156" s="8"/>
      <c r="DFW156" s="8"/>
      <c r="DFX156" s="8"/>
      <c r="DFY156" s="8"/>
      <c r="DFZ156" s="8"/>
      <c r="DGA156" s="8"/>
      <c r="DGB156" s="8"/>
      <c r="DGC156" s="8"/>
      <c r="DGD156" s="8"/>
      <c r="DGE156" s="8"/>
      <c r="DGF156" s="8"/>
      <c r="DGG156" s="8"/>
      <c r="DGH156" s="8"/>
      <c r="DGI156" s="8"/>
      <c r="DGJ156" s="8"/>
      <c r="DGK156" s="8"/>
      <c r="DGL156" s="8"/>
      <c r="DGM156" s="8"/>
      <c r="DGN156" s="8"/>
      <c r="DGO156" s="8"/>
      <c r="DGP156" s="8"/>
      <c r="DGQ156" s="8"/>
      <c r="DGR156" s="8"/>
      <c r="DGS156" s="8"/>
      <c r="DGT156" s="8"/>
      <c r="DGU156" s="8"/>
      <c r="DGV156" s="8"/>
      <c r="DGW156" s="8"/>
      <c r="DGX156" s="8"/>
      <c r="DGY156" s="8"/>
      <c r="DGZ156" s="8"/>
      <c r="DHA156" s="8"/>
      <c r="DHB156" s="8"/>
      <c r="DHC156" s="8"/>
      <c r="DHD156" s="8"/>
      <c r="DHE156" s="8"/>
      <c r="DHF156" s="8"/>
      <c r="DHG156" s="8"/>
      <c r="DHH156" s="8"/>
      <c r="DHI156" s="8"/>
      <c r="DHJ156" s="8"/>
      <c r="DHK156" s="8"/>
      <c r="DHL156" s="8"/>
      <c r="DHM156" s="8"/>
      <c r="DHN156" s="8"/>
      <c r="DHO156" s="8"/>
      <c r="DHP156" s="8"/>
      <c r="DHQ156" s="8"/>
      <c r="DHR156" s="8"/>
      <c r="DHS156" s="8"/>
      <c r="DHT156" s="8"/>
      <c r="DHU156" s="8"/>
      <c r="DHV156" s="8"/>
      <c r="DHW156" s="8"/>
      <c r="DHX156" s="8"/>
      <c r="DHY156" s="8"/>
      <c r="DHZ156" s="8"/>
      <c r="DIA156" s="8"/>
      <c r="DIB156" s="8"/>
      <c r="DIC156" s="8"/>
      <c r="DID156" s="8"/>
      <c r="DIE156" s="8"/>
      <c r="DIF156" s="8"/>
      <c r="DIG156" s="8"/>
      <c r="DIH156" s="8"/>
      <c r="DII156" s="8"/>
      <c r="DIJ156" s="8"/>
      <c r="DIK156" s="8"/>
      <c r="DIL156" s="8"/>
      <c r="DIM156" s="8"/>
      <c r="DIN156" s="8"/>
      <c r="DIO156" s="8"/>
      <c r="DIP156" s="8"/>
      <c r="DIQ156" s="8"/>
      <c r="DIR156" s="8"/>
      <c r="DIS156" s="8"/>
      <c r="DIT156" s="8"/>
      <c r="DIU156" s="8"/>
      <c r="DIV156" s="8"/>
      <c r="DIW156" s="8"/>
      <c r="DIX156" s="8"/>
      <c r="DIY156" s="8"/>
      <c r="DIZ156" s="8"/>
      <c r="DJA156" s="8"/>
      <c r="DJB156" s="8"/>
      <c r="DJC156" s="8"/>
      <c r="DJD156" s="8"/>
      <c r="DJE156" s="8"/>
      <c r="DJF156" s="8"/>
      <c r="DJG156" s="8"/>
      <c r="DJH156" s="8"/>
      <c r="DJI156" s="8"/>
      <c r="DJJ156" s="8"/>
      <c r="DJK156" s="8"/>
      <c r="DJL156" s="8"/>
      <c r="DJM156" s="8"/>
      <c r="DJN156" s="8"/>
      <c r="DJO156" s="8"/>
      <c r="DJP156" s="8"/>
      <c r="DJQ156" s="8"/>
      <c r="DJR156" s="8"/>
      <c r="DJS156" s="8"/>
      <c r="DJT156" s="8"/>
      <c r="DJU156" s="8"/>
      <c r="DJV156" s="8"/>
      <c r="DJW156" s="8"/>
      <c r="DJX156" s="8"/>
      <c r="DJY156" s="8"/>
      <c r="DJZ156" s="8"/>
      <c r="DKA156" s="8"/>
      <c r="DKB156" s="8"/>
      <c r="DKC156" s="8"/>
      <c r="DKD156" s="8"/>
      <c r="DKE156" s="8"/>
      <c r="DKF156" s="8"/>
      <c r="DKG156" s="8"/>
      <c r="DKH156" s="8"/>
      <c r="DKI156" s="8"/>
      <c r="DKJ156" s="8"/>
      <c r="DKK156" s="8"/>
      <c r="DKL156" s="8"/>
      <c r="DKM156" s="8"/>
      <c r="DKN156" s="8"/>
      <c r="DKO156" s="8"/>
      <c r="DKP156" s="8"/>
      <c r="DKQ156" s="8"/>
      <c r="DKR156" s="8"/>
      <c r="DKS156" s="8"/>
      <c r="DKT156" s="8"/>
      <c r="DKU156" s="8"/>
      <c r="DKV156" s="8"/>
      <c r="DKW156" s="8"/>
      <c r="DKX156" s="8"/>
      <c r="DKY156" s="8"/>
      <c r="DKZ156" s="8"/>
      <c r="DLA156" s="8"/>
      <c r="DLB156" s="8"/>
      <c r="DLC156" s="8"/>
      <c r="DLD156" s="8"/>
      <c r="DLE156" s="8"/>
      <c r="DLF156" s="8"/>
      <c r="DLG156" s="8"/>
      <c r="DLH156" s="8"/>
      <c r="DLI156" s="8"/>
      <c r="DLJ156" s="8"/>
      <c r="DLK156" s="8"/>
      <c r="DLL156" s="8"/>
      <c r="DLM156" s="8"/>
      <c r="DLN156" s="8"/>
      <c r="DLO156" s="8"/>
      <c r="DLP156" s="8"/>
      <c r="DLQ156" s="8"/>
      <c r="DLR156" s="8"/>
      <c r="DLS156" s="8"/>
      <c r="DLT156" s="8"/>
      <c r="DLU156" s="8"/>
      <c r="DLV156" s="8"/>
      <c r="DLW156" s="8"/>
      <c r="DLX156" s="8"/>
      <c r="DLY156" s="8"/>
      <c r="DLZ156" s="8"/>
      <c r="DMA156" s="8"/>
      <c r="DMB156" s="8"/>
      <c r="DMC156" s="8"/>
      <c r="DMD156" s="8"/>
      <c r="DME156" s="8"/>
      <c r="DMF156" s="8"/>
      <c r="DMG156" s="8"/>
      <c r="DMH156" s="8"/>
      <c r="DMI156" s="8"/>
      <c r="DMJ156" s="8"/>
      <c r="DMK156" s="8"/>
      <c r="DML156" s="8"/>
      <c r="DMM156" s="8"/>
      <c r="DMN156" s="8"/>
      <c r="DMO156" s="8"/>
      <c r="DMP156" s="8"/>
      <c r="DMQ156" s="8"/>
      <c r="DMR156" s="8"/>
      <c r="DMS156" s="8"/>
      <c r="DMT156" s="8"/>
      <c r="DMU156" s="8"/>
      <c r="DMV156" s="8"/>
      <c r="DMW156" s="8"/>
      <c r="DMX156" s="8"/>
      <c r="DMY156" s="8"/>
      <c r="DMZ156" s="8"/>
      <c r="DNA156" s="8"/>
      <c r="DNB156" s="8"/>
      <c r="DNC156" s="8"/>
      <c r="DND156" s="8"/>
      <c r="DNE156" s="8"/>
      <c r="DNF156" s="8"/>
      <c r="DNG156" s="8"/>
      <c r="DNH156" s="8"/>
      <c r="DNI156" s="8"/>
      <c r="DNJ156" s="8"/>
      <c r="DNK156" s="8"/>
      <c r="DNL156" s="8"/>
      <c r="DNM156" s="8"/>
      <c r="DNN156" s="8"/>
      <c r="DNO156" s="8"/>
      <c r="DNP156" s="8"/>
      <c r="DNQ156" s="8"/>
      <c r="DNR156" s="8"/>
      <c r="DNS156" s="8"/>
      <c r="DNT156" s="8"/>
      <c r="DNU156" s="8"/>
      <c r="DNV156" s="8"/>
      <c r="DNW156" s="8"/>
      <c r="DNX156" s="8"/>
      <c r="DNY156" s="8"/>
      <c r="DNZ156" s="8"/>
      <c r="DOA156" s="8"/>
      <c r="DOB156" s="8"/>
      <c r="DOC156" s="8"/>
      <c r="DOD156" s="8"/>
      <c r="DOE156" s="8"/>
      <c r="DOF156" s="8"/>
      <c r="DOG156" s="8"/>
      <c r="DOH156" s="8"/>
      <c r="DOI156" s="8"/>
      <c r="DOJ156" s="8"/>
      <c r="DOK156" s="8"/>
      <c r="DOL156" s="8"/>
      <c r="DOM156" s="8"/>
      <c r="DON156" s="8"/>
      <c r="DOO156" s="8"/>
      <c r="DOP156" s="8"/>
      <c r="DOQ156" s="8"/>
      <c r="DOR156" s="8"/>
      <c r="DOS156" s="8"/>
      <c r="DOT156" s="8"/>
      <c r="DOU156" s="8"/>
      <c r="DOV156" s="8"/>
      <c r="DOW156" s="8"/>
      <c r="DOX156" s="8"/>
      <c r="DOY156" s="8"/>
      <c r="DOZ156" s="8"/>
      <c r="DPA156" s="8"/>
      <c r="DPB156" s="8"/>
      <c r="DPC156" s="8"/>
      <c r="DPD156" s="8"/>
      <c r="DPE156" s="8"/>
      <c r="DPF156" s="8"/>
      <c r="DPG156" s="8"/>
      <c r="DPH156" s="8"/>
      <c r="DPI156" s="8"/>
      <c r="DPJ156" s="8"/>
      <c r="DPK156" s="8"/>
      <c r="DPL156" s="8"/>
      <c r="DPM156" s="8"/>
      <c r="DPN156" s="8"/>
      <c r="DPO156" s="8"/>
      <c r="DPP156" s="8"/>
      <c r="DPQ156" s="8"/>
      <c r="DPR156" s="8"/>
      <c r="DPS156" s="8"/>
      <c r="DPT156" s="8"/>
      <c r="DPU156" s="8"/>
      <c r="DPV156" s="8"/>
      <c r="DPW156" s="8"/>
      <c r="DPX156" s="8"/>
      <c r="DPY156" s="8"/>
      <c r="DPZ156" s="8"/>
      <c r="DQA156" s="8"/>
      <c r="DQB156" s="8"/>
      <c r="DQC156" s="8"/>
      <c r="DQD156" s="8"/>
      <c r="DQE156" s="8"/>
      <c r="DQF156" s="8"/>
      <c r="DQG156" s="8"/>
      <c r="DQH156" s="8"/>
      <c r="DQI156" s="8"/>
      <c r="DQJ156" s="8"/>
      <c r="DQK156" s="8"/>
      <c r="DQL156" s="8"/>
      <c r="DQM156" s="8"/>
      <c r="DQN156" s="8"/>
      <c r="DQO156" s="8"/>
      <c r="DQP156" s="8"/>
      <c r="DQQ156" s="8"/>
      <c r="DQR156" s="8"/>
      <c r="DQS156" s="8"/>
      <c r="DQT156" s="8"/>
      <c r="DQU156" s="8"/>
      <c r="DQV156" s="8"/>
      <c r="DQW156" s="8"/>
      <c r="DQX156" s="8"/>
      <c r="DQY156" s="8"/>
      <c r="DQZ156" s="8"/>
      <c r="DRA156" s="8"/>
      <c r="DRB156" s="8"/>
      <c r="DRC156" s="8"/>
      <c r="DRD156" s="8"/>
      <c r="DRE156" s="8"/>
      <c r="DRF156" s="8"/>
      <c r="DRG156" s="8"/>
      <c r="DRH156" s="8"/>
      <c r="DRI156" s="8"/>
      <c r="DRJ156" s="8"/>
      <c r="DRK156" s="8"/>
      <c r="DRL156" s="8"/>
      <c r="DRM156" s="8"/>
      <c r="DRN156" s="8"/>
      <c r="DRO156" s="8"/>
      <c r="DRP156" s="8"/>
      <c r="DRQ156" s="8"/>
      <c r="DRR156" s="8"/>
      <c r="DRS156" s="8"/>
      <c r="DRT156" s="8"/>
      <c r="DRU156" s="8"/>
      <c r="DRV156" s="8"/>
      <c r="DRW156" s="8"/>
      <c r="DRX156" s="8"/>
      <c r="DRY156" s="8"/>
      <c r="DRZ156" s="8"/>
      <c r="DSA156" s="8"/>
      <c r="DSB156" s="8"/>
      <c r="DSC156" s="8"/>
      <c r="DSD156" s="8"/>
      <c r="DSE156" s="8"/>
      <c r="DSF156" s="8"/>
      <c r="DSG156" s="8"/>
      <c r="DSH156" s="8"/>
      <c r="DSI156" s="8"/>
      <c r="DSJ156" s="8"/>
      <c r="DSK156" s="8"/>
      <c r="DSL156" s="8"/>
      <c r="DSM156" s="8"/>
      <c r="DSN156" s="8"/>
      <c r="DSO156" s="8"/>
      <c r="DSP156" s="8"/>
      <c r="DSQ156" s="8"/>
      <c r="DSR156" s="8"/>
      <c r="DSS156" s="8"/>
      <c r="DST156" s="8"/>
      <c r="DSU156" s="8"/>
      <c r="DSV156" s="8"/>
      <c r="DSW156" s="8"/>
      <c r="DSX156" s="8"/>
      <c r="DSY156" s="8"/>
      <c r="DSZ156" s="8"/>
      <c r="DTA156" s="8"/>
      <c r="DTB156" s="8"/>
      <c r="DTC156" s="8"/>
      <c r="DTD156" s="8"/>
      <c r="DTE156" s="8"/>
      <c r="DTF156" s="8"/>
      <c r="DTG156" s="8"/>
      <c r="DTH156" s="8"/>
      <c r="DTI156" s="8"/>
      <c r="DTJ156" s="8"/>
      <c r="DTK156" s="8"/>
      <c r="DTL156" s="8"/>
      <c r="DTM156" s="8"/>
      <c r="DTN156" s="8"/>
      <c r="DTO156" s="8"/>
      <c r="DTP156" s="8"/>
      <c r="DTQ156" s="8"/>
      <c r="DTR156" s="8"/>
      <c r="DTS156" s="8"/>
      <c r="DTT156" s="8"/>
      <c r="DTU156" s="8"/>
      <c r="DTV156" s="8"/>
      <c r="DTW156" s="8"/>
      <c r="DTX156" s="8"/>
      <c r="DTY156" s="8"/>
      <c r="DTZ156" s="8"/>
      <c r="DUA156" s="8"/>
      <c r="DUB156" s="8"/>
      <c r="DUC156" s="8"/>
      <c r="DUD156" s="8"/>
      <c r="DUE156" s="8"/>
      <c r="DUF156" s="8"/>
      <c r="DUG156" s="8"/>
      <c r="DUH156" s="8"/>
      <c r="DUI156" s="8"/>
      <c r="DUJ156" s="8"/>
      <c r="DUK156" s="8"/>
      <c r="DUL156" s="8"/>
      <c r="DUM156" s="8"/>
      <c r="DUN156" s="8"/>
      <c r="DUO156" s="8"/>
      <c r="DUP156" s="8"/>
      <c r="DUQ156" s="8"/>
      <c r="DUR156" s="8"/>
      <c r="DUS156" s="8"/>
      <c r="DUT156" s="8"/>
      <c r="DUU156" s="8"/>
      <c r="DUV156" s="8"/>
      <c r="DUW156" s="8"/>
      <c r="DUX156" s="8"/>
      <c r="DUY156" s="8"/>
      <c r="DUZ156" s="8"/>
      <c r="DVA156" s="8"/>
      <c r="DVB156" s="8"/>
      <c r="DVC156" s="8"/>
      <c r="DVD156" s="8"/>
      <c r="DVE156" s="8"/>
      <c r="DVF156" s="8"/>
      <c r="DVG156" s="8"/>
      <c r="DVH156" s="8"/>
      <c r="DVI156" s="8"/>
      <c r="DVJ156" s="8"/>
      <c r="DVK156" s="8"/>
      <c r="DVL156" s="8"/>
      <c r="DVM156" s="8"/>
      <c r="DVN156" s="8"/>
      <c r="DVO156" s="8"/>
      <c r="DVP156" s="8"/>
      <c r="DVQ156" s="8"/>
      <c r="DVR156" s="8"/>
      <c r="DVS156" s="8"/>
      <c r="DVT156" s="8"/>
      <c r="DVU156" s="8"/>
      <c r="DVV156" s="8"/>
      <c r="DVW156" s="8"/>
      <c r="DVX156" s="8"/>
      <c r="DVY156" s="8"/>
      <c r="DVZ156" s="8"/>
      <c r="DWA156" s="8"/>
      <c r="DWB156" s="8"/>
      <c r="DWC156" s="8"/>
      <c r="DWD156" s="8"/>
      <c r="DWE156" s="8"/>
      <c r="DWF156" s="8"/>
      <c r="DWG156" s="8"/>
      <c r="DWH156" s="8"/>
      <c r="DWI156" s="8"/>
      <c r="DWJ156" s="8"/>
      <c r="DWK156" s="8"/>
      <c r="DWL156" s="8"/>
      <c r="DWM156" s="8"/>
      <c r="DWN156" s="8"/>
      <c r="DWO156" s="8"/>
      <c r="DWP156" s="8"/>
      <c r="DWQ156" s="8"/>
      <c r="DWR156" s="8"/>
      <c r="DWS156" s="8"/>
      <c r="DWT156" s="8"/>
      <c r="DWU156" s="8"/>
      <c r="DWV156" s="8"/>
      <c r="DWW156" s="8"/>
      <c r="DWX156" s="8"/>
      <c r="DWY156" s="8"/>
      <c r="DWZ156" s="8"/>
      <c r="DXA156" s="8"/>
      <c r="DXB156" s="8"/>
      <c r="DXC156" s="8"/>
      <c r="DXD156" s="8"/>
      <c r="DXE156" s="8"/>
      <c r="DXF156" s="8"/>
      <c r="DXG156" s="8"/>
      <c r="DXH156" s="8"/>
      <c r="DXI156" s="8"/>
      <c r="DXJ156" s="8"/>
      <c r="DXK156" s="8"/>
      <c r="DXL156" s="8"/>
      <c r="DXM156" s="8"/>
      <c r="DXN156" s="8"/>
      <c r="DXO156" s="8"/>
      <c r="DXP156" s="8"/>
      <c r="DXQ156" s="8"/>
      <c r="DXR156" s="8"/>
      <c r="DXS156" s="8"/>
      <c r="DXT156" s="8"/>
      <c r="DXU156" s="8"/>
      <c r="DXV156" s="8"/>
      <c r="DXW156" s="8"/>
      <c r="DXX156" s="8"/>
      <c r="DXY156" s="8"/>
      <c r="DXZ156" s="8"/>
      <c r="DYA156" s="8"/>
      <c r="DYB156" s="8"/>
      <c r="DYC156" s="8"/>
      <c r="DYD156" s="8"/>
      <c r="DYE156" s="8"/>
      <c r="DYF156" s="8"/>
      <c r="DYG156" s="8"/>
      <c r="DYH156" s="8"/>
      <c r="DYI156" s="8"/>
      <c r="DYJ156" s="8"/>
      <c r="DYK156" s="8"/>
      <c r="DYL156" s="8"/>
      <c r="DYM156" s="8"/>
      <c r="DYN156" s="8"/>
      <c r="DYO156" s="8"/>
      <c r="DYP156" s="8"/>
      <c r="DYQ156" s="8"/>
      <c r="DYR156" s="8"/>
      <c r="DYS156" s="8"/>
      <c r="DYT156" s="8"/>
      <c r="DYU156" s="8"/>
      <c r="DYV156" s="8"/>
      <c r="DYW156" s="8"/>
      <c r="DYX156" s="8"/>
      <c r="DYY156" s="8"/>
      <c r="DYZ156" s="8"/>
      <c r="DZA156" s="8"/>
      <c r="DZB156" s="8"/>
      <c r="DZC156" s="8"/>
      <c r="DZD156" s="8"/>
      <c r="DZE156" s="8"/>
      <c r="DZF156" s="8"/>
      <c r="DZG156" s="8"/>
      <c r="DZH156" s="8"/>
      <c r="DZI156" s="8"/>
      <c r="DZJ156" s="8"/>
      <c r="DZK156" s="8"/>
      <c r="DZL156" s="8"/>
      <c r="DZM156" s="8"/>
      <c r="DZN156" s="8"/>
      <c r="DZO156" s="8"/>
      <c r="DZP156" s="8"/>
      <c r="DZQ156" s="8"/>
      <c r="DZR156" s="8"/>
      <c r="DZS156" s="8"/>
      <c r="DZT156" s="8"/>
      <c r="DZU156" s="8"/>
      <c r="DZV156" s="8"/>
      <c r="DZW156" s="8"/>
      <c r="DZX156" s="8"/>
      <c r="DZY156" s="8"/>
      <c r="DZZ156" s="8"/>
      <c r="EAA156" s="8"/>
      <c r="EAB156" s="8"/>
      <c r="EAC156" s="8"/>
      <c r="EAD156" s="8"/>
      <c r="EAE156" s="8"/>
      <c r="EAF156" s="8"/>
      <c r="EAG156" s="8"/>
      <c r="EAH156" s="8"/>
      <c r="EAI156" s="8"/>
      <c r="EAJ156" s="8"/>
      <c r="EAK156" s="8"/>
      <c r="EAL156" s="8"/>
      <c r="EAM156" s="8"/>
      <c r="EAN156" s="8"/>
      <c r="EAO156" s="8"/>
      <c r="EAP156" s="8"/>
      <c r="EAQ156" s="8"/>
      <c r="EAR156" s="8"/>
      <c r="EAS156" s="8"/>
      <c r="EAT156" s="8"/>
      <c r="EAU156" s="8"/>
      <c r="EAV156" s="8"/>
      <c r="EAW156" s="8"/>
      <c r="EAX156" s="8"/>
      <c r="EAY156" s="8"/>
      <c r="EAZ156" s="8"/>
      <c r="EBA156" s="8"/>
      <c r="EBB156" s="8"/>
      <c r="EBC156" s="8"/>
      <c r="EBD156" s="8"/>
      <c r="EBE156" s="8"/>
      <c r="EBF156" s="8"/>
      <c r="EBG156" s="8"/>
      <c r="EBH156" s="8"/>
      <c r="EBI156" s="8"/>
      <c r="EBJ156" s="8"/>
      <c r="EBK156" s="8"/>
      <c r="EBL156" s="8"/>
      <c r="EBM156" s="8"/>
      <c r="EBN156" s="8"/>
      <c r="EBO156" s="8"/>
      <c r="EBP156" s="8"/>
      <c r="EBQ156" s="8"/>
      <c r="EBR156" s="8"/>
      <c r="EBS156" s="8"/>
      <c r="EBT156" s="8"/>
      <c r="EBU156" s="8"/>
      <c r="EBV156" s="8"/>
      <c r="EBW156" s="8"/>
      <c r="EBX156" s="8"/>
      <c r="EBY156" s="8"/>
      <c r="EBZ156" s="8"/>
      <c r="ECA156" s="8"/>
      <c r="ECB156" s="8"/>
      <c r="ECC156" s="8"/>
      <c r="ECD156" s="8"/>
      <c r="ECE156" s="8"/>
      <c r="ECF156" s="8"/>
      <c r="ECG156" s="8"/>
      <c r="ECH156" s="8"/>
      <c r="ECI156" s="8"/>
      <c r="ECJ156" s="8"/>
      <c r="ECK156" s="8"/>
      <c r="ECL156" s="8"/>
      <c r="ECM156" s="8"/>
      <c r="ECN156" s="8"/>
      <c r="ECO156" s="8"/>
      <c r="ECP156" s="8"/>
      <c r="ECQ156" s="8"/>
      <c r="ECR156" s="8"/>
      <c r="ECS156" s="8"/>
      <c r="ECT156" s="8"/>
      <c r="ECU156" s="8"/>
      <c r="ECV156" s="8"/>
      <c r="ECW156" s="8"/>
      <c r="ECX156" s="8"/>
      <c r="ECY156" s="8"/>
      <c r="ECZ156" s="8"/>
      <c r="EDA156" s="8"/>
      <c r="EDB156" s="8"/>
      <c r="EDC156" s="8"/>
      <c r="EDD156" s="8"/>
      <c r="EDE156" s="8"/>
      <c r="EDF156" s="8"/>
      <c r="EDG156" s="8"/>
      <c r="EDH156" s="8"/>
      <c r="EDI156" s="8"/>
      <c r="EDJ156" s="8"/>
      <c r="EDK156" s="8"/>
      <c r="EDL156" s="8"/>
      <c r="EDM156" s="8"/>
      <c r="EDN156" s="8"/>
      <c r="EDO156" s="8"/>
      <c r="EDP156" s="8"/>
      <c r="EDQ156" s="8"/>
      <c r="EDR156" s="8"/>
      <c r="EDS156" s="8"/>
      <c r="EDT156" s="8"/>
      <c r="EDU156" s="8"/>
      <c r="EDV156" s="8"/>
      <c r="EDW156" s="8"/>
      <c r="EDX156" s="8"/>
      <c r="EDY156" s="8"/>
      <c r="EDZ156" s="8"/>
      <c r="EEA156" s="8"/>
      <c r="EEB156" s="8"/>
      <c r="EEC156" s="8"/>
      <c r="EED156" s="8"/>
      <c r="EEE156" s="8"/>
      <c r="EEF156" s="8"/>
      <c r="EEG156" s="8"/>
      <c r="EEH156" s="8"/>
      <c r="EEI156" s="8"/>
      <c r="EEJ156" s="8"/>
      <c r="EEK156" s="8"/>
      <c r="EEL156" s="8"/>
      <c r="EEM156" s="8"/>
      <c r="EEN156" s="8"/>
      <c r="EEO156" s="8"/>
      <c r="EEP156" s="8"/>
      <c r="EEQ156" s="8"/>
      <c r="EER156" s="8"/>
      <c r="EES156" s="8"/>
      <c r="EET156" s="8"/>
      <c r="EEU156" s="8"/>
      <c r="EEV156" s="8"/>
      <c r="EEW156" s="8"/>
      <c r="EEX156" s="8"/>
      <c r="EEY156" s="8"/>
      <c r="EEZ156" s="8"/>
      <c r="EFA156" s="8"/>
      <c r="EFB156" s="8"/>
      <c r="EFC156" s="8"/>
      <c r="EFD156" s="8"/>
      <c r="EFE156" s="8"/>
      <c r="EFF156" s="8"/>
      <c r="EFG156" s="8"/>
      <c r="EFH156" s="8"/>
      <c r="EFI156" s="8"/>
      <c r="EFJ156" s="8"/>
      <c r="EFK156" s="8"/>
      <c r="EFL156" s="8"/>
      <c r="EFM156" s="8"/>
      <c r="EFN156" s="8"/>
      <c r="EFO156" s="8"/>
      <c r="EFP156" s="8"/>
      <c r="EFQ156" s="8"/>
      <c r="EFR156" s="8"/>
      <c r="EFS156" s="8"/>
      <c r="EFT156" s="8"/>
      <c r="EFU156" s="8"/>
      <c r="EFV156" s="8"/>
      <c r="EFW156" s="8"/>
      <c r="EFX156" s="8"/>
      <c r="EFY156" s="8"/>
      <c r="EFZ156" s="8"/>
      <c r="EGA156" s="8"/>
      <c r="EGB156" s="8"/>
      <c r="EGC156" s="8"/>
      <c r="EGD156" s="8"/>
      <c r="EGE156" s="8"/>
      <c r="EGF156" s="8"/>
      <c r="EGG156" s="8"/>
      <c r="EGH156" s="8"/>
      <c r="EGI156" s="8"/>
      <c r="EGJ156" s="8"/>
      <c r="EGK156" s="8"/>
      <c r="EGL156" s="8"/>
      <c r="EGM156" s="8"/>
      <c r="EGN156" s="8"/>
      <c r="EGO156" s="8"/>
      <c r="EGP156" s="8"/>
      <c r="EGQ156" s="8"/>
      <c r="EGR156" s="8"/>
      <c r="EGS156" s="8"/>
      <c r="EGT156" s="8"/>
      <c r="EGU156" s="8"/>
      <c r="EGV156" s="8"/>
      <c r="EGW156" s="8"/>
      <c r="EGX156" s="8"/>
      <c r="EGY156" s="8"/>
      <c r="EGZ156" s="8"/>
      <c r="EHA156" s="8"/>
      <c r="EHB156" s="8"/>
      <c r="EHC156" s="8"/>
      <c r="EHD156" s="8"/>
      <c r="EHE156" s="8"/>
      <c r="EHF156" s="8"/>
      <c r="EHG156" s="8"/>
      <c r="EHH156" s="8"/>
      <c r="EHI156" s="8"/>
      <c r="EHJ156" s="8"/>
      <c r="EHK156" s="8"/>
      <c r="EHL156" s="8"/>
      <c r="EHM156" s="8"/>
      <c r="EHN156" s="8"/>
      <c r="EHO156" s="8"/>
      <c r="EHP156" s="8"/>
      <c r="EHQ156" s="8"/>
      <c r="EHR156" s="8"/>
      <c r="EHS156" s="8"/>
      <c r="EHT156" s="8"/>
      <c r="EHU156" s="8"/>
      <c r="EHV156" s="8"/>
      <c r="EHW156" s="8"/>
      <c r="EHX156" s="8"/>
      <c r="EHY156" s="8"/>
      <c r="EHZ156" s="8"/>
      <c r="EIA156" s="8"/>
      <c r="EIB156" s="8"/>
      <c r="EIC156" s="8"/>
      <c r="EID156" s="8"/>
      <c r="EIE156" s="8"/>
      <c r="EIF156" s="8"/>
      <c r="EIG156" s="8"/>
      <c r="EIH156" s="8"/>
      <c r="EII156" s="8"/>
      <c r="EIJ156" s="8"/>
      <c r="EIK156" s="8"/>
      <c r="EIL156" s="8"/>
      <c r="EIM156" s="8"/>
      <c r="EIN156" s="8"/>
      <c r="EIO156" s="8"/>
      <c r="EIP156" s="8"/>
      <c r="EIQ156" s="8"/>
      <c r="EIR156" s="8"/>
      <c r="EIS156" s="8"/>
      <c r="EIT156" s="8"/>
      <c r="EIU156" s="8"/>
      <c r="EIV156" s="8"/>
      <c r="EIW156" s="8"/>
      <c r="EIX156" s="8"/>
      <c r="EIY156" s="8"/>
      <c r="EIZ156" s="8"/>
      <c r="EJA156" s="8"/>
      <c r="EJB156" s="8"/>
      <c r="EJC156" s="8"/>
      <c r="EJD156" s="8"/>
      <c r="EJE156" s="8"/>
      <c r="EJF156" s="8"/>
      <c r="EJG156" s="8"/>
      <c r="EJH156" s="8"/>
      <c r="EJI156" s="8"/>
      <c r="EJJ156" s="8"/>
      <c r="EJK156" s="8"/>
      <c r="EJL156" s="8"/>
      <c r="EJM156" s="8"/>
      <c r="EJN156" s="8"/>
      <c r="EJO156" s="8"/>
      <c r="EJP156" s="8"/>
      <c r="EJQ156" s="8"/>
      <c r="EJR156" s="8"/>
      <c r="EJS156" s="8"/>
      <c r="EJT156" s="8"/>
      <c r="EJU156" s="8"/>
      <c r="EJV156" s="8"/>
      <c r="EJW156" s="8"/>
      <c r="EJX156" s="8"/>
      <c r="EJY156" s="8"/>
      <c r="EJZ156" s="8"/>
      <c r="EKA156" s="8"/>
      <c r="EKB156" s="8"/>
      <c r="EKC156" s="8"/>
      <c r="EKD156" s="8"/>
      <c r="EKE156" s="8"/>
      <c r="EKF156" s="8"/>
      <c r="EKG156" s="8"/>
      <c r="EKH156" s="8"/>
      <c r="EKI156" s="8"/>
      <c r="EKJ156" s="8"/>
      <c r="EKK156" s="8"/>
      <c r="EKL156" s="8"/>
      <c r="EKM156" s="8"/>
      <c r="EKN156" s="8"/>
      <c r="EKO156" s="8"/>
      <c r="EKP156" s="8"/>
      <c r="EKQ156" s="8"/>
      <c r="EKR156" s="8"/>
      <c r="EKS156" s="8"/>
      <c r="EKT156" s="8"/>
      <c r="EKU156" s="8"/>
      <c r="EKV156" s="8"/>
      <c r="EKW156" s="8"/>
      <c r="EKX156" s="8"/>
      <c r="EKY156" s="8"/>
      <c r="EKZ156" s="8"/>
      <c r="ELA156" s="8"/>
      <c r="ELB156" s="8"/>
      <c r="ELC156" s="8"/>
      <c r="ELD156" s="8"/>
      <c r="ELE156" s="8"/>
      <c r="ELF156" s="8"/>
      <c r="ELG156" s="8"/>
      <c r="ELH156" s="8"/>
      <c r="ELI156" s="8"/>
      <c r="ELJ156" s="8"/>
      <c r="ELK156" s="8"/>
      <c r="ELL156" s="8"/>
      <c r="ELM156" s="8"/>
      <c r="ELN156" s="8"/>
      <c r="ELO156" s="8"/>
      <c r="ELP156" s="8"/>
      <c r="ELQ156" s="8"/>
      <c r="ELR156" s="8"/>
      <c r="ELS156" s="8"/>
      <c r="ELT156" s="8"/>
      <c r="ELU156" s="8"/>
      <c r="ELV156" s="8"/>
      <c r="ELW156" s="8"/>
      <c r="ELX156" s="8"/>
      <c r="ELY156" s="8"/>
      <c r="ELZ156" s="8"/>
      <c r="EMA156" s="8"/>
      <c r="EMB156" s="8"/>
      <c r="EMC156" s="8"/>
      <c r="EMD156" s="8"/>
      <c r="EME156" s="8"/>
      <c r="EMF156" s="8"/>
      <c r="EMG156" s="8"/>
      <c r="EMH156" s="8"/>
      <c r="EMI156" s="8"/>
      <c r="EMJ156" s="8"/>
      <c r="EMK156" s="8"/>
      <c r="EML156" s="8"/>
      <c r="EMM156" s="8"/>
      <c r="EMN156" s="8"/>
      <c r="EMO156" s="8"/>
      <c r="EMP156" s="8"/>
      <c r="EMQ156" s="8"/>
      <c r="EMR156" s="8"/>
      <c r="EMS156" s="8"/>
      <c r="EMT156" s="8"/>
      <c r="EMU156" s="8"/>
      <c r="EMV156" s="8"/>
      <c r="EMW156" s="8"/>
      <c r="EMX156" s="8"/>
      <c r="EMY156" s="8"/>
      <c r="EMZ156" s="8"/>
      <c r="ENA156" s="8"/>
      <c r="ENB156" s="8"/>
      <c r="ENC156" s="8"/>
      <c r="END156" s="8"/>
      <c r="ENE156" s="8"/>
      <c r="ENF156" s="8"/>
      <c r="ENG156" s="8"/>
      <c r="ENH156" s="8"/>
      <c r="ENI156" s="8"/>
      <c r="ENJ156" s="8"/>
      <c r="ENK156" s="8"/>
      <c r="ENL156" s="8"/>
      <c r="ENM156" s="8"/>
      <c r="ENN156" s="8"/>
      <c r="ENO156" s="8"/>
      <c r="ENP156" s="8"/>
      <c r="ENQ156" s="8"/>
      <c r="ENR156" s="8"/>
      <c r="ENS156" s="8"/>
      <c r="ENT156" s="8"/>
      <c r="ENU156" s="8"/>
      <c r="ENV156" s="8"/>
      <c r="ENW156" s="8"/>
      <c r="ENX156" s="8"/>
      <c r="ENY156" s="8"/>
      <c r="ENZ156" s="8"/>
      <c r="EOA156" s="8"/>
      <c r="EOB156" s="8"/>
      <c r="EOC156" s="8"/>
      <c r="EOD156" s="8"/>
      <c r="EOE156" s="8"/>
      <c r="EOF156" s="8"/>
      <c r="EOG156" s="8"/>
      <c r="EOH156" s="8"/>
      <c r="EOI156" s="8"/>
      <c r="EOJ156" s="8"/>
      <c r="EOK156" s="8"/>
      <c r="EOL156" s="8"/>
      <c r="EOM156" s="8"/>
      <c r="EON156" s="8"/>
      <c r="EOO156" s="8"/>
      <c r="EOP156" s="8"/>
      <c r="EOQ156" s="8"/>
      <c r="EOR156" s="8"/>
      <c r="EOS156" s="8"/>
      <c r="EOT156" s="8"/>
      <c r="EOU156" s="8"/>
      <c r="EOV156" s="8"/>
      <c r="EOW156" s="8"/>
      <c r="EOX156" s="8"/>
      <c r="EOY156" s="8"/>
      <c r="EOZ156" s="8"/>
      <c r="EPA156" s="8"/>
      <c r="EPB156" s="8"/>
      <c r="EPC156" s="8"/>
      <c r="EPD156" s="8"/>
      <c r="EPE156" s="8"/>
      <c r="EPF156" s="8"/>
      <c r="EPG156" s="8"/>
      <c r="EPH156" s="8"/>
      <c r="EPI156" s="8"/>
      <c r="EPJ156" s="8"/>
      <c r="EPK156" s="8"/>
      <c r="EPL156" s="8"/>
      <c r="EPM156" s="8"/>
      <c r="EPN156" s="8"/>
      <c r="EPO156" s="8"/>
      <c r="EPP156" s="8"/>
      <c r="EPQ156" s="8"/>
      <c r="EPR156" s="8"/>
      <c r="EPS156" s="8"/>
      <c r="EPT156" s="8"/>
      <c r="EPU156" s="8"/>
      <c r="EPV156" s="8"/>
      <c r="EPW156" s="8"/>
      <c r="EPX156" s="8"/>
      <c r="EPY156" s="8"/>
      <c r="EPZ156" s="8"/>
      <c r="EQA156" s="8"/>
      <c r="EQB156" s="8"/>
      <c r="EQC156" s="8"/>
      <c r="EQD156" s="8"/>
      <c r="EQE156" s="8"/>
      <c r="EQF156" s="8"/>
      <c r="EQG156" s="8"/>
      <c r="EQH156" s="8"/>
      <c r="EQI156" s="8"/>
      <c r="EQJ156" s="8"/>
      <c r="EQK156" s="8"/>
      <c r="EQL156" s="8"/>
      <c r="EQM156" s="8"/>
      <c r="EQN156" s="8"/>
      <c r="EQO156" s="8"/>
      <c r="EQP156" s="8"/>
      <c r="EQQ156" s="8"/>
      <c r="EQR156" s="8"/>
      <c r="EQS156" s="8"/>
      <c r="EQT156" s="8"/>
      <c r="EQU156" s="8"/>
      <c r="EQV156" s="8"/>
      <c r="EQW156" s="8"/>
      <c r="EQX156" s="8"/>
      <c r="EQY156" s="8"/>
      <c r="EQZ156" s="8"/>
      <c r="ERA156" s="8"/>
      <c r="ERB156" s="8"/>
      <c r="ERC156" s="8"/>
      <c r="ERD156" s="8"/>
      <c r="ERE156" s="8"/>
      <c r="ERF156" s="8"/>
      <c r="ERG156" s="8"/>
      <c r="ERH156" s="8"/>
      <c r="ERI156" s="8"/>
      <c r="ERJ156" s="8"/>
      <c r="ERK156" s="8"/>
      <c r="ERL156" s="8"/>
      <c r="ERM156" s="8"/>
      <c r="ERN156" s="8"/>
      <c r="ERO156" s="8"/>
      <c r="ERP156" s="8"/>
      <c r="ERQ156" s="8"/>
      <c r="ERR156" s="8"/>
      <c r="ERS156" s="8"/>
      <c r="ERT156" s="8"/>
      <c r="ERU156" s="8"/>
      <c r="ERV156" s="8"/>
      <c r="ERW156" s="8"/>
      <c r="ERX156" s="8"/>
      <c r="ERY156" s="8"/>
      <c r="ERZ156" s="8"/>
      <c r="ESA156" s="8"/>
      <c r="ESB156" s="8"/>
      <c r="ESC156" s="8"/>
      <c r="ESD156" s="8"/>
      <c r="ESE156" s="8"/>
      <c r="ESF156" s="8"/>
      <c r="ESG156" s="8"/>
      <c r="ESH156" s="8"/>
      <c r="ESI156" s="8"/>
      <c r="ESJ156" s="8"/>
      <c r="ESK156" s="8"/>
      <c r="ESL156" s="8"/>
      <c r="ESM156" s="8"/>
      <c r="ESN156" s="8"/>
      <c r="ESO156" s="8"/>
      <c r="ESP156" s="8"/>
      <c r="ESQ156" s="8"/>
      <c r="ESR156" s="8"/>
      <c r="ESS156" s="8"/>
      <c r="EST156" s="8"/>
      <c r="ESU156" s="8"/>
      <c r="ESV156" s="8"/>
      <c r="ESW156" s="8"/>
      <c r="ESX156" s="8"/>
      <c r="ESY156" s="8"/>
      <c r="ESZ156" s="8"/>
      <c r="ETA156" s="8"/>
      <c r="ETB156" s="8"/>
      <c r="ETC156" s="8"/>
      <c r="ETD156" s="8"/>
      <c r="ETE156" s="8"/>
      <c r="ETF156" s="8"/>
      <c r="ETG156" s="8"/>
      <c r="ETH156" s="8"/>
      <c r="ETI156" s="8"/>
      <c r="ETJ156" s="8"/>
      <c r="ETK156" s="8"/>
      <c r="ETL156" s="8"/>
      <c r="ETM156" s="8"/>
      <c r="ETN156" s="8"/>
      <c r="ETO156" s="8"/>
      <c r="ETP156" s="8"/>
      <c r="ETQ156" s="8"/>
      <c r="ETR156" s="8"/>
      <c r="ETS156" s="8"/>
      <c r="ETT156" s="8"/>
      <c r="ETU156" s="8"/>
      <c r="ETV156" s="8"/>
      <c r="ETW156" s="8"/>
      <c r="ETX156" s="8"/>
      <c r="ETY156" s="8"/>
      <c r="ETZ156" s="8"/>
      <c r="EUA156" s="8"/>
      <c r="EUB156" s="8"/>
      <c r="EUC156" s="8"/>
      <c r="EUD156" s="8"/>
      <c r="EUE156" s="8"/>
      <c r="EUF156" s="8"/>
      <c r="EUG156" s="8"/>
      <c r="EUH156" s="8"/>
      <c r="EUI156" s="8"/>
      <c r="EUJ156" s="8"/>
      <c r="EUK156" s="8"/>
      <c r="EUL156" s="8"/>
      <c r="EUM156" s="8"/>
      <c r="EUN156" s="8"/>
      <c r="EUO156" s="8"/>
      <c r="EUP156" s="8"/>
      <c r="EUQ156" s="8"/>
      <c r="EUR156" s="8"/>
      <c r="EUS156" s="8"/>
      <c r="EUT156" s="8"/>
      <c r="EUU156" s="8"/>
      <c r="EUV156" s="8"/>
      <c r="EUW156" s="8"/>
      <c r="EUX156" s="8"/>
      <c r="EUY156" s="8"/>
      <c r="EUZ156" s="8"/>
      <c r="EVA156" s="8"/>
      <c r="EVB156" s="8"/>
      <c r="EVC156" s="8"/>
      <c r="EVD156" s="8"/>
      <c r="EVE156" s="8"/>
      <c r="EVF156" s="8"/>
      <c r="EVG156" s="8"/>
      <c r="EVH156" s="8"/>
      <c r="EVI156" s="8"/>
      <c r="EVJ156" s="8"/>
      <c r="EVK156" s="8"/>
      <c r="EVL156" s="8"/>
      <c r="EVM156" s="8"/>
      <c r="EVN156" s="8"/>
      <c r="EVO156" s="8"/>
      <c r="EVP156" s="8"/>
      <c r="EVQ156" s="8"/>
      <c r="EVR156" s="8"/>
      <c r="EVS156" s="8"/>
      <c r="EVT156" s="8"/>
      <c r="EVU156" s="8"/>
      <c r="EVV156" s="8"/>
      <c r="EVW156" s="8"/>
      <c r="EVX156" s="8"/>
      <c r="EVY156" s="8"/>
      <c r="EVZ156" s="8"/>
      <c r="EWA156" s="8"/>
      <c r="EWB156" s="8"/>
      <c r="EWC156" s="8"/>
      <c r="EWD156" s="8"/>
      <c r="EWE156" s="8"/>
      <c r="EWF156" s="8"/>
      <c r="EWG156" s="8"/>
      <c r="EWH156" s="8"/>
      <c r="EWI156" s="8"/>
      <c r="EWJ156" s="8"/>
      <c r="EWK156" s="8"/>
      <c r="EWL156" s="8"/>
      <c r="EWM156" s="8"/>
      <c r="EWN156" s="8"/>
      <c r="EWO156" s="8"/>
      <c r="EWP156" s="8"/>
      <c r="EWQ156" s="8"/>
      <c r="EWR156" s="8"/>
      <c r="EWS156" s="8"/>
      <c r="EWT156" s="8"/>
      <c r="EWU156" s="8"/>
      <c r="EWV156" s="8"/>
      <c r="EWW156" s="8"/>
      <c r="EWX156" s="8"/>
      <c r="EWY156" s="8"/>
      <c r="EWZ156" s="8"/>
      <c r="EXA156" s="8"/>
      <c r="EXB156" s="8"/>
      <c r="EXC156" s="8"/>
      <c r="EXD156" s="8"/>
      <c r="EXE156" s="8"/>
      <c r="EXF156" s="8"/>
      <c r="EXG156" s="8"/>
      <c r="EXH156" s="8"/>
      <c r="EXI156" s="8"/>
      <c r="EXJ156" s="8"/>
      <c r="EXK156" s="8"/>
      <c r="EXL156" s="8"/>
      <c r="EXM156" s="8"/>
      <c r="EXN156" s="8"/>
      <c r="EXO156" s="8"/>
      <c r="EXP156" s="8"/>
      <c r="EXQ156" s="8"/>
      <c r="EXR156" s="8"/>
      <c r="EXS156" s="8"/>
      <c r="EXT156" s="8"/>
      <c r="EXU156" s="8"/>
      <c r="EXV156" s="8"/>
      <c r="EXW156" s="8"/>
      <c r="EXX156" s="8"/>
      <c r="EXY156" s="8"/>
      <c r="EXZ156" s="8"/>
      <c r="EYA156" s="8"/>
      <c r="EYB156" s="8"/>
      <c r="EYC156" s="8"/>
      <c r="EYD156" s="8"/>
      <c r="EYE156" s="8"/>
      <c r="EYF156" s="8"/>
      <c r="EYG156" s="8"/>
      <c r="EYH156" s="8"/>
      <c r="EYI156" s="8"/>
      <c r="EYJ156" s="8"/>
      <c r="EYK156" s="8"/>
      <c r="EYL156" s="8"/>
      <c r="EYM156" s="8"/>
      <c r="EYN156" s="8"/>
      <c r="EYO156" s="8"/>
      <c r="EYP156" s="8"/>
      <c r="EYQ156" s="8"/>
      <c r="EYR156" s="8"/>
      <c r="EYS156" s="8"/>
      <c r="EYT156" s="8"/>
      <c r="EYU156" s="8"/>
      <c r="EYV156" s="8"/>
      <c r="EYW156" s="8"/>
      <c r="EYX156" s="8"/>
      <c r="EYY156" s="8"/>
      <c r="EYZ156" s="8"/>
      <c r="EZA156" s="8"/>
      <c r="EZB156" s="8"/>
      <c r="EZC156" s="8"/>
      <c r="EZD156" s="8"/>
      <c r="EZE156" s="8"/>
      <c r="EZF156" s="8"/>
      <c r="EZG156" s="8"/>
      <c r="EZH156" s="8"/>
      <c r="EZI156" s="8"/>
      <c r="EZJ156" s="8"/>
      <c r="EZK156" s="8"/>
      <c r="EZL156" s="8"/>
      <c r="EZM156" s="8"/>
      <c r="EZN156" s="8"/>
      <c r="EZO156" s="8"/>
      <c r="EZP156" s="8"/>
      <c r="EZQ156" s="8"/>
      <c r="EZR156" s="8"/>
      <c r="EZS156" s="8"/>
      <c r="EZT156" s="8"/>
      <c r="EZU156" s="8"/>
      <c r="EZV156" s="8"/>
      <c r="EZW156" s="8"/>
      <c r="EZX156" s="8"/>
      <c r="EZY156" s="8"/>
      <c r="EZZ156" s="8"/>
      <c r="FAA156" s="8"/>
      <c r="FAB156" s="8"/>
      <c r="FAC156" s="8"/>
      <c r="FAD156" s="8"/>
      <c r="FAE156" s="8"/>
      <c r="FAF156" s="8"/>
      <c r="FAG156" s="8"/>
      <c r="FAH156" s="8"/>
      <c r="FAI156" s="8"/>
      <c r="FAJ156" s="8"/>
      <c r="FAK156" s="8"/>
      <c r="FAL156" s="8"/>
      <c r="FAM156" s="8"/>
      <c r="FAN156" s="8"/>
      <c r="FAO156" s="8"/>
      <c r="FAP156" s="8"/>
      <c r="FAQ156" s="8"/>
      <c r="FAR156" s="8"/>
      <c r="FAS156" s="8"/>
      <c r="FAT156" s="8"/>
      <c r="FAU156" s="8"/>
      <c r="FAV156" s="8"/>
      <c r="FAW156" s="8"/>
      <c r="FAX156" s="8"/>
      <c r="FAY156" s="8"/>
      <c r="FAZ156" s="8"/>
      <c r="FBA156" s="8"/>
      <c r="FBB156" s="8"/>
      <c r="FBC156" s="8"/>
      <c r="FBD156" s="8"/>
      <c r="FBE156" s="8"/>
      <c r="FBF156" s="8"/>
      <c r="FBG156" s="8"/>
      <c r="FBH156" s="8"/>
      <c r="FBI156" s="8"/>
      <c r="FBJ156" s="8"/>
      <c r="FBK156" s="8"/>
      <c r="FBL156" s="8"/>
      <c r="FBM156" s="8"/>
      <c r="FBN156" s="8"/>
      <c r="FBO156" s="8"/>
      <c r="FBP156" s="8"/>
      <c r="FBQ156" s="8"/>
      <c r="FBR156" s="8"/>
      <c r="FBS156" s="8"/>
      <c r="FBT156" s="8"/>
      <c r="FBU156" s="8"/>
      <c r="FBV156" s="8"/>
      <c r="FBW156" s="8"/>
      <c r="FBX156" s="8"/>
      <c r="FBY156" s="8"/>
      <c r="FBZ156" s="8"/>
      <c r="FCA156" s="8"/>
      <c r="FCB156" s="8"/>
      <c r="FCC156" s="8"/>
      <c r="FCD156" s="8"/>
      <c r="FCE156" s="8"/>
      <c r="FCF156" s="8"/>
      <c r="FCG156" s="8"/>
      <c r="FCH156" s="8"/>
      <c r="FCI156" s="8"/>
      <c r="FCJ156" s="8"/>
      <c r="FCK156" s="8"/>
      <c r="FCL156" s="8"/>
      <c r="FCM156" s="8"/>
      <c r="FCN156" s="8"/>
      <c r="FCO156" s="8"/>
      <c r="FCP156" s="8"/>
      <c r="FCQ156" s="8"/>
      <c r="FCR156" s="8"/>
      <c r="FCS156" s="8"/>
      <c r="FCT156" s="8"/>
      <c r="FCU156" s="8"/>
      <c r="FCV156" s="8"/>
      <c r="FCW156" s="8"/>
      <c r="FCX156" s="8"/>
      <c r="FCY156" s="8"/>
      <c r="FCZ156" s="8"/>
      <c r="FDA156" s="8"/>
      <c r="FDB156" s="8"/>
      <c r="FDC156" s="8"/>
      <c r="FDD156" s="8"/>
      <c r="FDE156" s="8"/>
      <c r="FDF156" s="8"/>
      <c r="FDG156" s="8"/>
      <c r="FDH156" s="8"/>
      <c r="FDI156" s="8"/>
      <c r="FDJ156" s="8"/>
      <c r="FDK156" s="8"/>
      <c r="FDL156" s="8"/>
      <c r="FDM156" s="8"/>
      <c r="FDN156" s="8"/>
      <c r="FDO156" s="8"/>
      <c r="FDP156" s="8"/>
      <c r="FDQ156" s="8"/>
      <c r="FDR156" s="8"/>
      <c r="FDS156" s="8"/>
      <c r="FDT156" s="8"/>
      <c r="FDU156" s="8"/>
      <c r="FDV156" s="8"/>
      <c r="FDW156" s="8"/>
      <c r="FDX156" s="8"/>
      <c r="FDY156" s="8"/>
      <c r="FDZ156" s="8"/>
      <c r="FEA156" s="8"/>
      <c r="FEB156" s="8"/>
      <c r="FEC156" s="8"/>
      <c r="FED156" s="8"/>
      <c r="FEE156" s="8"/>
      <c r="FEF156" s="8"/>
      <c r="FEG156" s="8"/>
      <c r="FEH156" s="8"/>
      <c r="FEI156" s="8"/>
      <c r="FEJ156" s="8"/>
      <c r="FEK156" s="8"/>
      <c r="FEL156" s="8"/>
      <c r="FEM156" s="8"/>
      <c r="FEN156" s="8"/>
      <c r="FEO156" s="8"/>
      <c r="FEP156" s="8"/>
      <c r="FEQ156" s="8"/>
      <c r="FER156" s="8"/>
      <c r="FES156" s="8"/>
      <c r="FET156" s="8"/>
      <c r="FEU156" s="8"/>
      <c r="FEV156" s="8"/>
      <c r="FEW156" s="8"/>
      <c r="FEX156" s="8"/>
      <c r="FEY156" s="8"/>
      <c r="FEZ156" s="8"/>
      <c r="FFA156" s="8"/>
      <c r="FFB156" s="8"/>
      <c r="FFC156" s="8"/>
      <c r="FFD156" s="8"/>
      <c r="FFE156" s="8"/>
      <c r="FFF156" s="8"/>
      <c r="FFG156" s="8"/>
      <c r="FFH156" s="8"/>
      <c r="FFI156" s="8"/>
      <c r="FFJ156" s="8"/>
      <c r="FFK156" s="8"/>
      <c r="FFL156" s="8"/>
      <c r="FFM156" s="8"/>
      <c r="FFN156" s="8"/>
      <c r="FFO156" s="8"/>
      <c r="FFP156" s="8"/>
      <c r="FFQ156" s="8"/>
      <c r="FFR156" s="8"/>
      <c r="FFS156" s="8"/>
      <c r="FFT156" s="8"/>
      <c r="FFU156" s="8"/>
      <c r="FFV156" s="8"/>
      <c r="FFW156" s="8"/>
      <c r="FFX156" s="8"/>
      <c r="FFY156" s="8"/>
      <c r="FFZ156" s="8"/>
      <c r="FGA156" s="8"/>
      <c r="FGB156" s="8"/>
      <c r="FGC156" s="8"/>
      <c r="FGD156" s="8"/>
      <c r="FGE156" s="8"/>
      <c r="FGF156" s="8"/>
      <c r="FGG156" s="8"/>
      <c r="FGH156" s="8"/>
      <c r="FGI156" s="8"/>
      <c r="FGJ156" s="8"/>
      <c r="FGK156" s="8"/>
      <c r="FGL156" s="8"/>
      <c r="FGM156" s="8"/>
      <c r="FGN156" s="8"/>
      <c r="FGO156" s="8"/>
      <c r="FGP156" s="8"/>
      <c r="FGQ156" s="8"/>
      <c r="FGR156" s="8"/>
      <c r="FGS156" s="8"/>
      <c r="FGT156" s="8"/>
      <c r="FGU156" s="8"/>
      <c r="FGV156" s="8"/>
      <c r="FGW156" s="8"/>
      <c r="FGX156" s="8"/>
      <c r="FGY156" s="8"/>
      <c r="FGZ156" s="8"/>
      <c r="FHA156" s="8"/>
      <c r="FHB156" s="8"/>
      <c r="FHC156" s="8"/>
      <c r="FHD156" s="8"/>
      <c r="FHE156" s="8"/>
      <c r="FHF156" s="8"/>
      <c r="FHG156" s="8"/>
      <c r="FHH156" s="8"/>
      <c r="FHI156" s="8"/>
      <c r="FHJ156" s="8"/>
      <c r="FHK156" s="8"/>
      <c r="FHL156" s="8"/>
      <c r="FHM156" s="8"/>
      <c r="FHN156" s="8"/>
      <c r="FHO156" s="8"/>
      <c r="FHP156" s="8"/>
      <c r="FHQ156" s="8"/>
      <c r="FHR156" s="8"/>
      <c r="FHS156" s="8"/>
      <c r="FHT156" s="8"/>
      <c r="FHU156" s="8"/>
      <c r="FHV156" s="8"/>
      <c r="FHW156" s="8"/>
      <c r="FHX156" s="8"/>
      <c r="FHY156" s="8"/>
      <c r="FHZ156" s="8"/>
      <c r="FIA156" s="8"/>
      <c r="FIB156" s="8"/>
      <c r="FIC156" s="8"/>
      <c r="FID156" s="8"/>
      <c r="FIE156" s="8"/>
      <c r="FIF156" s="8"/>
      <c r="FIG156" s="8"/>
      <c r="FIH156" s="8"/>
      <c r="FII156" s="8"/>
      <c r="FIJ156" s="8"/>
      <c r="FIK156" s="8"/>
      <c r="FIL156" s="8"/>
      <c r="FIM156" s="8"/>
      <c r="FIN156" s="8"/>
      <c r="FIO156" s="8"/>
      <c r="FIP156" s="8"/>
      <c r="FIQ156" s="8"/>
      <c r="FIR156" s="8"/>
      <c r="FIS156" s="8"/>
      <c r="FIT156" s="8"/>
      <c r="FIU156" s="8"/>
      <c r="FIV156" s="8"/>
      <c r="FIW156" s="8"/>
      <c r="FIX156" s="8"/>
      <c r="FIY156" s="8"/>
      <c r="FIZ156" s="8"/>
      <c r="FJA156" s="8"/>
      <c r="FJB156" s="8"/>
      <c r="FJC156" s="8"/>
      <c r="FJD156" s="8"/>
      <c r="FJE156" s="8"/>
      <c r="FJF156" s="8"/>
      <c r="FJG156" s="8"/>
      <c r="FJH156" s="8"/>
      <c r="FJI156" s="8"/>
      <c r="FJJ156" s="8"/>
      <c r="FJK156" s="8"/>
      <c r="FJL156" s="8"/>
      <c r="FJM156" s="8"/>
      <c r="FJN156" s="8"/>
      <c r="FJO156" s="8"/>
      <c r="FJP156" s="8"/>
      <c r="FJQ156" s="8"/>
      <c r="FJR156" s="8"/>
      <c r="FJS156" s="8"/>
      <c r="FJT156" s="8"/>
      <c r="FJU156" s="8"/>
      <c r="FJV156" s="8"/>
      <c r="FJW156" s="8"/>
      <c r="FJX156" s="8"/>
      <c r="FJY156" s="8"/>
      <c r="FJZ156" s="8"/>
      <c r="FKA156" s="8"/>
      <c r="FKB156" s="8"/>
      <c r="FKC156" s="8"/>
      <c r="FKD156" s="8"/>
      <c r="FKE156" s="8"/>
      <c r="FKF156" s="8"/>
      <c r="FKG156" s="8"/>
      <c r="FKH156" s="8"/>
      <c r="FKI156" s="8"/>
      <c r="FKJ156" s="8"/>
      <c r="FKK156" s="8"/>
      <c r="FKL156" s="8"/>
      <c r="FKM156" s="8"/>
      <c r="FKN156" s="8"/>
      <c r="FKO156" s="8"/>
      <c r="FKP156" s="8"/>
      <c r="FKQ156" s="8"/>
      <c r="FKR156" s="8"/>
      <c r="FKS156" s="8"/>
      <c r="FKT156" s="8"/>
      <c r="FKU156" s="8"/>
      <c r="FKV156" s="8"/>
      <c r="FKW156" s="8"/>
      <c r="FKX156" s="8"/>
      <c r="FKY156" s="8"/>
      <c r="FKZ156" s="8"/>
      <c r="FLA156" s="8"/>
      <c r="FLB156" s="8"/>
      <c r="FLC156" s="8"/>
      <c r="FLD156" s="8"/>
      <c r="FLE156" s="8"/>
      <c r="FLF156" s="8"/>
      <c r="FLG156" s="8"/>
      <c r="FLH156" s="8"/>
      <c r="FLI156" s="8"/>
      <c r="FLJ156" s="8"/>
      <c r="FLK156" s="8"/>
      <c r="FLL156" s="8"/>
      <c r="FLM156" s="8"/>
      <c r="FLN156" s="8"/>
      <c r="FLO156" s="8"/>
      <c r="FLP156" s="8"/>
      <c r="FLQ156" s="8"/>
      <c r="FLR156" s="8"/>
      <c r="FLS156" s="8"/>
      <c r="FLT156" s="8"/>
      <c r="FLU156" s="8"/>
      <c r="FLV156" s="8"/>
      <c r="FLW156" s="8"/>
      <c r="FLX156" s="8"/>
      <c r="FLY156" s="8"/>
      <c r="FLZ156" s="8"/>
      <c r="FMA156" s="8"/>
      <c r="FMB156" s="8"/>
      <c r="FMC156" s="8"/>
      <c r="FMD156" s="8"/>
      <c r="FME156" s="8"/>
      <c r="FMF156" s="8"/>
      <c r="FMG156" s="8"/>
      <c r="FMH156" s="8"/>
      <c r="FMI156" s="8"/>
      <c r="FMJ156" s="8"/>
      <c r="FMK156" s="8"/>
      <c r="FML156" s="8"/>
      <c r="FMM156" s="8"/>
      <c r="FMN156" s="8"/>
      <c r="FMO156" s="8"/>
      <c r="FMP156" s="8"/>
      <c r="FMQ156" s="8"/>
      <c r="FMR156" s="8"/>
      <c r="FMS156" s="8"/>
      <c r="FMT156" s="8"/>
      <c r="FMU156" s="8"/>
      <c r="FMV156" s="8"/>
      <c r="FMW156" s="8"/>
      <c r="FMX156" s="8"/>
      <c r="FMY156" s="8"/>
      <c r="FMZ156" s="8"/>
      <c r="FNA156" s="8"/>
      <c r="FNB156" s="8"/>
      <c r="FNC156" s="8"/>
      <c r="FND156" s="8"/>
      <c r="FNE156" s="8"/>
      <c r="FNF156" s="8"/>
      <c r="FNG156" s="8"/>
      <c r="FNH156" s="8"/>
      <c r="FNI156" s="8"/>
      <c r="FNJ156" s="8"/>
      <c r="FNK156" s="8"/>
      <c r="FNL156" s="8"/>
      <c r="FNM156" s="8"/>
      <c r="FNN156" s="8"/>
      <c r="FNO156" s="8"/>
      <c r="FNP156" s="8"/>
      <c r="FNQ156" s="8"/>
      <c r="FNR156" s="8"/>
      <c r="FNS156" s="8"/>
      <c r="FNT156" s="8"/>
      <c r="FNU156" s="8"/>
      <c r="FNV156" s="8"/>
      <c r="FNW156" s="8"/>
      <c r="FNX156" s="8"/>
      <c r="FNY156" s="8"/>
      <c r="FNZ156" s="8"/>
      <c r="FOA156" s="8"/>
      <c r="FOB156" s="8"/>
      <c r="FOC156" s="8"/>
      <c r="FOD156" s="8"/>
      <c r="FOE156" s="8"/>
      <c r="FOF156" s="8"/>
      <c r="FOG156" s="8"/>
      <c r="FOH156" s="8"/>
      <c r="FOI156" s="8"/>
      <c r="FOJ156" s="8"/>
      <c r="FOK156" s="8"/>
      <c r="FOL156" s="8"/>
      <c r="FOM156" s="8"/>
      <c r="FON156" s="8"/>
      <c r="FOO156" s="8"/>
      <c r="FOP156" s="8"/>
      <c r="FOQ156" s="8"/>
      <c r="FOR156" s="8"/>
      <c r="FOS156" s="8"/>
      <c r="FOT156" s="8"/>
      <c r="FOU156" s="8"/>
      <c r="FOV156" s="8"/>
      <c r="FOW156" s="8"/>
      <c r="FOX156" s="8"/>
      <c r="FOY156" s="8"/>
      <c r="FOZ156" s="8"/>
      <c r="FPA156" s="8"/>
      <c r="FPB156" s="8"/>
      <c r="FPC156" s="8"/>
      <c r="FPD156" s="8"/>
      <c r="FPE156" s="8"/>
      <c r="FPF156" s="8"/>
      <c r="FPG156" s="8"/>
      <c r="FPH156" s="8"/>
      <c r="FPI156" s="8"/>
      <c r="FPJ156" s="8"/>
      <c r="FPK156" s="8"/>
      <c r="FPL156" s="8"/>
      <c r="FPM156" s="8"/>
      <c r="FPN156" s="8"/>
      <c r="FPO156" s="8"/>
      <c r="FPP156" s="8"/>
      <c r="FPQ156" s="8"/>
      <c r="FPR156" s="8"/>
      <c r="FPS156" s="8"/>
      <c r="FPT156" s="8"/>
      <c r="FPU156" s="8"/>
      <c r="FPV156" s="8"/>
      <c r="FPW156" s="8"/>
      <c r="FPX156" s="8"/>
      <c r="FPY156" s="8"/>
      <c r="FPZ156" s="8"/>
      <c r="FQA156" s="8"/>
      <c r="FQB156" s="8"/>
      <c r="FQC156" s="8"/>
      <c r="FQD156" s="8"/>
      <c r="FQE156" s="8"/>
      <c r="FQF156" s="8"/>
      <c r="FQG156" s="8"/>
      <c r="FQH156" s="8"/>
      <c r="FQI156" s="8"/>
      <c r="FQJ156" s="8"/>
      <c r="FQK156" s="8"/>
      <c r="FQL156" s="8"/>
      <c r="FQM156" s="8"/>
      <c r="FQN156" s="8"/>
      <c r="FQO156" s="8"/>
      <c r="FQP156" s="8"/>
      <c r="FQQ156" s="8"/>
      <c r="FQR156" s="8"/>
      <c r="FQS156" s="8"/>
      <c r="FQT156" s="8"/>
      <c r="FQU156" s="8"/>
      <c r="FQV156" s="8"/>
      <c r="FQW156" s="8"/>
      <c r="FQX156" s="8"/>
      <c r="FQY156" s="8"/>
      <c r="FQZ156" s="8"/>
      <c r="FRA156" s="8"/>
      <c r="FRB156" s="8"/>
      <c r="FRC156" s="8"/>
      <c r="FRD156" s="8"/>
      <c r="FRE156" s="8"/>
      <c r="FRF156" s="8"/>
      <c r="FRG156" s="8"/>
      <c r="FRH156" s="8"/>
      <c r="FRI156" s="8"/>
      <c r="FRJ156" s="8"/>
      <c r="FRK156" s="8"/>
      <c r="FRL156" s="8"/>
      <c r="FRM156" s="8"/>
      <c r="FRN156" s="8"/>
      <c r="FRO156" s="8"/>
      <c r="FRP156" s="8"/>
      <c r="FRQ156" s="8"/>
      <c r="FRR156" s="8"/>
      <c r="FRS156" s="8"/>
      <c r="FRT156" s="8"/>
      <c r="FRU156" s="8"/>
      <c r="FRV156" s="8"/>
      <c r="FRW156" s="8"/>
      <c r="FRX156" s="8"/>
      <c r="FRY156" s="8"/>
      <c r="FRZ156" s="8"/>
      <c r="FSA156" s="8"/>
      <c r="FSB156" s="8"/>
      <c r="FSC156" s="8"/>
      <c r="FSD156" s="8"/>
      <c r="FSE156" s="8"/>
      <c r="FSF156" s="8"/>
      <c r="FSG156" s="8"/>
      <c r="FSH156" s="8"/>
      <c r="FSI156" s="8"/>
      <c r="FSJ156" s="8"/>
      <c r="FSK156" s="8"/>
      <c r="FSL156" s="8"/>
      <c r="FSM156" s="8"/>
      <c r="FSN156" s="8"/>
      <c r="FSO156" s="8"/>
      <c r="FSP156" s="8"/>
      <c r="FSQ156" s="8"/>
      <c r="FSR156" s="8"/>
      <c r="FSS156" s="8"/>
      <c r="FST156" s="8"/>
      <c r="FSU156" s="8"/>
      <c r="FSV156" s="8"/>
      <c r="FSW156" s="8"/>
      <c r="FSX156" s="8"/>
      <c r="FSY156" s="8"/>
      <c r="FSZ156" s="8"/>
      <c r="FTA156" s="8"/>
      <c r="FTB156" s="8"/>
      <c r="FTC156" s="8"/>
      <c r="FTD156" s="8"/>
      <c r="FTE156" s="8"/>
      <c r="FTF156" s="8"/>
      <c r="FTG156" s="8"/>
      <c r="FTH156" s="8"/>
      <c r="FTI156" s="8"/>
      <c r="FTJ156" s="8"/>
      <c r="FTK156" s="8"/>
      <c r="FTL156" s="8"/>
      <c r="FTM156" s="8"/>
      <c r="FTN156" s="8"/>
      <c r="FTO156" s="8"/>
      <c r="FTP156" s="8"/>
      <c r="FTQ156" s="8"/>
      <c r="FTR156" s="8"/>
      <c r="FTS156" s="8"/>
      <c r="FTT156" s="8"/>
      <c r="FTU156" s="8"/>
      <c r="FTV156" s="8"/>
      <c r="FTW156" s="8"/>
      <c r="FTX156" s="8"/>
      <c r="FTY156" s="8"/>
      <c r="FTZ156" s="8"/>
      <c r="FUA156" s="8"/>
      <c r="FUB156" s="8"/>
      <c r="FUC156" s="8"/>
      <c r="FUD156" s="8"/>
      <c r="FUE156" s="8"/>
      <c r="FUF156" s="8"/>
      <c r="FUG156" s="8"/>
      <c r="FUH156" s="8"/>
      <c r="FUI156" s="8"/>
      <c r="FUJ156" s="8"/>
      <c r="FUK156" s="8"/>
      <c r="FUL156" s="8"/>
      <c r="FUM156" s="8"/>
      <c r="FUN156" s="8"/>
      <c r="FUO156" s="8"/>
      <c r="FUP156" s="8"/>
      <c r="FUQ156" s="8"/>
      <c r="FUR156" s="8"/>
      <c r="FUS156" s="8"/>
      <c r="FUT156" s="8"/>
      <c r="FUU156" s="8"/>
      <c r="FUV156" s="8"/>
      <c r="FUW156" s="8"/>
      <c r="FUX156" s="8"/>
      <c r="FUY156" s="8"/>
      <c r="FUZ156" s="8"/>
      <c r="FVA156" s="8"/>
      <c r="FVB156" s="8"/>
      <c r="FVC156" s="8"/>
      <c r="FVD156" s="8"/>
      <c r="FVE156" s="8"/>
      <c r="FVF156" s="8"/>
      <c r="FVG156" s="8"/>
      <c r="FVH156" s="8"/>
      <c r="FVI156" s="8"/>
      <c r="FVJ156" s="8"/>
      <c r="FVK156" s="8"/>
      <c r="FVL156" s="8"/>
      <c r="FVM156" s="8"/>
      <c r="FVN156" s="8"/>
      <c r="FVO156" s="8"/>
      <c r="FVP156" s="8"/>
      <c r="FVQ156" s="8"/>
      <c r="FVR156" s="8"/>
      <c r="FVS156" s="8"/>
      <c r="FVT156" s="8"/>
      <c r="FVU156" s="8"/>
      <c r="FVV156" s="8"/>
      <c r="FVW156" s="8"/>
      <c r="FVX156" s="8"/>
      <c r="FVY156" s="8"/>
      <c r="FVZ156" s="8"/>
      <c r="FWA156" s="8"/>
      <c r="FWB156" s="8"/>
      <c r="FWC156" s="8"/>
      <c r="FWD156" s="8"/>
      <c r="FWE156" s="8"/>
      <c r="FWF156" s="8"/>
      <c r="FWG156" s="8"/>
      <c r="FWH156" s="8"/>
      <c r="FWI156" s="8"/>
      <c r="FWJ156" s="8"/>
      <c r="FWK156" s="8"/>
      <c r="FWL156" s="8"/>
      <c r="FWM156" s="8"/>
      <c r="FWN156" s="8"/>
      <c r="FWO156" s="8"/>
      <c r="FWP156" s="8"/>
      <c r="FWQ156" s="8"/>
      <c r="FWR156" s="8"/>
      <c r="FWS156" s="8"/>
      <c r="FWT156" s="8"/>
      <c r="FWU156" s="8"/>
      <c r="FWV156" s="8"/>
      <c r="FWW156" s="8"/>
      <c r="FWX156" s="8"/>
      <c r="FWY156" s="8"/>
      <c r="FWZ156" s="8"/>
      <c r="FXA156" s="8"/>
      <c r="FXB156" s="8"/>
      <c r="FXC156" s="8"/>
      <c r="FXD156" s="8"/>
      <c r="FXE156" s="8"/>
      <c r="FXF156" s="8"/>
      <c r="FXG156" s="8"/>
      <c r="FXH156" s="8"/>
      <c r="FXI156" s="8"/>
      <c r="FXJ156" s="8"/>
      <c r="FXK156" s="8"/>
      <c r="FXL156" s="8"/>
      <c r="FXM156" s="8"/>
      <c r="FXN156" s="8"/>
      <c r="FXO156" s="8"/>
      <c r="FXP156" s="8"/>
      <c r="FXQ156" s="8"/>
      <c r="FXR156" s="8"/>
      <c r="FXS156" s="8"/>
      <c r="FXT156" s="8"/>
      <c r="FXU156" s="8"/>
      <c r="FXV156" s="8"/>
      <c r="FXW156" s="8"/>
      <c r="FXX156" s="8"/>
      <c r="FXY156" s="8"/>
      <c r="FXZ156" s="8"/>
      <c r="FYA156" s="8"/>
      <c r="FYB156" s="8"/>
      <c r="FYC156" s="8"/>
      <c r="FYD156" s="8"/>
      <c r="FYE156" s="8"/>
      <c r="FYF156" s="8"/>
      <c r="FYG156" s="8"/>
      <c r="FYH156" s="8"/>
      <c r="FYI156" s="8"/>
      <c r="FYJ156" s="8"/>
      <c r="FYK156" s="8"/>
      <c r="FYL156" s="8"/>
      <c r="FYM156" s="8"/>
      <c r="FYN156" s="8"/>
      <c r="FYO156" s="8"/>
      <c r="FYP156" s="8"/>
      <c r="FYQ156" s="8"/>
      <c r="FYR156" s="8"/>
      <c r="FYS156" s="8"/>
      <c r="FYT156" s="8"/>
      <c r="FYU156" s="8"/>
      <c r="FYV156" s="8"/>
      <c r="FYW156" s="8"/>
      <c r="FYX156" s="8"/>
      <c r="FYY156" s="8"/>
      <c r="FYZ156" s="8"/>
      <c r="FZA156" s="8"/>
      <c r="FZB156" s="8"/>
      <c r="FZC156" s="8"/>
      <c r="FZD156" s="8"/>
      <c r="FZE156" s="8"/>
      <c r="FZF156" s="8"/>
      <c r="FZG156" s="8"/>
      <c r="FZH156" s="8"/>
      <c r="FZI156" s="8"/>
      <c r="FZJ156" s="8"/>
      <c r="FZK156" s="8"/>
      <c r="FZL156" s="8"/>
      <c r="FZM156" s="8"/>
      <c r="FZN156" s="8"/>
      <c r="FZO156" s="8"/>
      <c r="FZP156" s="8"/>
      <c r="FZQ156" s="8"/>
      <c r="FZR156" s="8"/>
      <c r="FZS156" s="8"/>
      <c r="FZT156" s="8"/>
      <c r="FZU156" s="8"/>
      <c r="FZV156" s="8"/>
      <c r="FZW156" s="8"/>
      <c r="FZX156" s="8"/>
      <c r="FZY156" s="8"/>
      <c r="FZZ156" s="8"/>
      <c r="GAA156" s="8"/>
      <c r="GAB156" s="8"/>
      <c r="GAC156" s="8"/>
      <c r="GAD156" s="8"/>
      <c r="GAE156" s="8"/>
      <c r="GAF156" s="8"/>
      <c r="GAG156" s="8"/>
      <c r="GAH156" s="8"/>
      <c r="GAI156" s="8"/>
      <c r="GAJ156" s="8"/>
      <c r="GAK156" s="8"/>
      <c r="GAL156" s="8"/>
      <c r="GAM156" s="8"/>
      <c r="GAN156" s="8"/>
      <c r="GAO156" s="8"/>
      <c r="GAP156" s="8"/>
      <c r="GAQ156" s="8"/>
      <c r="GAR156" s="8"/>
      <c r="GAS156" s="8"/>
      <c r="GAT156" s="8"/>
      <c r="GAU156" s="8"/>
      <c r="GAV156" s="8"/>
      <c r="GAW156" s="8"/>
      <c r="GAX156" s="8"/>
      <c r="GAY156" s="8"/>
      <c r="GAZ156" s="8"/>
      <c r="GBA156" s="8"/>
      <c r="GBB156" s="8"/>
      <c r="GBC156" s="8"/>
      <c r="GBD156" s="8"/>
      <c r="GBE156" s="8"/>
      <c r="GBF156" s="8"/>
      <c r="GBG156" s="8"/>
      <c r="GBH156" s="8"/>
      <c r="GBI156" s="8"/>
      <c r="GBJ156" s="8"/>
      <c r="GBK156" s="8"/>
      <c r="GBL156" s="8"/>
      <c r="GBM156" s="8"/>
      <c r="GBN156" s="8"/>
      <c r="GBO156" s="8"/>
      <c r="GBP156" s="8"/>
      <c r="GBQ156" s="8"/>
      <c r="GBR156" s="8"/>
      <c r="GBS156" s="8"/>
      <c r="GBT156" s="8"/>
      <c r="GBU156" s="8"/>
      <c r="GBV156" s="8"/>
      <c r="GBW156" s="8"/>
      <c r="GBX156" s="8"/>
      <c r="GBY156" s="8"/>
      <c r="GBZ156" s="8"/>
      <c r="GCA156" s="8"/>
      <c r="GCB156" s="8"/>
      <c r="GCC156" s="8"/>
      <c r="GCD156" s="8"/>
      <c r="GCE156" s="8"/>
      <c r="GCF156" s="8"/>
      <c r="GCG156" s="8"/>
      <c r="GCH156" s="8"/>
      <c r="GCI156" s="8"/>
      <c r="GCJ156" s="8"/>
      <c r="GCK156" s="8"/>
      <c r="GCL156" s="8"/>
      <c r="GCM156" s="8"/>
      <c r="GCN156" s="8"/>
      <c r="GCO156" s="8"/>
      <c r="GCP156" s="8"/>
      <c r="GCQ156" s="8"/>
      <c r="GCR156" s="8"/>
      <c r="GCS156" s="8"/>
      <c r="GCT156" s="8"/>
      <c r="GCU156" s="8"/>
      <c r="GCV156" s="8"/>
      <c r="GCW156" s="8"/>
      <c r="GCX156" s="8"/>
      <c r="GCY156" s="8"/>
      <c r="GCZ156" s="8"/>
      <c r="GDA156" s="8"/>
      <c r="GDB156" s="8"/>
      <c r="GDC156" s="8"/>
      <c r="GDD156" s="8"/>
      <c r="GDE156" s="8"/>
      <c r="GDF156" s="8"/>
      <c r="GDG156" s="8"/>
      <c r="GDH156" s="8"/>
      <c r="GDI156" s="8"/>
      <c r="GDJ156" s="8"/>
      <c r="GDK156" s="8"/>
      <c r="GDL156" s="8"/>
      <c r="GDM156" s="8"/>
      <c r="GDN156" s="8"/>
      <c r="GDO156" s="8"/>
      <c r="GDP156" s="8"/>
      <c r="GDQ156" s="8"/>
      <c r="GDR156" s="8"/>
      <c r="GDS156" s="8"/>
      <c r="GDT156" s="8"/>
      <c r="GDU156" s="8"/>
      <c r="GDV156" s="8"/>
      <c r="GDW156" s="8"/>
      <c r="GDX156" s="8"/>
      <c r="GDY156" s="8"/>
      <c r="GDZ156" s="8"/>
      <c r="GEA156" s="8"/>
      <c r="GEB156" s="8"/>
      <c r="GEC156" s="8"/>
      <c r="GED156" s="8"/>
      <c r="GEE156" s="8"/>
      <c r="GEF156" s="8"/>
      <c r="GEG156" s="8"/>
      <c r="GEH156" s="8"/>
      <c r="GEI156" s="8"/>
      <c r="GEJ156" s="8"/>
      <c r="GEK156" s="8"/>
      <c r="GEL156" s="8"/>
      <c r="GEM156" s="8"/>
      <c r="GEN156" s="8"/>
      <c r="GEO156" s="8"/>
      <c r="GEP156" s="8"/>
      <c r="GEQ156" s="8"/>
      <c r="GER156" s="8"/>
      <c r="GES156" s="8"/>
      <c r="GET156" s="8"/>
      <c r="GEU156" s="8"/>
      <c r="GEV156" s="8"/>
      <c r="GEW156" s="8"/>
      <c r="GEX156" s="8"/>
      <c r="GEY156" s="8"/>
      <c r="GEZ156" s="8"/>
      <c r="GFA156" s="8"/>
      <c r="GFB156" s="8"/>
      <c r="GFC156" s="8"/>
      <c r="GFD156" s="8"/>
      <c r="GFE156" s="8"/>
      <c r="GFF156" s="8"/>
      <c r="GFG156" s="8"/>
      <c r="GFH156" s="8"/>
      <c r="GFI156" s="8"/>
      <c r="GFJ156" s="8"/>
      <c r="GFK156" s="8"/>
      <c r="GFL156" s="8"/>
      <c r="GFM156" s="8"/>
      <c r="GFN156" s="8"/>
      <c r="GFO156" s="8"/>
      <c r="GFP156" s="8"/>
      <c r="GFQ156" s="8"/>
      <c r="GFR156" s="8"/>
      <c r="GFS156" s="8"/>
      <c r="GFT156" s="8"/>
      <c r="GFU156" s="8"/>
      <c r="GFV156" s="8"/>
      <c r="GFW156" s="8"/>
      <c r="GFX156" s="8"/>
      <c r="GFY156" s="8"/>
      <c r="GFZ156" s="8"/>
      <c r="GGA156" s="8"/>
      <c r="GGB156" s="8"/>
      <c r="GGC156" s="8"/>
      <c r="GGD156" s="8"/>
      <c r="GGE156" s="8"/>
      <c r="GGF156" s="8"/>
      <c r="GGG156" s="8"/>
      <c r="GGH156" s="8"/>
      <c r="GGI156" s="8"/>
      <c r="GGJ156" s="8"/>
      <c r="GGK156" s="8"/>
      <c r="GGL156" s="8"/>
      <c r="GGM156" s="8"/>
      <c r="GGN156" s="8"/>
      <c r="GGO156" s="8"/>
      <c r="GGP156" s="8"/>
      <c r="GGQ156" s="8"/>
      <c r="GGR156" s="8"/>
      <c r="GGS156" s="8"/>
      <c r="GGT156" s="8"/>
      <c r="GGU156" s="8"/>
      <c r="GGV156" s="8"/>
      <c r="GGW156" s="8"/>
      <c r="GGX156" s="8"/>
      <c r="GGY156" s="8"/>
      <c r="GGZ156" s="8"/>
      <c r="GHA156" s="8"/>
      <c r="GHB156" s="8"/>
      <c r="GHC156" s="8"/>
      <c r="GHD156" s="8"/>
      <c r="GHE156" s="8"/>
      <c r="GHF156" s="8"/>
      <c r="GHG156" s="8"/>
      <c r="GHH156" s="8"/>
      <c r="GHI156" s="8"/>
      <c r="GHJ156" s="8"/>
      <c r="GHK156" s="8"/>
      <c r="GHL156" s="8"/>
      <c r="GHM156" s="8"/>
      <c r="GHN156" s="8"/>
      <c r="GHO156" s="8"/>
      <c r="GHP156" s="8"/>
      <c r="GHQ156" s="8"/>
      <c r="GHR156" s="8"/>
      <c r="GHS156" s="8"/>
      <c r="GHT156" s="8"/>
      <c r="GHU156" s="8"/>
      <c r="GHV156" s="8"/>
      <c r="GHW156" s="8"/>
      <c r="GHX156" s="8"/>
      <c r="GHY156" s="8"/>
      <c r="GHZ156" s="8"/>
      <c r="GIA156" s="8"/>
      <c r="GIB156" s="8"/>
      <c r="GIC156" s="8"/>
      <c r="GID156" s="8"/>
      <c r="GIE156" s="8"/>
      <c r="GIF156" s="8"/>
      <c r="GIG156" s="8"/>
      <c r="GIH156" s="8"/>
      <c r="GII156" s="8"/>
      <c r="GIJ156" s="8"/>
      <c r="GIK156" s="8"/>
      <c r="GIL156" s="8"/>
      <c r="GIM156" s="8"/>
      <c r="GIN156" s="8"/>
      <c r="GIO156" s="8"/>
      <c r="GIP156" s="8"/>
      <c r="GIQ156" s="8"/>
      <c r="GIR156" s="8"/>
      <c r="GIS156" s="8"/>
      <c r="GIT156" s="8"/>
      <c r="GIU156" s="8"/>
      <c r="GIV156" s="8"/>
      <c r="GIW156" s="8"/>
      <c r="GIX156" s="8"/>
      <c r="GIY156" s="8"/>
      <c r="GIZ156" s="8"/>
      <c r="GJA156" s="8"/>
      <c r="GJB156" s="8"/>
      <c r="GJC156" s="8"/>
      <c r="GJD156" s="8"/>
      <c r="GJE156" s="8"/>
      <c r="GJF156" s="8"/>
      <c r="GJG156" s="8"/>
      <c r="GJH156" s="8"/>
      <c r="GJI156" s="8"/>
      <c r="GJJ156" s="8"/>
      <c r="GJK156" s="8"/>
      <c r="GJL156" s="8"/>
      <c r="GJM156" s="8"/>
      <c r="GJN156" s="8"/>
      <c r="GJO156" s="8"/>
      <c r="GJP156" s="8"/>
      <c r="GJQ156" s="8"/>
      <c r="GJR156" s="8"/>
      <c r="GJS156" s="8"/>
      <c r="GJT156" s="8"/>
      <c r="GJU156" s="8"/>
      <c r="GJV156" s="8"/>
      <c r="GJW156" s="8"/>
      <c r="GJX156" s="8"/>
      <c r="GJY156" s="8"/>
      <c r="GJZ156" s="8"/>
      <c r="GKA156" s="8"/>
      <c r="GKB156" s="8"/>
      <c r="GKC156" s="8"/>
      <c r="GKD156" s="8"/>
      <c r="GKE156" s="8"/>
      <c r="GKF156" s="8"/>
      <c r="GKG156" s="8"/>
      <c r="GKH156" s="8"/>
      <c r="GKI156" s="8"/>
      <c r="GKJ156" s="8"/>
      <c r="GKK156" s="8"/>
      <c r="GKL156" s="8"/>
      <c r="GKM156" s="8"/>
      <c r="GKN156" s="8"/>
      <c r="GKO156" s="8"/>
      <c r="GKP156" s="8"/>
      <c r="GKQ156" s="8"/>
      <c r="GKR156" s="8"/>
      <c r="GKS156" s="8"/>
      <c r="GKT156" s="8"/>
      <c r="GKU156" s="8"/>
      <c r="GKV156" s="8"/>
      <c r="GKW156" s="8"/>
      <c r="GKX156" s="8"/>
      <c r="GKY156" s="8"/>
      <c r="GKZ156" s="8"/>
      <c r="GLA156" s="8"/>
      <c r="GLB156" s="8"/>
      <c r="GLC156" s="8"/>
      <c r="GLD156" s="8"/>
      <c r="GLE156" s="8"/>
      <c r="GLF156" s="8"/>
      <c r="GLG156" s="8"/>
      <c r="GLH156" s="8"/>
      <c r="GLI156" s="8"/>
      <c r="GLJ156" s="8"/>
      <c r="GLK156" s="8"/>
      <c r="GLL156" s="8"/>
      <c r="GLM156" s="8"/>
      <c r="GLN156" s="8"/>
      <c r="GLO156" s="8"/>
      <c r="GLP156" s="8"/>
      <c r="GLQ156" s="8"/>
      <c r="GLR156" s="8"/>
      <c r="GLS156" s="8"/>
      <c r="GLT156" s="8"/>
      <c r="GLU156" s="8"/>
      <c r="GLV156" s="8"/>
      <c r="GLW156" s="8"/>
      <c r="GLX156" s="8"/>
      <c r="GLY156" s="8"/>
      <c r="GLZ156" s="8"/>
      <c r="GMA156" s="8"/>
      <c r="GMB156" s="8"/>
      <c r="GMC156" s="8"/>
      <c r="GMD156" s="8"/>
      <c r="GME156" s="8"/>
      <c r="GMF156" s="8"/>
      <c r="GMG156" s="8"/>
      <c r="GMH156" s="8"/>
      <c r="GMI156" s="8"/>
      <c r="GMJ156" s="8"/>
      <c r="GMK156" s="8"/>
      <c r="GML156" s="8"/>
      <c r="GMM156" s="8"/>
      <c r="GMN156" s="8"/>
      <c r="GMO156" s="8"/>
      <c r="GMP156" s="8"/>
      <c r="GMQ156" s="8"/>
      <c r="GMR156" s="8"/>
      <c r="GMS156" s="8"/>
      <c r="GMT156" s="8"/>
      <c r="GMU156" s="8"/>
      <c r="GMV156" s="8"/>
      <c r="GMW156" s="8"/>
      <c r="GMX156" s="8"/>
      <c r="GMY156" s="8"/>
      <c r="GMZ156" s="8"/>
      <c r="GNA156" s="8"/>
      <c r="GNB156" s="8"/>
      <c r="GNC156" s="8"/>
      <c r="GND156" s="8"/>
      <c r="GNE156" s="8"/>
      <c r="GNF156" s="8"/>
      <c r="GNG156" s="8"/>
      <c r="GNH156" s="8"/>
      <c r="GNI156" s="8"/>
      <c r="GNJ156" s="8"/>
      <c r="GNK156" s="8"/>
      <c r="GNL156" s="8"/>
      <c r="GNM156" s="8"/>
      <c r="GNN156" s="8"/>
      <c r="GNO156" s="8"/>
      <c r="GNP156" s="8"/>
      <c r="GNQ156" s="8"/>
      <c r="GNR156" s="8"/>
      <c r="GNS156" s="8"/>
      <c r="GNT156" s="8"/>
      <c r="GNU156" s="8"/>
      <c r="GNV156" s="8"/>
      <c r="GNW156" s="8"/>
      <c r="GNX156" s="8"/>
      <c r="GNY156" s="8"/>
      <c r="GNZ156" s="8"/>
      <c r="GOA156" s="8"/>
      <c r="GOB156" s="8"/>
      <c r="GOC156" s="8"/>
      <c r="GOD156" s="8"/>
      <c r="GOE156" s="8"/>
      <c r="GOF156" s="8"/>
      <c r="GOG156" s="8"/>
      <c r="GOH156" s="8"/>
      <c r="GOI156" s="8"/>
      <c r="GOJ156" s="8"/>
      <c r="GOK156" s="8"/>
      <c r="GOL156" s="8"/>
      <c r="GOM156" s="8"/>
      <c r="GON156" s="8"/>
      <c r="GOO156" s="8"/>
      <c r="GOP156" s="8"/>
      <c r="GOQ156" s="8"/>
      <c r="GOR156" s="8"/>
      <c r="GOS156" s="8"/>
      <c r="GOT156" s="8"/>
      <c r="GOU156" s="8"/>
      <c r="GOV156" s="8"/>
      <c r="GOW156" s="8"/>
      <c r="GOX156" s="8"/>
      <c r="GOY156" s="8"/>
      <c r="GOZ156" s="8"/>
      <c r="GPA156" s="8"/>
      <c r="GPB156" s="8"/>
      <c r="GPC156" s="8"/>
      <c r="GPD156" s="8"/>
      <c r="GPE156" s="8"/>
      <c r="GPF156" s="8"/>
      <c r="GPG156" s="8"/>
      <c r="GPH156" s="8"/>
      <c r="GPI156" s="8"/>
      <c r="GPJ156" s="8"/>
      <c r="GPK156" s="8"/>
      <c r="GPL156" s="8"/>
      <c r="GPM156" s="8"/>
      <c r="GPN156" s="8"/>
      <c r="GPO156" s="8"/>
      <c r="GPP156" s="8"/>
      <c r="GPQ156" s="8"/>
      <c r="GPR156" s="8"/>
      <c r="GPS156" s="8"/>
      <c r="GPT156" s="8"/>
      <c r="GPU156" s="8"/>
      <c r="GPV156" s="8"/>
      <c r="GPW156" s="8"/>
      <c r="GPX156" s="8"/>
      <c r="GPY156" s="8"/>
      <c r="GPZ156" s="8"/>
      <c r="GQA156" s="8"/>
      <c r="GQB156" s="8"/>
      <c r="GQC156" s="8"/>
      <c r="GQD156" s="8"/>
      <c r="GQE156" s="8"/>
      <c r="GQF156" s="8"/>
      <c r="GQG156" s="8"/>
      <c r="GQH156" s="8"/>
      <c r="GQI156" s="8"/>
      <c r="GQJ156" s="8"/>
      <c r="GQK156" s="8"/>
      <c r="GQL156" s="8"/>
      <c r="GQM156" s="8"/>
      <c r="GQN156" s="8"/>
      <c r="GQO156" s="8"/>
      <c r="GQP156" s="8"/>
      <c r="GQQ156" s="8"/>
      <c r="GQR156" s="8"/>
      <c r="GQS156" s="8"/>
      <c r="GQT156" s="8"/>
      <c r="GQU156" s="8"/>
      <c r="GQV156" s="8"/>
      <c r="GQW156" s="8"/>
      <c r="GQX156" s="8"/>
      <c r="GQY156" s="8"/>
      <c r="GQZ156" s="8"/>
      <c r="GRA156" s="8"/>
      <c r="GRB156" s="8"/>
      <c r="GRC156" s="8"/>
      <c r="GRD156" s="8"/>
      <c r="GRE156" s="8"/>
      <c r="GRF156" s="8"/>
      <c r="GRG156" s="8"/>
      <c r="GRH156" s="8"/>
      <c r="GRI156" s="8"/>
      <c r="GRJ156" s="8"/>
      <c r="GRK156" s="8"/>
      <c r="GRL156" s="8"/>
      <c r="GRM156" s="8"/>
      <c r="GRN156" s="8"/>
      <c r="GRO156" s="8"/>
      <c r="GRP156" s="8"/>
      <c r="GRQ156" s="8"/>
      <c r="GRR156" s="8"/>
      <c r="GRS156" s="8"/>
      <c r="GRT156" s="8"/>
      <c r="GRU156" s="8"/>
      <c r="GRV156" s="8"/>
      <c r="GRW156" s="8"/>
      <c r="GRX156" s="8"/>
      <c r="GRY156" s="8"/>
      <c r="GRZ156" s="8"/>
      <c r="GSA156" s="8"/>
      <c r="GSB156" s="8"/>
      <c r="GSC156" s="8"/>
      <c r="GSD156" s="8"/>
      <c r="GSE156" s="8"/>
      <c r="GSF156" s="8"/>
      <c r="GSG156" s="8"/>
      <c r="GSH156" s="8"/>
      <c r="GSI156" s="8"/>
      <c r="GSJ156" s="8"/>
      <c r="GSK156" s="8"/>
      <c r="GSL156" s="8"/>
      <c r="GSM156" s="8"/>
      <c r="GSN156" s="8"/>
      <c r="GSO156" s="8"/>
      <c r="GSP156" s="8"/>
      <c r="GSQ156" s="8"/>
      <c r="GSR156" s="8"/>
      <c r="GSS156" s="8"/>
      <c r="GST156" s="8"/>
      <c r="GSU156" s="8"/>
      <c r="GSV156" s="8"/>
      <c r="GSW156" s="8"/>
      <c r="GSX156" s="8"/>
      <c r="GSY156" s="8"/>
      <c r="GSZ156" s="8"/>
      <c r="GTA156" s="8"/>
      <c r="GTB156" s="8"/>
      <c r="GTC156" s="8"/>
      <c r="GTD156" s="8"/>
      <c r="GTE156" s="8"/>
      <c r="GTF156" s="8"/>
      <c r="GTG156" s="8"/>
      <c r="GTH156" s="8"/>
      <c r="GTI156" s="8"/>
      <c r="GTJ156" s="8"/>
      <c r="GTK156" s="8"/>
      <c r="GTL156" s="8"/>
      <c r="GTM156" s="8"/>
      <c r="GTN156" s="8"/>
      <c r="GTO156" s="8"/>
      <c r="GTP156" s="8"/>
      <c r="GTQ156" s="8"/>
      <c r="GTR156" s="8"/>
      <c r="GTS156" s="8"/>
      <c r="GTT156" s="8"/>
      <c r="GTU156" s="8"/>
      <c r="GTV156" s="8"/>
      <c r="GTW156" s="8"/>
      <c r="GTX156" s="8"/>
      <c r="GTY156" s="8"/>
      <c r="GTZ156" s="8"/>
      <c r="GUA156" s="8"/>
      <c r="GUB156" s="8"/>
      <c r="GUC156" s="8"/>
      <c r="GUD156" s="8"/>
      <c r="GUE156" s="8"/>
      <c r="GUF156" s="8"/>
      <c r="GUG156" s="8"/>
      <c r="GUH156" s="8"/>
      <c r="GUI156" s="8"/>
      <c r="GUJ156" s="8"/>
      <c r="GUK156" s="8"/>
      <c r="GUL156" s="8"/>
      <c r="GUM156" s="8"/>
      <c r="GUN156" s="8"/>
      <c r="GUO156" s="8"/>
      <c r="GUP156" s="8"/>
      <c r="GUQ156" s="8"/>
      <c r="GUR156" s="8"/>
      <c r="GUS156" s="8"/>
      <c r="GUT156" s="8"/>
      <c r="GUU156" s="8"/>
      <c r="GUV156" s="8"/>
      <c r="GUW156" s="8"/>
      <c r="GUX156" s="8"/>
      <c r="GUY156" s="8"/>
      <c r="GUZ156" s="8"/>
      <c r="GVA156" s="8"/>
      <c r="GVB156" s="8"/>
      <c r="GVC156" s="8"/>
      <c r="GVD156" s="8"/>
      <c r="GVE156" s="8"/>
      <c r="GVF156" s="8"/>
      <c r="GVG156" s="8"/>
      <c r="GVH156" s="8"/>
      <c r="GVI156" s="8"/>
      <c r="GVJ156" s="8"/>
      <c r="GVK156" s="8"/>
      <c r="GVL156" s="8"/>
      <c r="GVM156" s="8"/>
      <c r="GVN156" s="8"/>
      <c r="GVO156" s="8"/>
      <c r="GVP156" s="8"/>
      <c r="GVQ156" s="8"/>
      <c r="GVR156" s="8"/>
      <c r="GVS156" s="8"/>
      <c r="GVT156" s="8"/>
      <c r="GVU156" s="8"/>
      <c r="GVV156" s="8"/>
      <c r="GVW156" s="8"/>
      <c r="GVX156" s="8"/>
      <c r="GVY156" s="8"/>
      <c r="GVZ156" s="8"/>
      <c r="GWA156" s="8"/>
      <c r="GWB156" s="8"/>
      <c r="GWC156" s="8"/>
      <c r="GWD156" s="8"/>
      <c r="GWE156" s="8"/>
      <c r="GWF156" s="8"/>
      <c r="GWG156" s="8"/>
      <c r="GWH156" s="8"/>
      <c r="GWI156" s="8"/>
      <c r="GWJ156" s="8"/>
      <c r="GWK156" s="8"/>
      <c r="GWL156" s="8"/>
      <c r="GWM156" s="8"/>
      <c r="GWN156" s="8"/>
      <c r="GWO156" s="8"/>
      <c r="GWP156" s="8"/>
      <c r="GWQ156" s="8"/>
      <c r="GWR156" s="8"/>
      <c r="GWS156" s="8"/>
      <c r="GWT156" s="8"/>
      <c r="GWU156" s="8"/>
      <c r="GWV156" s="8"/>
      <c r="GWW156" s="8"/>
      <c r="GWX156" s="8"/>
      <c r="GWY156" s="8"/>
      <c r="GWZ156" s="8"/>
      <c r="GXA156" s="8"/>
      <c r="GXB156" s="8"/>
      <c r="GXC156" s="8"/>
      <c r="GXD156" s="8"/>
      <c r="GXE156" s="8"/>
      <c r="GXF156" s="8"/>
      <c r="GXG156" s="8"/>
      <c r="GXH156" s="8"/>
      <c r="GXI156" s="8"/>
      <c r="GXJ156" s="8"/>
      <c r="GXK156" s="8"/>
      <c r="GXL156" s="8"/>
      <c r="GXM156" s="8"/>
      <c r="GXN156" s="8"/>
      <c r="GXO156" s="8"/>
      <c r="GXP156" s="8"/>
      <c r="GXQ156" s="8"/>
      <c r="GXR156" s="8"/>
      <c r="GXS156" s="8"/>
      <c r="GXT156" s="8"/>
      <c r="GXU156" s="8"/>
      <c r="GXV156" s="8"/>
      <c r="GXW156" s="8"/>
      <c r="GXX156" s="8"/>
      <c r="GXY156" s="8"/>
      <c r="GXZ156" s="8"/>
      <c r="GYA156" s="8"/>
      <c r="GYB156" s="8"/>
      <c r="GYC156" s="8"/>
      <c r="GYD156" s="8"/>
      <c r="GYE156" s="8"/>
      <c r="GYF156" s="8"/>
      <c r="GYG156" s="8"/>
      <c r="GYH156" s="8"/>
      <c r="GYI156" s="8"/>
      <c r="GYJ156" s="8"/>
      <c r="GYK156" s="8"/>
      <c r="GYL156" s="8"/>
      <c r="GYM156" s="8"/>
      <c r="GYN156" s="8"/>
      <c r="GYO156" s="8"/>
      <c r="GYP156" s="8"/>
      <c r="GYQ156" s="8"/>
      <c r="GYR156" s="8"/>
      <c r="GYS156" s="8"/>
      <c r="GYT156" s="8"/>
      <c r="GYU156" s="8"/>
      <c r="GYV156" s="8"/>
      <c r="GYW156" s="8"/>
      <c r="GYX156" s="8"/>
      <c r="GYY156" s="8"/>
      <c r="GYZ156" s="8"/>
      <c r="GZA156" s="8"/>
      <c r="GZB156" s="8"/>
      <c r="GZC156" s="8"/>
      <c r="GZD156" s="8"/>
      <c r="GZE156" s="8"/>
      <c r="GZF156" s="8"/>
      <c r="GZG156" s="8"/>
      <c r="GZH156" s="8"/>
      <c r="GZI156" s="8"/>
      <c r="GZJ156" s="8"/>
      <c r="GZK156" s="8"/>
      <c r="GZL156" s="8"/>
      <c r="GZM156" s="8"/>
      <c r="GZN156" s="8"/>
      <c r="GZO156" s="8"/>
      <c r="GZP156" s="8"/>
      <c r="GZQ156" s="8"/>
      <c r="GZR156" s="8"/>
      <c r="GZS156" s="8"/>
      <c r="GZT156" s="8"/>
      <c r="GZU156" s="8"/>
      <c r="GZV156" s="8"/>
      <c r="GZW156" s="8"/>
      <c r="GZX156" s="8"/>
      <c r="GZY156" s="8"/>
      <c r="GZZ156" s="8"/>
      <c r="HAA156" s="8"/>
      <c r="HAB156" s="8"/>
      <c r="HAC156" s="8"/>
      <c r="HAD156" s="8"/>
      <c r="HAE156" s="8"/>
      <c r="HAF156" s="8"/>
      <c r="HAG156" s="8"/>
      <c r="HAH156" s="8"/>
      <c r="HAI156" s="8"/>
      <c r="HAJ156" s="8"/>
      <c r="HAK156" s="8"/>
      <c r="HAL156" s="8"/>
      <c r="HAM156" s="8"/>
      <c r="HAN156" s="8"/>
      <c r="HAO156" s="8"/>
      <c r="HAP156" s="8"/>
      <c r="HAQ156" s="8"/>
      <c r="HAR156" s="8"/>
      <c r="HAS156" s="8"/>
      <c r="HAT156" s="8"/>
      <c r="HAU156" s="8"/>
      <c r="HAV156" s="8"/>
      <c r="HAW156" s="8"/>
      <c r="HAX156" s="8"/>
      <c r="HAY156" s="8"/>
      <c r="HAZ156" s="8"/>
      <c r="HBA156" s="8"/>
      <c r="HBB156" s="8"/>
      <c r="HBC156" s="8"/>
      <c r="HBD156" s="8"/>
      <c r="HBE156" s="8"/>
      <c r="HBF156" s="8"/>
      <c r="HBG156" s="8"/>
      <c r="HBH156" s="8"/>
      <c r="HBI156" s="8"/>
      <c r="HBJ156" s="8"/>
      <c r="HBK156" s="8"/>
      <c r="HBL156" s="8"/>
      <c r="HBM156" s="8"/>
      <c r="HBN156" s="8"/>
      <c r="HBO156" s="8"/>
      <c r="HBP156" s="8"/>
      <c r="HBQ156" s="8"/>
      <c r="HBR156" s="8"/>
      <c r="HBS156" s="8"/>
      <c r="HBT156" s="8"/>
      <c r="HBU156" s="8"/>
      <c r="HBV156" s="8"/>
      <c r="HBW156" s="8"/>
      <c r="HBX156" s="8"/>
      <c r="HBY156" s="8"/>
      <c r="HBZ156" s="8"/>
      <c r="HCA156" s="8"/>
      <c r="HCB156" s="8"/>
      <c r="HCC156" s="8"/>
      <c r="HCD156" s="8"/>
      <c r="HCE156" s="8"/>
      <c r="HCF156" s="8"/>
      <c r="HCG156" s="8"/>
      <c r="HCH156" s="8"/>
      <c r="HCI156" s="8"/>
      <c r="HCJ156" s="8"/>
      <c r="HCK156" s="8"/>
      <c r="HCL156" s="8"/>
      <c r="HCM156" s="8"/>
      <c r="HCN156" s="8"/>
      <c r="HCO156" s="8"/>
      <c r="HCP156" s="8"/>
      <c r="HCQ156" s="8"/>
      <c r="HCR156" s="8"/>
      <c r="HCS156" s="8"/>
      <c r="HCT156" s="8"/>
      <c r="HCU156" s="8"/>
      <c r="HCV156" s="8"/>
      <c r="HCW156" s="8"/>
      <c r="HCX156" s="8"/>
      <c r="HCY156" s="8"/>
      <c r="HCZ156" s="8"/>
      <c r="HDA156" s="8"/>
      <c r="HDB156" s="8"/>
      <c r="HDC156" s="8"/>
      <c r="HDD156" s="8"/>
      <c r="HDE156" s="8"/>
      <c r="HDF156" s="8"/>
      <c r="HDG156" s="8"/>
      <c r="HDH156" s="8"/>
      <c r="HDI156" s="8"/>
      <c r="HDJ156" s="8"/>
      <c r="HDK156" s="8"/>
      <c r="HDL156" s="8"/>
      <c r="HDM156" s="8"/>
      <c r="HDN156" s="8"/>
      <c r="HDO156" s="8"/>
      <c r="HDP156" s="8"/>
      <c r="HDQ156" s="8"/>
      <c r="HDR156" s="8"/>
      <c r="HDS156" s="8"/>
      <c r="HDT156" s="8"/>
      <c r="HDU156" s="8"/>
      <c r="HDV156" s="8"/>
      <c r="HDW156" s="8"/>
      <c r="HDX156" s="8"/>
      <c r="HDY156" s="8"/>
      <c r="HDZ156" s="8"/>
      <c r="HEA156" s="8"/>
      <c r="HEB156" s="8"/>
      <c r="HEC156" s="8"/>
      <c r="HED156" s="8"/>
      <c r="HEE156" s="8"/>
      <c r="HEF156" s="8"/>
      <c r="HEG156" s="8"/>
      <c r="HEH156" s="8"/>
      <c r="HEI156" s="8"/>
      <c r="HEJ156" s="8"/>
      <c r="HEK156" s="8"/>
      <c r="HEL156" s="8"/>
      <c r="HEM156" s="8"/>
      <c r="HEN156" s="8"/>
      <c r="HEO156" s="8"/>
      <c r="HEP156" s="8"/>
      <c r="HEQ156" s="8"/>
      <c r="HER156" s="8"/>
      <c r="HES156" s="8"/>
      <c r="HET156" s="8"/>
      <c r="HEU156" s="8"/>
      <c r="HEV156" s="8"/>
      <c r="HEW156" s="8"/>
      <c r="HEX156" s="8"/>
      <c r="HEY156" s="8"/>
      <c r="HEZ156" s="8"/>
      <c r="HFA156" s="8"/>
      <c r="HFB156" s="8"/>
      <c r="HFC156" s="8"/>
      <c r="HFD156" s="8"/>
      <c r="HFE156" s="8"/>
      <c r="HFF156" s="8"/>
      <c r="HFG156" s="8"/>
      <c r="HFH156" s="8"/>
      <c r="HFI156" s="8"/>
      <c r="HFJ156" s="8"/>
      <c r="HFK156" s="8"/>
      <c r="HFL156" s="8"/>
      <c r="HFM156" s="8"/>
      <c r="HFN156" s="8"/>
      <c r="HFO156" s="8"/>
      <c r="HFP156" s="8"/>
      <c r="HFQ156" s="8"/>
      <c r="HFR156" s="8"/>
      <c r="HFS156" s="8"/>
      <c r="HFT156" s="8"/>
      <c r="HFU156" s="8"/>
      <c r="HFV156" s="8"/>
      <c r="HFW156" s="8"/>
      <c r="HFX156" s="8"/>
      <c r="HFY156" s="8"/>
      <c r="HFZ156" s="8"/>
      <c r="HGA156" s="8"/>
      <c r="HGB156" s="8"/>
      <c r="HGC156" s="8"/>
      <c r="HGD156" s="8"/>
      <c r="HGE156" s="8"/>
      <c r="HGF156" s="8"/>
      <c r="HGG156" s="8"/>
      <c r="HGH156" s="8"/>
      <c r="HGI156" s="8"/>
      <c r="HGJ156" s="8"/>
      <c r="HGK156" s="8"/>
      <c r="HGL156" s="8"/>
      <c r="HGM156" s="8"/>
      <c r="HGN156" s="8"/>
      <c r="HGO156" s="8"/>
      <c r="HGP156" s="8"/>
      <c r="HGQ156" s="8"/>
      <c r="HGR156" s="8"/>
      <c r="HGS156" s="8"/>
      <c r="HGT156" s="8"/>
      <c r="HGU156" s="8"/>
      <c r="HGV156" s="8"/>
      <c r="HGW156" s="8"/>
      <c r="HGX156" s="8"/>
      <c r="HGY156" s="8"/>
      <c r="HGZ156" s="8"/>
      <c r="HHA156" s="8"/>
      <c r="HHB156" s="8"/>
      <c r="HHC156" s="8"/>
      <c r="HHD156" s="8"/>
      <c r="HHE156" s="8"/>
      <c r="HHF156" s="8"/>
      <c r="HHG156" s="8"/>
      <c r="HHH156" s="8"/>
      <c r="HHI156" s="8"/>
      <c r="HHJ156" s="8"/>
      <c r="HHK156" s="8"/>
      <c r="HHL156" s="8"/>
      <c r="HHM156" s="8"/>
      <c r="HHN156" s="8"/>
      <c r="HHO156" s="8"/>
      <c r="HHP156" s="8"/>
      <c r="HHQ156" s="8"/>
      <c r="HHR156" s="8"/>
      <c r="HHS156" s="8"/>
      <c r="HHT156" s="8"/>
      <c r="HHU156" s="8"/>
      <c r="HHV156" s="8"/>
      <c r="HHW156" s="8"/>
      <c r="HHX156" s="8"/>
      <c r="HHY156" s="8"/>
      <c r="HHZ156" s="8"/>
      <c r="HIA156" s="8"/>
      <c r="HIB156" s="8"/>
      <c r="HIC156" s="8"/>
      <c r="HID156" s="8"/>
      <c r="HIE156" s="8"/>
      <c r="HIF156" s="8"/>
      <c r="HIG156" s="8"/>
      <c r="HIH156" s="8"/>
      <c r="HII156" s="8"/>
      <c r="HIJ156" s="8"/>
      <c r="HIK156" s="8"/>
      <c r="HIL156" s="8"/>
      <c r="HIM156" s="8"/>
      <c r="HIN156" s="8"/>
      <c r="HIO156" s="8"/>
      <c r="HIP156" s="8"/>
      <c r="HIQ156" s="8"/>
      <c r="HIR156" s="8"/>
      <c r="HIS156" s="8"/>
      <c r="HIT156" s="8"/>
      <c r="HIU156" s="8"/>
      <c r="HIV156" s="8"/>
      <c r="HIW156" s="8"/>
      <c r="HIX156" s="8"/>
      <c r="HIY156" s="8"/>
      <c r="HIZ156" s="8"/>
      <c r="HJA156" s="8"/>
      <c r="HJB156" s="8"/>
      <c r="HJC156" s="8"/>
      <c r="HJD156" s="8"/>
      <c r="HJE156" s="8"/>
      <c r="HJF156" s="8"/>
      <c r="HJG156" s="8"/>
      <c r="HJH156" s="8"/>
      <c r="HJI156" s="8"/>
      <c r="HJJ156" s="8"/>
      <c r="HJK156" s="8"/>
      <c r="HJL156" s="8"/>
      <c r="HJM156" s="8"/>
      <c r="HJN156" s="8"/>
      <c r="HJO156" s="8"/>
      <c r="HJP156" s="8"/>
      <c r="HJQ156" s="8"/>
      <c r="HJR156" s="8"/>
      <c r="HJS156" s="8"/>
      <c r="HJT156" s="8"/>
      <c r="HJU156" s="8"/>
      <c r="HJV156" s="8"/>
      <c r="HJW156" s="8"/>
      <c r="HJX156" s="8"/>
      <c r="HJY156" s="8"/>
      <c r="HJZ156" s="8"/>
      <c r="HKA156" s="8"/>
      <c r="HKB156" s="8"/>
      <c r="HKC156" s="8"/>
      <c r="HKD156" s="8"/>
      <c r="HKE156" s="8"/>
      <c r="HKF156" s="8"/>
      <c r="HKG156" s="8"/>
      <c r="HKH156" s="8"/>
      <c r="HKI156" s="8"/>
      <c r="HKJ156" s="8"/>
      <c r="HKK156" s="8"/>
      <c r="HKL156" s="8"/>
      <c r="HKM156" s="8"/>
      <c r="HKN156" s="8"/>
      <c r="HKO156" s="8"/>
      <c r="HKP156" s="8"/>
      <c r="HKQ156" s="8"/>
      <c r="HKR156" s="8"/>
      <c r="HKS156" s="8"/>
      <c r="HKT156" s="8"/>
      <c r="HKU156" s="8"/>
      <c r="HKV156" s="8"/>
      <c r="HKW156" s="8"/>
      <c r="HKX156" s="8"/>
      <c r="HKY156" s="8"/>
      <c r="HKZ156" s="8"/>
      <c r="HLA156" s="8"/>
      <c r="HLB156" s="8"/>
      <c r="HLC156" s="8"/>
      <c r="HLD156" s="8"/>
      <c r="HLE156" s="8"/>
      <c r="HLF156" s="8"/>
      <c r="HLG156" s="8"/>
      <c r="HLH156" s="8"/>
      <c r="HLI156" s="8"/>
      <c r="HLJ156" s="8"/>
      <c r="HLK156" s="8"/>
      <c r="HLL156" s="8"/>
      <c r="HLM156" s="8"/>
      <c r="HLN156" s="8"/>
      <c r="HLO156" s="8"/>
      <c r="HLP156" s="8"/>
      <c r="HLQ156" s="8"/>
      <c r="HLR156" s="8"/>
      <c r="HLS156" s="8"/>
      <c r="HLT156" s="8"/>
      <c r="HLU156" s="8"/>
      <c r="HLV156" s="8"/>
      <c r="HLW156" s="8"/>
      <c r="HLX156" s="8"/>
      <c r="HLY156" s="8"/>
      <c r="HLZ156" s="8"/>
      <c r="HMA156" s="8"/>
      <c r="HMB156" s="8"/>
      <c r="HMC156" s="8"/>
      <c r="HMD156" s="8"/>
      <c r="HME156" s="8"/>
      <c r="HMF156" s="8"/>
      <c r="HMG156" s="8"/>
      <c r="HMH156" s="8"/>
      <c r="HMI156" s="8"/>
      <c r="HMJ156" s="8"/>
      <c r="HMK156" s="8"/>
      <c r="HML156" s="8"/>
      <c r="HMM156" s="8"/>
      <c r="HMN156" s="8"/>
      <c r="HMO156" s="8"/>
      <c r="HMP156" s="8"/>
      <c r="HMQ156" s="8"/>
      <c r="HMR156" s="8"/>
      <c r="HMS156" s="8"/>
      <c r="HMT156" s="8"/>
      <c r="HMU156" s="8"/>
      <c r="HMV156" s="8"/>
      <c r="HMW156" s="8"/>
      <c r="HMX156" s="8"/>
      <c r="HMY156" s="8"/>
      <c r="HMZ156" s="8"/>
      <c r="HNA156" s="8"/>
      <c r="HNB156" s="8"/>
      <c r="HNC156" s="8"/>
      <c r="HND156" s="8"/>
      <c r="HNE156" s="8"/>
      <c r="HNF156" s="8"/>
      <c r="HNG156" s="8"/>
      <c r="HNH156" s="8"/>
      <c r="HNI156" s="8"/>
      <c r="HNJ156" s="8"/>
      <c r="HNK156" s="8"/>
      <c r="HNL156" s="8"/>
      <c r="HNM156" s="8"/>
      <c r="HNN156" s="8"/>
      <c r="HNO156" s="8"/>
      <c r="HNP156" s="8"/>
      <c r="HNQ156" s="8"/>
      <c r="HNR156" s="8"/>
      <c r="HNS156" s="8"/>
      <c r="HNT156" s="8"/>
      <c r="HNU156" s="8"/>
      <c r="HNV156" s="8"/>
      <c r="HNW156" s="8"/>
      <c r="HNX156" s="8"/>
      <c r="HNY156" s="8"/>
      <c r="HNZ156" s="8"/>
      <c r="HOA156" s="8"/>
      <c r="HOB156" s="8"/>
      <c r="HOC156" s="8"/>
      <c r="HOD156" s="8"/>
      <c r="HOE156" s="8"/>
      <c r="HOF156" s="8"/>
      <c r="HOG156" s="8"/>
      <c r="HOH156" s="8"/>
      <c r="HOI156" s="8"/>
      <c r="HOJ156" s="8"/>
      <c r="HOK156" s="8"/>
      <c r="HOL156" s="8"/>
      <c r="HOM156" s="8"/>
      <c r="HON156" s="8"/>
      <c r="HOO156" s="8"/>
      <c r="HOP156" s="8"/>
      <c r="HOQ156" s="8"/>
      <c r="HOR156" s="8"/>
      <c r="HOS156" s="8"/>
      <c r="HOT156" s="8"/>
      <c r="HOU156" s="8"/>
      <c r="HOV156" s="8"/>
      <c r="HOW156" s="8"/>
      <c r="HOX156" s="8"/>
      <c r="HOY156" s="8"/>
      <c r="HOZ156" s="8"/>
      <c r="HPA156" s="8"/>
      <c r="HPB156" s="8"/>
      <c r="HPC156" s="8"/>
      <c r="HPD156" s="8"/>
      <c r="HPE156" s="8"/>
      <c r="HPF156" s="8"/>
      <c r="HPG156" s="8"/>
      <c r="HPH156" s="8"/>
      <c r="HPI156" s="8"/>
      <c r="HPJ156" s="8"/>
      <c r="HPK156" s="8"/>
      <c r="HPL156" s="8"/>
      <c r="HPM156" s="8"/>
      <c r="HPN156" s="8"/>
      <c r="HPO156" s="8"/>
      <c r="HPP156" s="8"/>
      <c r="HPQ156" s="8"/>
      <c r="HPR156" s="8"/>
      <c r="HPS156" s="8"/>
      <c r="HPT156" s="8"/>
      <c r="HPU156" s="8"/>
      <c r="HPV156" s="8"/>
      <c r="HPW156" s="8"/>
      <c r="HPX156" s="8"/>
      <c r="HPY156" s="8"/>
      <c r="HPZ156" s="8"/>
      <c r="HQA156" s="8"/>
      <c r="HQB156" s="8"/>
      <c r="HQC156" s="8"/>
      <c r="HQD156" s="8"/>
      <c r="HQE156" s="8"/>
      <c r="HQF156" s="8"/>
      <c r="HQG156" s="8"/>
      <c r="HQH156" s="8"/>
      <c r="HQI156" s="8"/>
      <c r="HQJ156" s="8"/>
      <c r="HQK156" s="8"/>
      <c r="HQL156" s="8"/>
      <c r="HQM156" s="8"/>
      <c r="HQN156" s="8"/>
      <c r="HQO156" s="8"/>
      <c r="HQP156" s="8"/>
      <c r="HQQ156" s="8"/>
      <c r="HQR156" s="8"/>
      <c r="HQS156" s="8"/>
      <c r="HQT156" s="8"/>
      <c r="HQU156" s="8"/>
      <c r="HQV156" s="8"/>
      <c r="HQW156" s="8"/>
      <c r="HQX156" s="8"/>
      <c r="HQY156" s="8"/>
      <c r="HQZ156" s="8"/>
      <c r="HRA156" s="8"/>
      <c r="HRB156" s="8"/>
      <c r="HRC156" s="8"/>
      <c r="HRD156" s="8"/>
      <c r="HRE156" s="8"/>
      <c r="HRF156" s="8"/>
      <c r="HRG156" s="8"/>
      <c r="HRH156" s="8"/>
      <c r="HRI156" s="8"/>
      <c r="HRJ156" s="8"/>
      <c r="HRK156" s="8"/>
      <c r="HRL156" s="8"/>
      <c r="HRM156" s="8"/>
      <c r="HRN156" s="8"/>
      <c r="HRO156" s="8"/>
      <c r="HRP156" s="8"/>
      <c r="HRQ156" s="8"/>
      <c r="HRR156" s="8"/>
      <c r="HRS156" s="8"/>
      <c r="HRT156" s="8"/>
      <c r="HRU156" s="8"/>
      <c r="HRV156" s="8"/>
      <c r="HRW156" s="8"/>
      <c r="HRX156" s="8"/>
      <c r="HRY156" s="8"/>
      <c r="HRZ156" s="8"/>
      <c r="HSA156" s="8"/>
      <c r="HSB156" s="8"/>
      <c r="HSC156" s="8"/>
      <c r="HSD156" s="8"/>
      <c r="HSE156" s="8"/>
      <c r="HSF156" s="8"/>
      <c r="HSG156" s="8"/>
      <c r="HSH156" s="8"/>
      <c r="HSI156" s="8"/>
      <c r="HSJ156" s="8"/>
      <c r="HSK156" s="8"/>
      <c r="HSL156" s="8"/>
      <c r="HSM156" s="8"/>
      <c r="HSN156" s="8"/>
      <c r="HSO156" s="8"/>
      <c r="HSP156" s="8"/>
      <c r="HSQ156" s="8"/>
      <c r="HSR156" s="8"/>
      <c r="HSS156" s="8"/>
      <c r="HST156" s="8"/>
      <c r="HSU156" s="8"/>
      <c r="HSV156" s="8"/>
      <c r="HSW156" s="8"/>
      <c r="HSX156" s="8"/>
      <c r="HSY156" s="8"/>
      <c r="HSZ156" s="8"/>
      <c r="HTA156" s="8"/>
      <c r="HTB156" s="8"/>
      <c r="HTC156" s="8"/>
      <c r="HTD156" s="8"/>
      <c r="HTE156" s="8"/>
      <c r="HTF156" s="8"/>
      <c r="HTG156" s="8"/>
      <c r="HTH156" s="8"/>
      <c r="HTI156" s="8"/>
      <c r="HTJ156" s="8"/>
      <c r="HTK156" s="8"/>
      <c r="HTL156" s="8"/>
      <c r="HTM156" s="8"/>
      <c r="HTN156" s="8"/>
      <c r="HTO156" s="8"/>
      <c r="HTP156" s="8"/>
      <c r="HTQ156" s="8"/>
      <c r="HTR156" s="8"/>
      <c r="HTS156" s="8"/>
      <c r="HTT156" s="8"/>
      <c r="HTU156" s="8"/>
      <c r="HTV156" s="8"/>
      <c r="HTW156" s="8"/>
      <c r="HTX156" s="8"/>
      <c r="HTY156" s="8"/>
      <c r="HTZ156" s="8"/>
      <c r="HUA156" s="8"/>
      <c r="HUB156" s="8"/>
      <c r="HUC156" s="8"/>
      <c r="HUD156" s="8"/>
      <c r="HUE156" s="8"/>
      <c r="HUF156" s="8"/>
      <c r="HUG156" s="8"/>
      <c r="HUH156" s="8"/>
      <c r="HUI156" s="8"/>
      <c r="HUJ156" s="8"/>
      <c r="HUK156" s="8"/>
      <c r="HUL156" s="8"/>
      <c r="HUM156" s="8"/>
      <c r="HUN156" s="8"/>
      <c r="HUO156" s="8"/>
      <c r="HUP156" s="8"/>
      <c r="HUQ156" s="8"/>
      <c r="HUR156" s="8"/>
      <c r="HUS156" s="8"/>
      <c r="HUT156" s="8"/>
      <c r="HUU156" s="8"/>
      <c r="HUV156" s="8"/>
      <c r="HUW156" s="8"/>
      <c r="HUX156" s="8"/>
      <c r="HUY156" s="8"/>
      <c r="HUZ156" s="8"/>
      <c r="HVA156" s="8"/>
      <c r="HVB156" s="8"/>
      <c r="HVC156" s="8"/>
      <c r="HVD156" s="8"/>
      <c r="HVE156" s="8"/>
      <c r="HVF156" s="8"/>
      <c r="HVG156" s="8"/>
      <c r="HVH156" s="8"/>
      <c r="HVI156" s="8"/>
      <c r="HVJ156" s="8"/>
      <c r="HVK156" s="8"/>
      <c r="HVL156" s="8"/>
      <c r="HVM156" s="8"/>
      <c r="HVN156" s="8"/>
      <c r="HVO156" s="8"/>
      <c r="HVP156" s="8"/>
      <c r="HVQ156" s="8"/>
      <c r="HVR156" s="8"/>
      <c r="HVS156" s="8"/>
      <c r="HVT156" s="8"/>
      <c r="HVU156" s="8"/>
      <c r="HVV156" s="8"/>
      <c r="HVW156" s="8"/>
      <c r="HVX156" s="8"/>
      <c r="HVY156" s="8"/>
      <c r="HVZ156" s="8"/>
      <c r="HWA156" s="8"/>
      <c r="HWB156" s="8"/>
      <c r="HWC156" s="8"/>
      <c r="HWD156" s="8"/>
      <c r="HWE156" s="8"/>
      <c r="HWF156" s="8"/>
      <c r="HWG156" s="8"/>
      <c r="HWH156" s="8"/>
      <c r="HWI156" s="8"/>
      <c r="HWJ156" s="8"/>
      <c r="HWK156" s="8"/>
      <c r="HWL156" s="8"/>
      <c r="HWM156" s="8"/>
      <c r="HWN156" s="8"/>
      <c r="HWO156" s="8"/>
      <c r="HWP156" s="8"/>
      <c r="HWQ156" s="8"/>
      <c r="HWR156" s="8"/>
      <c r="HWS156" s="8"/>
      <c r="HWT156" s="8"/>
      <c r="HWU156" s="8"/>
      <c r="HWV156" s="8"/>
      <c r="HWW156" s="8"/>
      <c r="HWX156" s="8"/>
      <c r="HWY156" s="8"/>
      <c r="HWZ156" s="8"/>
      <c r="HXA156" s="8"/>
      <c r="HXB156" s="8"/>
      <c r="HXC156" s="8"/>
      <c r="HXD156" s="8"/>
      <c r="HXE156" s="8"/>
      <c r="HXF156" s="8"/>
      <c r="HXG156" s="8"/>
      <c r="HXH156" s="8"/>
      <c r="HXI156" s="8"/>
      <c r="HXJ156" s="8"/>
      <c r="HXK156" s="8"/>
      <c r="HXL156" s="8"/>
      <c r="HXM156" s="8"/>
      <c r="HXN156" s="8"/>
      <c r="HXO156" s="8"/>
      <c r="HXP156" s="8"/>
      <c r="HXQ156" s="8"/>
      <c r="HXR156" s="8"/>
      <c r="HXS156" s="8"/>
      <c r="HXT156" s="8"/>
      <c r="HXU156" s="8"/>
      <c r="HXV156" s="8"/>
      <c r="HXW156" s="8"/>
      <c r="HXX156" s="8"/>
      <c r="HXY156" s="8"/>
      <c r="HXZ156" s="8"/>
      <c r="HYA156" s="8"/>
      <c r="HYB156" s="8"/>
      <c r="HYC156" s="8"/>
      <c r="HYD156" s="8"/>
      <c r="HYE156" s="8"/>
      <c r="HYF156" s="8"/>
      <c r="HYG156" s="8"/>
      <c r="HYH156" s="8"/>
      <c r="HYI156" s="8"/>
      <c r="HYJ156" s="8"/>
      <c r="HYK156" s="8"/>
      <c r="HYL156" s="8"/>
      <c r="HYM156" s="8"/>
      <c r="HYN156" s="8"/>
      <c r="HYO156" s="8"/>
      <c r="HYP156" s="8"/>
      <c r="HYQ156" s="8"/>
      <c r="HYR156" s="8"/>
      <c r="HYS156" s="8"/>
      <c r="HYT156" s="8"/>
      <c r="HYU156" s="8"/>
      <c r="HYV156" s="8"/>
      <c r="HYW156" s="8"/>
      <c r="HYX156" s="8"/>
      <c r="HYY156" s="8"/>
      <c r="HYZ156" s="8"/>
      <c r="HZA156" s="8"/>
      <c r="HZB156" s="8"/>
      <c r="HZC156" s="8"/>
      <c r="HZD156" s="8"/>
      <c r="HZE156" s="8"/>
      <c r="HZF156" s="8"/>
      <c r="HZG156" s="8"/>
      <c r="HZH156" s="8"/>
      <c r="HZI156" s="8"/>
      <c r="HZJ156" s="8"/>
      <c r="HZK156" s="8"/>
      <c r="HZL156" s="8"/>
      <c r="HZM156" s="8"/>
      <c r="HZN156" s="8"/>
      <c r="HZO156" s="8"/>
      <c r="HZP156" s="8"/>
      <c r="HZQ156" s="8"/>
      <c r="HZR156" s="8"/>
      <c r="HZS156" s="8"/>
      <c r="HZT156" s="8"/>
      <c r="HZU156" s="8"/>
      <c r="HZV156" s="8"/>
      <c r="HZW156" s="8"/>
      <c r="HZX156" s="8"/>
      <c r="HZY156" s="8"/>
      <c r="HZZ156" s="8"/>
      <c r="IAA156" s="8"/>
      <c r="IAB156" s="8"/>
      <c r="IAC156" s="8"/>
      <c r="IAD156" s="8"/>
      <c r="IAE156" s="8"/>
      <c r="IAF156" s="8"/>
      <c r="IAG156" s="8"/>
      <c r="IAH156" s="8"/>
      <c r="IAI156" s="8"/>
      <c r="IAJ156" s="8"/>
      <c r="IAK156" s="8"/>
      <c r="IAL156" s="8"/>
      <c r="IAM156" s="8"/>
      <c r="IAN156" s="8"/>
      <c r="IAO156" s="8"/>
      <c r="IAP156" s="8"/>
      <c r="IAQ156" s="8"/>
      <c r="IAR156" s="8"/>
      <c r="IAS156" s="8"/>
      <c r="IAT156" s="8"/>
      <c r="IAU156" s="8"/>
      <c r="IAV156" s="8"/>
      <c r="IAW156" s="8"/>
      <c r="IAX156" s="8"/>
      <c r="IAY156" s="8"/>
      <c r="IAZ156" s="8"/>
      <c r="IBA156" s="8"/>
      <c r="IBB156" s="8"/>
      <c r="IBC156" s="8"/>
      <c r="IBD156" s="8"/>
      <c r="IBE156" s="8"/>
      <c r="IBF156" s="8"/>
      <c r="IBG156" s="8"/>
      <c r="IBH156" s="8"/>
      <c r="IBI156" s="8"/>
      <c r="IBJ156" s="8"/>
      <c r="IBK156" s="8"/>
      <c r="IBL156" s="8"/>
      <c r="IBM156" s="8"/>
      <c r="IBN156" s="8"/>
      <c r="IBO156" s="8"/>
      <c r="IBP156" s="8"/>
      <c r="IBQ156" s="8"/>
      <c r="IBR156" s="8"/>
      <c r="IBS156" s="8"/>
      <c r="IBT156" s="8"/>
      <c r="IBU156" s="8"/>
      <c r="IBV156" s="8"/>
      <c r="IBW156" s="8"/>
      <c r="IBX156" s="8"/>
      <c r="IBY156" s="8"/>
      <c r="IBZ156" s="8"/>
      <c r="ICA156" s="8"/>
      <c r="ICB156" s="8"/>
      <c r="ICC156" s="8"/>
      <c r="ICD156" s="8"/>
      <c r="ICE156" s="8"/>
      <c r="ICF156" s="8"/>
      <c r="ICG156" s="8"/>
      <c r="ICH156" s="8"/>
      <c r="ICI156" s="8"/>
      <c r="ICJ156" s="8"/>
      <c r="ICK156" s="8"/>
      <c r="ICL156" s="8"/>
      <c r="ICM156" s="8"/>
      <c r="ICN156" s="8"/>
      <c r="ICO156" s="8"/>
      <c r="ICP156" s="8"/>
      <c r="ICQ156" s="8"/>
      <c r="ICR156" s="8"/>
      <c r="ICS156" s="8"/>
      <c r="ICT156" s="8"/>
      <c r="ICU156" s="8"/>
      <c r="ICV156" s="8"/>
      <c r="ICW156" s="8"/>
      <c r="ICX156" s="8"/>
      <c r="ICY156" s="8"/>
      <c r="ICZ156" s="8"/>
      <c r="IDA156" s="8"/>
      <c r="IDB156" s="8"/>
      <c r="IDC156" s="8"/>
      <c r="IDD156" s="8"/>
      <c r="IDE156" s="8"/>
      <c r="IDF156" s="8"/>
      <c r="IDG156" s="8"/>
      <c r="IDH156" s="8"/>
      <c r="IDI156" s="8"/>
      <c r="IDJ156" s="8"/>
      <c r="IDK156" s="8"/>
      <c r="IDL156" s="8"/>
      <c r="IDM156" s="8"/>
      <c r="IDN156" s="8"/>
      <c r="IDO156" s="8"/>
      <c r="IDP156" s="8"/>
      <c r="IDQ156" s="8"/>
      <c r="IDR156" s="8"/>
      <c r="IDS156" s="8"/>
      <c r="IDT156" s="8"/>
      <c r="IDU156" s="8"/>
      <c r="IDV156" s="8"/>
      <c r="IDW156" s="8"/>
      <c r="IDX156" s="8"/>
      <c r="IDY156" s="8"/>
      <c r="IDZ156" s="8"/>
      <c r="IEA156" s="8"/>
      <c r="IEB156" s="8"/>
      <c r="IEC156" s="8"/>
      <c r="IED156" s="8"/>
      <c r="IEE156" s="8"/>
      <c r="IEF156" s="8"/>
      <c r="IEG156" s="8"/>
      <c r="IEH156" s="8"/>
      <c r="IEI156" s="8"/>
      <c r="IEJ156" s="8"/>
      <c r="IEK156" s="8"/>
      <c r="IEL156" s="8"/>
      <c r="IEM156" s="8"/>
      <c r="IEN156" s="8"/>
      <c r="IEO156" s="8"/>
      <c r="IEP156" s="8"/>
      <c r="IEQ156" s="8"/>
      <c r="IER156" s="8"/>
      <c r="IES156" s="8"/>
      <c r="IET156" s="8"/>
      <c r="IEU156" s="8"/>
      <c r="IEV156" s="8"/>
      <c r="IEW156" s="8"/>
      <c r="IEX156" s="8"/>
      <c r="IEY156" s="8"/>
      <c r="IEZ156" s="8"/>
      <c r="IFA156" s="8"/>
      <c r="IFB156" s="8"/>
      <c r="IFC156" s="8"/>
      <c r="IFD156" s="8"/>
      <c r="IFE156" s="8"/>
      <c r="IFF156" s="8"/>
      <c r="IFG156" s="8"/>
      <c r="IFH156" s="8"/>
      <c r="IFI156" s="8"/>
      <c r="IFJ156" s="8"/>
      <c r="IFK156" s="8"/>
      <c r="IFL156" s="8"/>
      <c r="IFM156" s="8"/>
      <c r="IFN156" s="8"/>
      <c r="IFO156" s="8"/>
      <c r="IFP156" s="8"/>
      <c r="IFQ156" s="8"/>
      <c r="IFR156" s="8"/>
      <c r="IFS156" s="8"/>
      <c r="IFT156" s="8"/>
      <c r="IFU156" s="8"/>
      <c r="IFV156" s="8"/>
      <c r="IFW156" s="8"/>
      <c r="IFX156" s="8"/>
      <c r="IFY156" s="8"/>
      <c r="IFZ156" s="8"/>
      <c r="IGA156" s="8"/>
      <c r="IGB156" s="8"/>
      <c r="IGC156" s="8"/>
      <c r="IGD156" s="8"/>
      <c r="IGE156" s="8"/>
      <c r="IGF156" s="8"/>
      <c r="IGG156" s="8"/>
      <c r="IGH156" s="8"/>
      <c r="IGI156" s="8"/>
      <c r="IGJ156" s="8"/>
      <c r="IGK156" s="8"/>
      <c r="IGL156" s="8"/>
      <c r="IGM156" s="8"/>
      <c r="IGN156" s="8"/>
      <c r="IGO156" s="8"/>
      <c r="IGP156" s="8"/>
      <c r="IGQ156" s="8"/>
      <c r="IGR156" s="8"/>
      <c r="IGS156" s="8"/>
      <c r="IGT156" s="8"/>
      <c r="IGU156" s="8"/>
      <c r="IGV156" s="8"/>
      <c r="IGW156" s="8"/>
      <c r="IGX156" s="8"/>
      <c r="IGY156" s="8"/>
      <c r="IGZ156" s="8"/>
      <c r="IHA156" s="8"/>
      <c r="IHB156" s="8"/>
      <c r="IHC156" s="8"/>
      <c r="IHD156" s="8"/>
      <c r="IHE156" s="8"/>
      <c r="IHF156" s="8"/>
      <c r="IHG156" s="8"/>
      <c r="IHH156" s="8"/>
      <c r="IHI156" s="8"/>
      <c r="IHJ156" s="8"/>
      <c r="IHK156" s="8"/>
      <c r="IHL156" s="8"/>
      <c r="IHM156" s="8"/>
      <c r="IHN156" s="8"/>
      <c r="IHO156" s="8"/>
      <c r="IHP156" s="8"/>
      <c r="IHQ156" s="8"/>
      <c r="IHR156" s="8"/>
      <c r="IHS156" s="8"/>
      <c r="IHT156" s="8"/>
      <c r="IHU156" s="8"/>
      <c r="IHV156" s="8"/>
      <c r="IHW156" s="8"/>
      <c r="IHX156" s="8"/>
      <c r="IHY156" s="8"/>
      <c r="IHZ156" s="8"/>
      <c r="IIA156" s="8"/>
      <c r="IIB156" s="8"/>
      <c r="IIC156" s="8"/>
      <c r="IID156" s="8"/>
      <c r="IIE156" s="8"/>
      <c r="IIF156" s="8"/>
      <c r="IIG156" s="8"/>
      <c r="IIH156" s="8"/>
      <c r="III156" s="8"/>
      <c r="IIJ156" s="8"/>
      <c r="IIK156" s="8"/>
      <c r="IIL156" s="8"/>
      <c r="IIM156" s="8"/>
      <c r="IIN156" s="8"/>
      <c r="IIO156" s="8"/>
      <c r="IIP156" s="8"/>
      <c r="IIQ156" s="8"/>
      <c r="IIR156" s="8"/>
      <c r="IIS156" s="8"/>
      <c r="IIT156" s="8"/>
      <c r="IIU156" s="8"/>
      <c r="IIV156" s="8"/>
      <c r="IIW156" s="8"/>
      <c r="IIX156" s="8"/>
      <c r="IIY156" s="8"/>
      <c r="IIZ156" s="8"/>
      <c r="IJA156" s="8"/>
      <c r="IJB156" s="8"/>
      <c r="IJC156" s="8"/>
      <c r="IJD156" s="8"/>
      <c r="IJE156" s="8"/>
      <c r="IJF156" s="8"/>
      <c r="IJG156" s="8"/>
      <c r="IJH156" s="8"/>
      <c r="IJI156" s="8"/>
      <c r="IJJ156" s="8"/>
      <c r="IJK156" s="8"/>
      <c r="IJL156" s="8"/>
      <c r="IJM156" s="8"/>
      <c r="IJN156" s="8"/>
      <c r="IJO156" s="8"/>
      <c r="IJP156" s="8"/>
      <c r="IJQ156" s="8"/>
      <c r="IJR156" s="8"/>
      <c r="IJS156" s="8"/>
      <c r="IJT156" s="8"/>
      <c r="IJU156" s="8"/>
      <c r="IJV156" s="8"/>
      <c r="IJW156" s="8"/>
      <c r="IJX156" s="8"/>
      <c r="IJY156" s="8"/>
      <c r="IJZ156" s="8"/>
      <c r="IKA156" s="8"/>
      <c r="IKB156" s="8"/>
      <c r="IKC156" s="8"/>
      <c r="IKD156" s="8"/>
      <c r="IKE156" s="8"/>
      <c r="IKF156" s="8"/>
      <c r="IKG156" s="8"/>
      <c r="IKH156" s="8"/>
      <c r="IKI156" s="8"/>
      <c r="IKJ156" s="8"/>
      <c r="IKK156" s="8"/>
      <c r="IKL156" s="8"/>
      <c r="IKM156" s="8"/>
      <c r="IKN156" s="8"/>
      <c r="IKO156" s="8"/>
      <c r="IKP156" s="8"/>
      <c r="IKQ156" s="8"/>
      <c r="IKR156" s="8"/>
      <c r="IKS156" s="8"/>
      <c r="IKT156" s="8"/>
      <c r="IKU156" s="8"/>
      <c r="IKV156" s="8"/>
      <c r="IKW156" s="8"/>
      <c r="IKX156" s="8"/>
      <c r="IKY156" s="8"/>
      <c r="IKZ156" s="8"/>
      <c r="ILA156" s="8"/>
      <c r="ILB156" s="8"/>
      <c r="ILC156" s="8"/>
      <c r="ILD156" s="8"/>
      <c r="ILE156" s="8"/>
      <c r="ILF156" s="8"/>
      <c r="ILG156" s="8"/>
      <c r="ILH156" s="8"/>
      <c r="ILI156" s="8"/>
      <c r="ILJ156" s="8"/>
      <c r="ILK156" s="8"/>
      <c r="ILL156" s="8"/>
      <c r="ILM156" s="8"/>
      <c r="ILN156" s="8"/>
      <c r="ILO156" s="8"/>
      <c r="ILP156" s="8"/>
      <c r="ILQ156" s="8"/>
      <c r="ILR156" s="8"/>
      <c r="ILS156" s="8"/>
      <c r="ILT156" s="8"/>
      <c r="ILU156" s="8"/>
      <c r="ILV156" s="8"/>
      <c r="ILW156" s="8"/>
      <c r="ILX156" s="8"/>
      <c r="ILY156" s="8"/>
      <c r="ILZ156" s="8"/>
      <c r="IMA156" s="8"/>
      <c r="IMB156" s="8"/>
      <c r="IMC156" s="8"/>
      <c r="IMD156" s="8"/>
      <c r="IME156" s="8"/>
      <c r="IMF156" s="8"/>
      <c r="IMG156" s="8"/>
      <c r="IMH156" s="8"/>
      <c r="IMI156" s="8"/>
      <c r="IMJ156" s="8"/>
      <c r="IMK156" s="8"/>
      <c r="IML156" s="8"/>
      <c r="IMM156" s="8"/>
      <c r="IMN156" s="8"/>
      <c r="IMO156" s="8"/>
      <c r="IMP156" s="8"/>
      <c r="IMQ156" s="8"/>
      <c r="IMR156" s="8"/>
      <c r="IMS156" s="8"/>
      <c r="IMT156" s="8"/>
      <c r="IMU156" s="8"/>
      <c r="IMV156" s="8"/>
      <c r="IMW156" s="8"/>
      <c r="IMX156" s="8"/>
      <c r="IMY156" s="8"/>
      <c r="IMZ156" s="8"/>
      <c r="INA156" s="8"/>
      <c r="INB156" s="8"/>
      <c r="INC156" s="8"/>
      <c r="IND156" s="8"/>
      <c r="INE156" s="8"/>
      <c r="INF156" s="8"/>
      <c r="ING156" s="8"/>
      <c r="INH156" s="8"/>
      <c r="INI156" s="8"/>
      <c r="INJ156" s="8"/>
      <c r="INK156" s="8"/>
      <c r="INL156" s="8"/>
      <c r="INM156" s="8"/>
      <c r="INN156" s="8"/>
      <c r="INO156" s="8"/>
      <c r="INP156" s="8"/>
      <c r="INQ156" s="8"/>
      <c r="INR156" s="8"/>
      <c r="INS156" s="8"/>
      <c r="INT156" s="8"/>
      <c r="INU156" s="8"/>
      <c r="INV156" s="8"/>
      <c r="INW156" s="8"/>
      <c r="INX156" s="8"/>
      <c r="INY156" s="8"/>
      <c r="INZ156" s="8"/>
      <c r="IOA156" s="8"/>
      <c r="IOB156" s="8"/>
      <c r="IOC156" s="8"/>
      <c r="IOD156" s="8"/>
      <c r="IOE156" s="8"/>
      <c r="IOF156" s="8"/>
      <c r="IOG156" s="8"/>
      <c r="IOH156" s="8"/>
      <c r="IOI156" s="8"/>
      <c r="IOJ156" s="8"/>
      <c r="IOK156" s="8"/>
      <c r="IOL156" s="8"/>
      <c r="IOM156" s="8"/>
      <c r="ION156" s="8"/>
      <c r="IOO156" s="8"/>
      <c r="IOP156" s="8"/>
      <c r="IOQ156" s="8"/>
      <c r="IOR156" s="8"/>
      <c r="IOS156" s="8"/>
      <c r="IOT156" s="8"/>
      <c r="IOU156" s="8"/>
      <c r="IOV156" s="8"/>
      <c r="IOW156" s="8"/>
      <c r="IOX156" s="8"/>
      <c r="IOY156" s="8"/>
      <c r="IOZ156" s="8"/>
      <c r="IPA156" s="8"/>
      <c r="IPB156" s="8"/>
      <c r="IPC156" s="8"/>
      <c r="IPD156" s="8"/>
      <c r="IPE156" s="8"/>
      <c r="IPF156" s="8"/>
      <c r="IPG156" s="8"/>
      <c r="IPH156" s="8"/>
      <c r="IPI156" s="8"/>
      <c r="IPJ156" s="8"/>
      <c r="IPK156" s="8"/>
      <c r="IPL156" s="8"/>
      <c r="IPM156" s="8"/>
      <c r="IPN156" s="8"/>
      <c r="IPO156" s="8"/>
      <c r="IPP156" s="8"/>
      <c r="IPQ156" s="8"/>
      <c r="IPR156" s="8"/>
      <c r="IPS156" s="8"/>
      <c r="IPT156" s="8"/>
      <c r="IPU156" s="8"/>
      <c r="IPV156" s="8"/>
      <c r="IPW156" s="8"/>
      <c r="IPX156" s="8"/>
      <c r="IPY156" s="8"/>
      <c r="IPZ156" s="8"/>
      <c r="IQA156" s="8"/>
      <c r="IQB156" s="8"/>
      <c r="IQC156" s="8"/>
      <c r="IQD156" s="8"/>
      <c r="IQE156" s="8"/>
      <c r="IQF156" s="8"/>
      <c r="IQG156" s="8"/>
      <c r="IQH156" s="8"/>
      <c r="IQI156" s="8"/>
      <c r="IQJ156" s="8"/>
      <c r="IQK156" s="8"/>
      <c r="IQL156" s="8"/>
      <c r="IQM156" s="8"/>
      <c r="IQN156" s="8"/>
      <c r="IQO156" s="8"/>
      <c r="IQP156" s="8"/>
      <c r="IQQ156" s="8"/>
      <c r="IQR156" s="8"/>
      <c r="IQS156" s="8"/>
      <c r="IQT156" s="8"/>
      <c r="IQU156" s="8"/>
      <c r="IQV156" s="8"/>
      <c r="IQW156" s="8"/>
      <c r="IQX156" s="8"/>
      <c r="IQY156" s="8"/>
      <c r="IQZ156" s="8"/>
      <c r="IRA156" s="8"/>
      <c r="IRB156" s="8"/>
      <c r="IRC156" s="8"/>
      <c r="IRD156" s="8"/>
      <c r="IRE156" s="8"/>
      <c r="IRF156" s="8"/>
      <c r="IRG156" s="8"/>
      <c r="IRH156" s="8"/>
      <c r="IRI156" s="8"/>
      <c r="IRJ156" s="8"/>
      <c r="IRK156" s="8"/>
      <c r="IRL156" s="8"/>
      <c r="IRM156" s="8"/>
      <c r="IRN156" s="8"/>
      <c r="IRO156" s="8"/>
      <c r="IRP156" s="8"/>
      <c r="IRQ156" s="8"/>
      <c r="IRR156" s="8"/>
      <c r="IRS156" s="8"/>
      <c r="IRT156" s="8"/>
      <c r="IRU156" s="8"/>
      <c r="IRV156" s="8"/>
      <c r="IRW156" s="8"/>
      <c r="IRX156" s="8"/>
      <c r="IRY156" s="8"/>
      <c r="IRZ156" s="8"/>
      <c r="ISA156" s="8"/>
      <c r="ISB156" s="8"/>
      <c r="ISC156" s="8"/>
      <c r="ISD156" s="8"/>
      <c r="ISE156" s="8"/>
      <c r="ISF156" s="8"/>
      <c r="ISG156" s="8"/>
      <c r="ISH156" s="8"/>
      <c r="ISI156" s="8"/>
      <c r="ISJ156" s="8"/>
      <c r="ISK156" s="8"/>
      <c r="ISL156" s="8"/>
      <c r="ISM156" s="8"/>
      <c r="ISN156" s="8"/>
      <c r="ISO156" s="8"/>
      <c r="ISP156" s="8"/>
      <c r="ISQ156" s="8"/>
      <c r="ISR156" s="8"/>
      <c r="ISS156" s="8"/>
      <c r="IST156" s="8"/>
      <c r="ISU156" s="8"/>
      <c r="ISV156" s="8"/>
      <c r="ISW156" s="8"/>
      <c r="ISX156" s="8"/>
      <c r="ISY156" s="8"/>
      <c r="ISZ156" s="8"/>
      <c r="ITA156" s="8"/>
      <c r="ITB156" s="8"/>
      <c r="ITC156" s="8"/>
      <c r="ITD156" s="8"/>
      <c r="ITE156" s="8"/>
      <c r="ITF156" s="8"/>
      <c r="ITG156" s="8"/>
      <c r="ITH156" s="8"/>
      <c r="ITI156" s="8"/>
      <c r="ITJ156" s="8"/>
      <c r="ITK156" s="8"/>
      <c r="ITL156" s="8"/>
      <c r="ITM156" s="8"/>
      <c r="ITN156" s="8"/>
      <c r="ITO156" s="8"/>
      <c r="ITP156" s="8"/>
      <c r="ITQ156" s="8"/>
      <c r="ITR156" s="8"/>
      <c r="ITS156" s="8"/>
      <c r="ITT156" s="8"/>
      <c r="ITU156" s="8"/>
      <c r="ITV156" s="8"/>
      <c r="ITW156" s="8"/>
      <c r="ITX156" s="8"/>
      <c r="ITY156" s="8"/>
      <c r="ITZ156" s="8"/>
      <c r="IUA156" s="8"/>
      <c r="IUB156" s="8"/>
      <c r="IUC156" s="8"/>
      <c r="IUD156" s="8"/>
      <c r="IUE156" s="8"/>
      <c r="IUF156" s="8"/>
      <c r="IUG156" s="8"/>
      <c r="IUH156" s="8"/>
      <c r="IUI156" s="8"/>
      <c r="IUJ156" s="8"/>
      <c r="IUK156" s="8"/>
      <c r="IUL156" s="8"/>
      <c r="IUM156" s="8"/>
      <c r="IUN156" s="8"/>
      <c r="IUO156" s="8"/>
      <c r="IUP156" s="8"/>
      <c r="IUQ156" s="8"/>
      <c r="IUR156" s="8"/>
      <c r="IUS156" s="8"/>
      <c r="IUT156" s="8"/>
      <c r="IUU156" s="8"/>
      <c r="IUV156" s="8"/>
      <c r="IUW156" s="8"/>
      <c r="IUX156" s="8"/>
      <c r="IUY156" s="8"/>
      <c r="IUZ156" s="8"/>
      <c r="IVA156" s="8"/>
      <c r="IVB156" s="8"/>
      <c r="IVC156" s="8"/>
      <c r="IVD156" s="8"/>
      <c r="IVE156" s="8"/>
      <c r="IVF156" s="8"/>
      <c r="IVG156" s="8"/>
      <c r="IVH156" s="8"/>
      <c r="IVI156" s="8"/>
      <c r="IVJ156" s="8"/>
      <c r="IVK156" s="8"/>
      <c r="IVL156" s="8"/>
      <c r="IVM156" s="8"/>
      <c r="IVN156" s="8"/>
      <c r="IVO156" s="8"/>
      <c r="IVP156" s="8"/>
      <c r="IVQ156" s="8"/>
      <c r="IVR156" s="8"/>
      <c r="IVS156" s="8"/>
      <c r="IVT156" s="8"/>
      <c r="IVU156" s="8"/>
      <c r="IVV156" s="8"/>
      <c r="IVW156" s="8"/>
      <c r="IVX156" s="8"/>
      <c r="IVY156" s="8"/>
      <c r="IVZ156" s="8"/>
      <c r="IWA156" s="8"/>
      <c r="IWB156" s="8"/>
      <c r="IWC156" s="8"/>
      <c r="IWD156" s="8"/>
      <c r="IWE156" s="8"/>
      <c r="IWF156" s="8"/>
      <c r="IWG156" s="8"/>
      <c r="IWH156" s="8"/>
      <c r="IWI156" s="8"/>
      <c r="IWJ156" s="8"/>
      <c r="IWK156" s="8"/>
      <c r="IWL156" s="8"/>
      <c r="IWM156" s="8"/>
      <c r="IWN156" s="8"/>
      <c r="IWO156" s="8"/>
      <c r="IWP156" s="8"/>
      <c r="IWQ156" s="8"/>
      <c r="IWR156" s="8"/>
      <c r="IWS156" s="8"/>
      <c r="IWT156" s="8"/>
      <c r="IWU156" s="8"/>
      <c r="IWV156" s="8"/>
      <c r="IWW156" s="8"/>
      <c r="IWX156" s="8"/>
      <c r="IWY156" s="8"/>
      <c r="IWZ156" s="8"/>
      <c r="IXA156" s="8"/>
      <c r="IXB156" s="8"/>
      <c r="IXC156" s="8"/>
      <c r="IXD156" s="8"/>
      <c r="IXE156" s="8"/>
      <c r="IXF156" s="8"/>
      <c r="IXG156" s="8"/>
      <c r="IXH156" s="8"/>
      <c r="IXI156" s="8"/>
      <c r="IXJ156" s="8"/>
      <c r="IXK156" s="8"/>
      <c r="IXL156" s="8"/>
      <c r="IXM156" s="8"/>
      <c r="IXN156" s="8"/>
      <c r="IXO156" s="8"/>
      <c r="IXP156" s="8"/>
      <c r="IXQ156" s="8"/>
      <c r="IXR156" s="8"/>
      <c r="IXS156" s="8"/>
      <c r="IXT156" s="8"/>
      <c r="IXU156" s="8"/>
      <c r="IXV156" s="8"/>
      <c r="IXW156" s="8"/>
      <c r="IXX156" s="8"/>
      <c r="IXY156" s="8"/>
      <c r="IXZ156" s="8"/>
      <c r="IYA156" s="8"/>
      <c r="IYB156" s="8"/>
      <c r="IYC156" s="8"/>
      <c r="IYD156" s="8"/>
      <c r="IYE156" s="8"/>
      <c r="IYF156" s="8"/>
      <c r="IYG156" s="8"/>
      <c r="IYH156" s="8"/>
      <c r="IYI156" s="8"/>
      <c r="IYJ156" s="8"/>
      <c r="IYK156" s="8"/>
      <c r="IYL156" s="8"/>
      <c r="IYM156" s="8"/>
      <c r="IYN156" s="8"/>
      <c r="IYO156" s="8"/>
      <c r="IYP156" s="8"/>
      <c r="IYQ156" s="8"/>
      <c r="IYR156" s="8"/>
      <c r="IYS156" s="8"/>
      <c r="IYT156" s="8"/>
      <c r="IYU156" s="8"/>
      <c r="IYV156" s="8"/>
      <c r="IYW156" s="8"/>
      <c r="IYX156" s="8"/>
      <c r="IYY156" s="8"/>
      <c r="IYZ156" s="8"/>
      <c r="IZA156" s="8"/>
      <c r="IZB156" s="8"/>
      <c r="IZC156" s="8"/>
      <c r="IZD156" s="8"/>
      <c r="IZE156" s="8"/>
      <c r="IZF156" s="8"/>
      <c r="IZG156" s="8"/>
      <c r="IZH156" s="8"/>
      <c r="IZI156" s="8"/>
      <c r="IZJ156" s="8"/>
      <c r="IZK156" s="8"/>
      <c r="IZL156" s="8"/>
      <c r="IZM156" s="8"/>
      <c r="IZN156" s="8"/>
      <c r="IZO156" s="8"/>
      <c r="IZP156" s="8"/>
      <c r="IZQ156" s="8"/>
      <c r="IZR156" s="8"/>
      <c r="IZS156" s="8"/>
      <c r="IZT156" s="8"/>
      <c r="IZU156" s="8"/>
      <c r="IZV156" s="8"/>
      <c r="IZW156" s="8"/>
      <c r="IZX156" s="8"/>
      <c r="IZY156" s="8"/>
      <c r="IZZ156" s="8"/>
      <c r="JAA156" s="8"/>
      <c r="JAB156" s="8"/>
      <c r="JAC156" s="8"/>
      <c r="JAD156" s="8"/>
      <c r="JAE156" s="8"/>
      <c r="JAF156" s="8"/>
      <c r="JAG156" s="8"/>
      <c r="JAH156" s="8"/>
      <c r="JAI156" s="8"/>
      <c r="JAJ156" s="8"/>
      <c r="JAK156" s="8"/>
      <c r="JAL156" s="8"/>
      <c r="JAM156" s="8"/>
      <c r="JAN156" s="8"/>
      <c r="JAO156" s="8"/>
      <c r="JAP156" s="8"/>
      <c r="JAQ156" s="8"/>
      <c r="JAR156" s="8"/>
      <c r="JAS156" s="8"/>
      <c r="JAT156" s="8"/>
      <c r="JAU156" s="8"/>
      <c r="JAV156" s="8"/>
      <c r="JAW156" s="8"/>
      <c r="JAX156" s="8"/>
      <c r="JAY156" s="8"/>
      <c r="JAZ156" s="8"/>
      <c r="JBA156" s="8"/>
      <c r="JBB156" s="8"/>
      <c r="JBC156" s="8"/>
      <c r="JBD156" s="8"/>
      <c r="JBE156" s="8"/>
      <c r="JBF156" s="8"/>
      <c r="JBG156" s="8"/>
      <c r="JBH156" s="8"/>
      <c r="JBI156" s="8"/>
      <c r="JBJ156" s="8"/>
      <c r="JBK156" s="8"/>
      <c r="JBL156" s="8"/>
      <c r="JBM156" s="8"/>
      <c r="JBN156" s="8"/>
      <c r="JBO156" s="8"/>
      <c r="JBP156" s="8"/>
      <c r="JBQ156" s="8"/>
      <c r="JBR156" s="8"/>
      <c r="JBS156" s="8"/>
      <c r="JBT156" s="8"/>
      <c r="JBU156" s="8"/>
      <c r="JBV156" s="8"/>
      <c r="JBW156" s="8"/>
      <c r="JBX156" s="8"/>
      <c r="JBY156" s="8"/>
      <c r="JBZ156" s="8"/>
      <c r="JCA156" s="8"/>
      <c r="JCB156" s="8"/>
      <c r="JCC156" s="8"/>
      <c r="JCD156" s="8"/>
      <c r="JCE156" s="8"/>
      <c r="JCF156" s="8"/>
      <c r="JCG156" s="8"/>
      <c r="JCH156" s="8"/>
      <c r="JCI156" s="8"/>
      <c r="JCJ156" s="8"/>
      <c r="JCK156" s="8"/>
      <c r="JCL156" s="8"/>
      <c r="JCM156" s="8"/>
      <c r="JCN156" s="8"/>
      <c r="JCO156" s="8"/>
      <c r="JCP156" s="8"/>
      <c r="JCQ156" s="8"/>
      <c r="JCR156" s="8"/>
      <c r="JCS156" s="8"/>
      <c r="JCT156" s="8"/>
      <c r="JCU156" s="8"/>
      <c r="JCV156" s="8"/>
      <c r="JCW156" s="8"/>
      <c r="JCX156" s="8"/>
      <c r="JCY156" s="8"/>
      <c r="JCZ156" s="8"/>
      <c r="JDA156" s="8"/>
      <c r="JDB156" s="8"/>
      <c r="JDC156" s="8"/>
      <c r="JDD156" s="8"/>
      <c r="JDE156" s="8"/>
      <c r="JDF156" s="8"/>
      <c r="JDG156" s="8"/>
      <c r="JDH156" s="8"/>
      <c r="JDI156" s="8"/>
      <c r="JDJ156" s="8"/>
      <c r="JDK156" s="8"/>
      <c r="JDL156" s="8"/>
      <c r="JDM156" s="8"/>
      <c r="JDN156" s="8"/>
      <c r="JDO156" s="8"/>
      <c r="JDP156" s="8"/>
      <c r="JDQ156" s="8"/>
      <c r="JDR156" s="8"/>
      <c r="JDS156" s="8"/>
      <c r="JDT156" s="8"/>
      <c r="JDU156" s="8"/>
      <c r="JDV156" s="8"/>
      <c r="JDW156" s="8"/>
      <c r="JDX156" s="8"/>
      <c r="JDY156" s="8"/>
      <c r="JDZ156" s="8"/>
      <c r="JEA156" s="8"/>
      <c r="JEB156" s="8"/>
      <c r="JEC156" s="8"/>
      <c r="JED156" s="8"/>
      <c r="JEE156" s="8"/>
      <c r="JEF156" s="8"/>
      <c r="JEG156" s="8"/>
      <c r="JEH156" s="8"/>
      <c r="JEI156" s="8"/>
      <c r="JEJ156" s="8"/>
      <c r="JEK156" s="8"/>
      <c r="JEL156" s="8"/>
      <c r="JEM156" s="8"/>
      <c r="JEN156" s="8"/>
      <c r="JEO156" s="8"/>
      <c r="JEP156" s="8"/>
      <c r="JEQ156" s="8"/>
      <c r="JER156" s="8"/>
      <c r="JES156" s="8"/>
      <c r="JET156" s="8"/>
      <c r="JEU156" s="8"/>
      <c r="JEV156" s="8"/>
      <c r="JEW156" s="8"/>
      <c r="JEX156" s="8"/>
      <c r="JEY156" s="8"/>
      <c r="JEZ156" s="8"/>
      <c r="JFA156" s="8"/>
      <c r="JFB156" s="8"/>
      <c r="JFC156" s="8"/>
      <c r="JFD156" s="8"/>
      <c r="JFE156" s="8"/>
      <c r="JFF156" s="8"/>
      <c r="JFG156" s="8"/>
      <c r="JFH156" s="8"/>
      <c r="JFI156" s="8"/>
      <c r="JFJ156" s="8"/>
      <c r="JFK156" s="8"/>
      <c r="JFL156" s="8"/>
      <c r="JFM156" s="8"/>
      <c r="JFN156" s="8"/>
      <c r="JFO156" s="8"/>
      <c r="JFP156" s="8"/>
      <c r="JFQ156" s="8"/>
      <c r="JFR156" s="8"/>
      <c r="JFS156" s="8"/>
      <c r="JFT156" s="8"/>
      <c r="JFU156" s="8"/>
      <c r="JFV156" s="8"/>
      <c r="JFW156" s="8"/>
      <c r="JFX156" s="8"/>
      <c r="JFY156" s="8"/>
      <c r="JFZ156" s="8"/>
      <c r="JGA156" s="8"/>
      <c r="JGB156" s="8"/>
      <c r="JGC156" s="8"/>
      <c r="JGD156" s="8"/>
      <c r="JGE156" s="8"/>
      <c r="JGF156" s="8"/>
      <c r="JGG156" s="8"/>
      <c r="JGH156" s="8"/>
      <c r="JGI156" s="8"/>
      <c r="JGJ156" s="8"/>
      <c r="JGK156" s="8"/>
      <c r="JGL156" s="8"/>
      <c r="JGM156" s="8"/>
      <c r="JGN156" s="8"/>
      <c r="JGO156" s="8"/>
      <c r="JGP156" s="8"/>
      <c r="JGQ156" s="8"/>
      <c r="JGR156" s="8"/>
      <c r="JGS156" s="8"/>
      <c r="JGT156" s="8"/>
      <c r="JGU156" s="8"/>
      <c r="JGV156" s="8"/>
      <c r="JGW156" s="8"/>
      <c r="JGX156" s="8"/>
      <c r="JGY156" s="8"/>
      <c r="JGZ156" s="8"/>
      <c r="JHA156" s="8"/>
      <c r="JHB156" s="8"/>
      <c r="JHC156" s="8"/>
      <c r="JHD156" s="8"/>
      <c r="JHE156" s="8"/>
      <c r="JHF156" s="8"/>
      <c r="JHG156" s="8"/>
      <c r="JHH156" s="8"/>
      <c r="JHI156" s="8"/>
      <c r="JHJ156" s="8"/>
      <c r="JHK156" s="8"/>
      <c r="JHL156" s="8"/>
      <c r="JHM156" s="8"/>
      <c r="JHN156" s="8"/>
      <c r="JHO156" s="8"/>
      <c r="JHP156" s="8"/>
      <c r="JHQ156" s="8"/>
      <c r="JHR156" s="8"/>
      <c r="JHS156" s="8"/>
      <c r="JHT156" s="8"/>
      <c r="JHU156" s="8"/>
      <c r="JHV156" s="8"/>
      <c r="JHW156" s="8"/>
      <c r="JHX156" s="8"/>
      <c r="JHY156" s="8"/>
      <c r="JHZ156" s="8"/>
      <c r="JIA156" s="8"/>
      <c r="JIB156" s="8"/>
      <c r="JIC156" s="8"/>
      <c r="JID156" s="8"/>
      <c r="JIE156" s="8"/>
      <c r="JIF156" s="8"/>
      <c r="JIG156" s="8"/>
      <c r="JIH156" s="8"/>
      <c r="JII156" s="8"/>
      <c r="JIJ156" s="8"/>
      <c r="JIK156" s="8"/>
      <c r="JIL156" s="8"/>
      <c r="JIM156" s="8"/>
      <c r="JIN156" s="8"/>
      <c r="JIO156" s="8"/>
      <c r="JIP156" s="8"/>
      <c r="JIQ156" s="8"/>
      <c r="JIR156" s="8"/>
      <c r="JIS156" s="8"/>
      <c r="JIT156" s="8"/>
      <c r="JIU156" s="8"/>
      <c r="JIV156" s="8"/>
      <c r="JIW156" s="8"/>
      <c r="JIX156" s="8"/>
      <c r="JIY156" s="8"/>
      <c r="JIZ156" s="8"/>
      <c r="JJA156" s="8"/>
      <c r="JJB156" s="8"/>
      <c r="JJC156" s="8"/>
      <c r="JJD156" s="8"/>
      <c r="JJE156" s="8"/>
      <c r="JJF156" s="8"/>
      <c r="JJG156" s="8"/>
      <c r="JJH156" s="8"/>
      <c r="JJI156" s="8"/>
      <c r="JJJ156" s="8"/>
      <c r="JJK156" s="8"/>
      <c r="JJL156" s="8"/>
      <c r="JJM156" s="8"/>
      <c r="JJN156" s="8"/>
      <c r="JJO156" s="8"/>
      <c r="JJP156" s="8"/>
      <c r="JJQ156" s="8"/>
      <c r="JJR156" s="8"/>
      <c r="JJS156" s="8"/>
      <c r="JJT156" s="8"/>
      <c r="JJU156" s="8"/>
      <c r="JJV156" s="8"/>
      <c r="JJW156" s="8"/>
      <c r="JJX156" s="8"/>
      <c r="JJY156" s="8"/>
      <c r="JJZ156" s="8"/>
      <c r="JKA156" s="8"/>
      <c r="JKB156" s="8"/>
      <c r="JKC156" s="8"/>
      <c r="JKD156" s="8"/>
      <c r="JKE156" s="8"/>
      <c r="JKF156" s="8"/>
      <c r="JKG156" s="8"/>
      <c r="JKH156" s="8"/>
      <c r="JKI156" s="8"/>
      <c r="JKJ156" s="8"/>
      <c r="JKK156" s="8"/>
      <c r="JKL156" s="8"/>
      <c r="JKM156" s="8"/>
      <c r="JKN156" s="8"/>
      <c r="JKO156" s="8"/>
      <c r="JKP156" s="8"/>
      <c r="JKQ156" s="8"/>
      <c r="JKR156" s="8"/>
      <c r="JKS156" s="8"/>
      <c r="JKT156" s="8"/>
      <c r="JKU156" s="8"/>
      <c r="JKV156" s="8"/>
      <c r="JKW156" s="8"/>
      <c r="JKX156" s="8"/>
      <c r="JKY156" s="8"/>
      <c r="JKZ156" s="8"/>
      <c r="JLA156" s="8"/>
      <c r="JLB156" s="8"/>
      <c r="JLC156" s="8"/>
      <c r="JLD156" s="8"/>
      <c r="JLE156" s="8"/>
      <c r="JLF156" s="8"/>
      <c r="JLG156" s="8"/>
      <c r="JLH156" s="8"/>
      <c r="JLI156" s="8"/>
      <c r="JLJ156" s="8"/>
      <c r="JLK156" s="8"/>
      <c r="JLL156" s="8"/>
      <c r="JLM156" s="8"/>
      <c r="JLN156" s="8"/>
      <c r="JLO156" s="8"/>
      <c r="JLP156" s="8"/>
      <c r="JLQ156" s="8"/>
      <c r="JLR156" s="8"/>
      <c r="JLS156" s="8"/>
      <c r="JLT156" s="8"/>
      <c r="JLU156" s="8"/>
      <c r="JLV156" s="8"/>
      <c r="JLW156" s="8"/>
      <c r="JLX156" s="8"/>
      <c r="JLY156" s="8"/>
      <c r="JLZ156" s="8"/>
      <c r="JMA156" s="8"/>
      <c r="JMB156" s="8"/>
      <c r="JMC156" s="8"/>
      <c r="JMD156" s="8"/>
      <c r="JME156" s="8"/>
      <c r="JMF156" s="8"/>
      <c r="JMG156" s="8"/>
      <c r="JMH156" s="8"/>
      <c r="JMI156" s="8"/>
      <c r="JMJ156" s="8"/>
      <c r="JMK156" s="8"/>
      <c r="JML156" s="8"/>
      <c r="JMM156" s="8"/>
      <c r="JMN156" s="8"/>
      <c r="JMO156" s="8"/>
      <c r="JMP156" s="8"/>
      <c r="JMQ156" s="8"/>
      <c r="JMR156" s="8"/>
      <c r="JMS156" s="8"/>
      <c r="JMT156" s="8"/>
      <c r="JMU156" s="8"/>
      <c r="JMV156" s="8"/>
      <c r="JMW156" s="8"/>
      <c r="JMX156" s="8"/>
      <c r="JMY156" s="8"/>
      <c r="JMZ156" s="8"/>
      <c r="JNA156" s="8"/>
      <c r="JNB156" s="8"/>
      <c r="JNC156" s="8"/>
      <c r="JND156" s="8"/>
      <c r="JNE156" s="8"/>
      <c r="JNF156" s="8"/>
      <c r="JNG156" s="8"/>
      <c r="JNH156" s="8"/>
      <c r="JNI156" s="8"/>
      <c r="JNJ156" s="8"/>
      <c r="JNK156" s="8"/>
      <c r="JNL156" s="8"/>
      <c r="JNM156" s="8"/>
      <c r="JNN156" s="8"/>
      <c r="JNO156" s="8"/>
      <c r="JNP156" s="8"/>
      <c r="JNQ156" s="8"/>
      <c r="JNR156" s="8"/>
      <c r="JNS156" s="8"/>
      <c r="JNT156" s="8"/>
      <c r="JNU156" s="8"/>
      <c r="JNV156" s="8"/>
      <c r="JNW156" s="8"/>
      <c r="JNX156" s="8"/>
      <c r="JNY156" s="8"/>
      <c r="JNZ156" s="8"/>
      <c r="JOA156" s="8"/>
      <c r="JOB156" s="8"/>
      <c r="JOC156" s="8"/>
      <c r="JOD156" s="8"/>
      <c r="JOE156" s="8"/>
      <c r="JOF156" s="8"/>
      <c r="JOG156" s="8"/>
      <c r="JOH156" s="8"/>
      <c r="JOI156" s="8"/>
      <c r="JOJ156" s="8"/>
      <c r="JOK156" s="8"/>
      <c r="JOL156" s="8"/>
      <c r="JOM156" s="8"/>
      <c r="JON156" s="8"/>
      <c r="JOO156" s="8"/>
      <c r="JOP156" s="8"/>
      <c r="JOQ156" s="8"/>
      <c r="JOR156" s="8"/>
      <c r="JOS156" s="8"/>
      <c r="JOT156" s="8"/>
      <c r="JOU156" s="8"/>
      <c r="JOV156" s="8"/>
      <c r="JOW156" s="8"/>
      <c r="JOX156" s="8"/>
      <c r="JOY156" s="8"/>
      <c r="JOZ156" s="8"/>
      <c r="JPA156" s="8"/>
      <c r="JPB156" s="8"/>
      <c r="JPC156" s="8"/>
      <c r="JPD156" s="8"/>
      <c r="JPE156" s="8"/>
      <c r="JPF156" s="8"/>
      <c r="JPG156" s="8"/>
      <c r="JPH156" s="8"/>
      <c r="JPI156" s="8"/>
      <c r="JPJ156" s="8"/>
      <c r="JPK156" s="8"/>
      <c r="JPL156" s="8"/>
      <c r="JPM156" s="8"/>
      <c r="JPN156" s="8"/>
      <c r="JPO156" s="8"/>
      <c r="JPP156" s="8"/>
      <c r="JPQ156" s="8"/>
      <c r="JPR156" s="8"/>
      <c r="JPS156" s="8"/>
      <c r="JPT156" s="8"/>
      <c r="JPU156" s="8"/>
      <c r="JPV156" s="8"/>
      <c r="JPW156" s="8"/>
      <c r="JPX156" s="8"/>
      <c r="JPY156" s="8"/>
      <c r="JPZ156" s="8"/>
      <c r="JQA156" s="8"/>
      <c r="JQB156" s="8"/>
      <c r="JQC156" s="8"/>
      <c r="JQD156" s="8"/>
      <c r="JQE156" s="8"/>
      <c r="JQF156" s="8"/>
      <c r="JQG156" s="8"/>
      <c r="JQH156" s="8"/>
      <c r="JQI156" s="8"/>
      <c r="JQJ156" s="8"/>
      <c r="JQK156" s="8"/>
      <c r="JQL156" s="8"/>
      <c r="JQM156" s="8"/>
      <c r="JQN156" s="8"/>
      <c r="JQO156" s="8"/>
      <c r="JQP156" s="8"/>
      <c r="JQQ156" s="8"/>
      <c r="JQR156" s="8"/>
      <c r="JQS156" s="8"/>
      <c r="JQT156" s="8"/>
      <c r="JQU156" s="8"/>
      <c r="JQV156" s="8"/>
      <c r="JQW156" s="8"/>
      <c r="JQX156" s="8"/>
      <c r="JQY156" s="8"/>
      <c r="JQZ156" s="8"/>
      <c r="JRA156" s="8"/>
      <c r="JRB156" s="8"/>
      <c r="JRC156" s="8"/>
      <c r="JRD156" s="8"/>
      <c r="JRE156" s="8"/>
      <c r="JRF156" s="8"/>
      <c r="JRG156" s="8"/>
      <c r="JRH156" s="8"/>
      <c r="JRI156" s="8"/>
      <c r="JRJ156" s="8"/>
      <c r="JRK156" s="8"/>
      <c r="JRL156" s="8"/>
      <c r="JRM156" s="8"/>
      <c r="JRN156" s="8"/>
      <c r="JRO156" s="8"/>
      <c r="JRP156" s="8"/>
      <c r="JRQ156" s="8"/>
      <c r="JRR156" s="8"/>
      <c r="JRS156" s="8"/>
      <c r="JRT156" s="8"/>
      <c r="JRU156" s="8"/>
      <c r="JRV156" s="8"/>
      <c r="JRW156" s="8"/>
      <c r="JRX156" s="8"/>
      <c r="JRY156" s="8"/>
      <c r="JRZ156" s="8"/>
      <c r="JSA156" s="8"/>
      <c r="JSB156" s="8"/>
      <c r="JSC156" s="8"/>
      <c r="JSD156" s="8"/>
      <c r="JSE156" s="8"/>
      <c r="JSF156" s="8"/>
      <c r="JSG156" s="8"/>
      <c r="JSH156" s="8"/>
      <c r="JSI156" s="8"/>
      <c r="JSJ156" s="8"/>
      <c r="JSK156" s="8"/>
      <c r="JSL156" s="8"/>
      <c r="JSM156" s="8"/>
      <c r="JSN156" s="8"/>
      <c r="JSO156" s="8"/>
      <c r="JSP156" s="8"/>
      <c r="JSQ156" s="8"/>
      <c r="JSR156" s="8"/>
      <c r="JSS156" s="8"/>
      <c r="JST156" s="8"/>
      <c r="JSU156" s="8"/>
      <c r="JSV156" s="8"/>
      <c r="JSW156" s="8"/>
      <c r="JSX156" s="8"/>
      <c r="JSY156" s="8"/>
      <c r="JSZ156" s="8"/>
      <c r="JTA156" s="8"/>
      <c r="JTB156" s="8"/>
      <c r="JTC156" s="8"/>
      <c r="JTD156" s="8"/>
      <c r="JTE156" s="8"/>
      <c r="JTF156" s="8"/>
      <c r="JTG156" s="8"/>
      <c r="JTH156" s="8"/>
      <c r="JTI156" s="8"/>
      <c r="JTJ156" s="8"/>
      <c r="JTK156" s="8"/>
      <c r="JTL156" s="8"/>
      <c r="JTM156" s="8"/>
      <c r="JTN156" s="8"/>
      <c r="JTO156" s="8"/>
      <c r="JTP156" s="8"/>
      <c r="JTQ156" s="8"/>
      <c r="JTR156" s="8"/>
      <c r="JTS156" s="8"/>
      <c r="JTT156" s="8"/>
      <c r="JTU156" s="8"/>
      <c r="JTV156" s="8"/>
      <c r="JTW156" s="8"/>
      <c r="JTX156" s="8"/>
      <c r="JTY156" s="8"/>
      <c r="JTZ156" s="8"/>
      <c r="JUA156" s="8"/>
      <c r="JUB156" s="8"/>
      <c r="JUC156" s="8"/>
      <c r="JUD156" s="8"/>
      <c r="JUE156" s="8"/>
      <c r="JUF156" s="8"/>
      <c r="JUG156" s="8"/>
      <c r="JUH156" s="8"/>
      <c r="JUI156" s="8"/>
      <c r="JUJ156" s="8"/>
      <c r="JUK156" s="8"/>
      <c r="JUL156" s="8"/>
      <c r="JUM156" s="8"/>
      <c r="JUN156" s="8"/>
      <c r="JUO156" s="8"/>
      <c r="JUP156" s="8"/>
      <c r="JUQ156" s="8"/>
      <c r="JUR156" s="8"/>
      <c r="JUS156" s="8"/>
      <c r="JUT156" s="8"/>
      <c r="JUU156" s="8"/>
      <c r="JUV156" s="8"/>
      <c r="JUW156" s="8"/>
      <c r="JUX156" s="8"/>
      <c r="JUY156" s="8"/>
      <c r="JUZ156" s="8"/>
      <c r="JVA156" s="8"/>
      <c r="JVB156" s="8"/>
      <c r="JVC156" s="8"/>
      <c r="JVD156" s="8"/>
      <c r="JVE156" s="8"/>
      <c r="JVF156" s="8"/>
      <c r="JVG156" s="8"/>
      <c r="JVH156" s="8"/>
      <c r="JVI156" s="8"/>
      <c r="JVJ156" s="8"/>
      <c r="JVK156" s="8"/>
      <c r="JVL156" s="8"/>
      <c r="JVM156" s="8"/>
      <c r="JVN156" s="8"/>
      <c r="JVO156" s="8"/>
      <c r="JVP156" s="8"/>
      <c r="JVQ156" s="8"/>
      <c r="JVR156" s="8"/>
      <c r="JVS156" s="8"/>
      <c r="JVT156" s="8"/>
      <c r="JVU156" s="8"/>
      <c r="JVV156" s="8"/>
      <c r="JVW156" s="8"/>
      <c r="JVX156" s="8"/>
      <c r="JVY156" s="8"/>
      <c r="JVZ156" s="8"/>
      <c r="JWA156" s="8"/>
      <c r="JWB156" s="8"/>
      <c r="JWC156" s="8"/>
      <c r="JWD156" s="8"/>
      <c r="JWE156" s="8"/>
      <c r="JWF156" s="8"/>
      <c r="JWG156" s="8"/>
      <c r="JWH156" s="8"/>
      <c r="JWI156" s="8"/>
      <c r="JWJ156" s="8"/>
      <c r="JWK156" s="8"/>
      <c r="JWL156" s="8"/>
      <c r="JWM156" s="8"/>
      <c r="JWN156" s="8"/>
      <c r="JWO156" s="8"/>
      <c r="JWP156" s="8"/>
      <c r="JWQ156" s="8"/>
      <c r="JWR156" s="8"/>
      <c r="JWS156" s="8"/>
      <c r="JWT156" s="8"/>
      <c r="JWU156" s="8"/>
      <c r="JWV156" s="8"/>
      <c r="JWW156" s="8"/>
      <c r="JWX156" s="8"/>
      <c r="JWY156" s="8"/>
      <c r="JWZ156" s="8"/>
      <c r="JXA156" s="8"/>
      <c r="JXB156" s="8"/>
      <c r="JXC156" s="8"/>
      <c r="JXD156" s="8"/>
      <c r="JXE156" s="8"/>
      <c r="JXF156" s="8"/>
      <c r="JXG156" s="8"/>
      <c r="JXH156" s="8"/>
      <c r="JXI156" s="8"/>
      <c r="JXJ156" s="8"/>
      <c r="JXK156" s="8"/>
      <c r="JXL156" s="8"/>
      <c r="JXM156" s="8"/>
      <c r="JXN156" s="8"/>
      <c r="JXO156" s="8"/>
      <c r="JXP156" s="8"/>
      <c r="JXQ156" s="8"/>
      <c r="JXR156" s="8"/>
      <c r="JXS156" s="8"/>
      <c r="JXT156" s="8"/>
      <c r="JXU156" s="8"/>
      <c r="JXV156" s="8"/>
      <c r="JXW156" s="8"/>
      <c r="JXX156" s="8"/>
      <c r="JXY156" s="8"/>
      <c r="JXZ156" s="8"/>
      <c r="JYA156" s="8"/>
      <c r="JYB156" s="8"/>
      <c r="JYC156" s="8"/>
      <c r="JYD156" s="8"/>
      <c r="JYE156" s="8"/>
      <c r="JYF156" s="8"/>
      <c r="JYG156" s="8"/>
      <c r="JYH156" s="8"/>
      <c r="JYI156" s="8"/>
      <c r="JYJ156" s="8"/>
      <c r="JYK156" s="8"/>
      <c r="JYL156" s="8"/>
      <c r="JYM156" s="8"/>
      <c r="JYN156" s="8"/>
      <c r="JYO156" s="8"/>
      <c r="JYP156" s="8"/>
      <c r="JYQ156" s="8"/>
      <c r="JYR156" s="8"/>
      <c r="JYS156" s="8"/>
      <c r="JYT156" s="8"/>
      <c r="JYU156" s="8"/>
      <c r="JYV156" s="8"/>
      <c r="JYW156" s="8"/>
      <c r="JYX156" s="8"/>
      <c r="JYY156" s="8"/>
      <c r="JYZ156" s="8"/>
      <c r="JZA156" s="8"/>
      <c r="JZB156" s="8"/>
      <c r="JZC156" s="8"/>
      <c r="JZD156" s="8"/>
      <c r="JZE156" s="8"/>
      <c r="JZF156" s="8"/>
      <c r="JZG156" s="8"/>
      <c r="JZH156" s="8"/>
      <c r="JZI156" s="8"/>
      <c r="JZJ156" s="8"/>
      <c r="JZK156" s="8"/>
      <c r="JZL156" s="8"/>
      <c r="JZM156" s="8"/>
      <c r="JZN156" s="8"/>
      <c r="JZO156" s="8"/>
      <c r="JZP156" s="8"/>
      <c r="JZQ156" s="8"/>
      <c r="JZR156" s="8"/>
      <c r="JZS156" s="8"/>
      <c r="JZT156" s="8"/>
      <c r="JZU156" s="8"/>
      <c r="JZV156" s="8"/>
      <c r="JZW156" s="8"/>
      <c r="JZX156" s="8"/>
      <c r="JZY156" s="8"/>
      <c r="JZZ156" s="8"/>
      <c r="KAA156" s="8"/>
      <c r="KAB156" s="8"/>
      <c r="KAC156" s="8"/>
      <c r="KAD156" s="8"/>
      <c r="KAE156" s="8"/>
      <c r="KAF156" s="8"/>
      <c r="KAG156" s="8"/>
      <c r="KAH156" s="8"/>
      <c r="KAI156" s="8"/>
      <c r="KAJ156" s="8"/>
      <c r="KAK156" s="8"/>
      <c r="KAL156" s="8"/>
      <c r="KAM156" s="8"/>
      <c r="KAN156" s="8"/>
      <c r="KAO156" s="8"/>
      <c r="KAP156" s="8"/>
      <c r="KAQ156" s="8"/>
      <c r="KAR156" s="8"/>
      <c r="KAS156" s="8"/>
      <c r="KAT156" s="8"/>
      <c r="KAU156" s="8"/>
      <c r="KAV156" s="8"/>
      <c r="KAW156" s="8"/>
      <c r="KAX156" s="8"/>
      <c r="KAY156" s="8"/>
      <c r="KAZ156" s="8"/>
      <c r="KBA156" s="8"/>
      <c r="KBB156" s="8"/>
      <c r="KBC156" s="8"/>
      <c r="KBD156" s="8"/>
      <c r="KBE156" s="8"/>
      <c r="KBF156" s="8"/>
      <c r="KBG156" s="8"/>
      <c r="KBH156" s="8"/>
      <c r="KBI156" s="8"/>
      <c r="KBJ156" s="8"/>
      <c r="KBK156" s="8"/>
      <c r="KBL156" s="8"/>
      <c r="KBM156" s="8"/>
      <c r="KBN156" s="8"/>
      <c r="KBO156" s="8"/>
      <c r="KBP156" s="8"/>
      <c r="KBQ156" s="8"/>
      <c r="KBR156" s="8"/>
      <c r="KBS156" s="8"/>
      <c r="KBT156" s="8"/>
      <c r="KBU156" s="8"/>
      <c r="KBV156" s="8"/>
      <c r="KBW156" s="8"/>
      <c r="KBX156" s="8"/>
      <c r="KBY156" s="8"/>
      <c r="KBZ156" s="8"/>
      <c r="KCA156" s="8"/>
      <c r="KCB156" s="8"/>
      <c r="KCC156" s="8"/>
      <c r="KCD156" s="8"/>
      <c r="KCE156" s="8"/>
      <c r="KCF156" s="8"/>
      <c r="KCG156" s="8"/>
      <c r="KCH156" s="8"/>
      <c r="KCI156" s="8"/>
      <c r="KCJ156" s="8"/>
      <c r="KCK156" s="8"/>
      <c r="KCL156" s="8"/>
      <c r="KCM156" s="8"/>
      <c r="KCN156" s="8"/>
      <c r="KCO156" s="8"/>
      <c r="KCP156" s="8"/>
      <c r="KCQ156" s="8"/>
      <c r="KCR156" s="8"/>
      <c r="KCS156" s="8"/>
      <c r="KCT156" s="8"/>
      <c r="KCU156" s="8"/>
      <c r="KCV156" s="8"/>
      <c r="KCW156" s="8"/>
      <c r="KCX156" s="8"/>
      <c r="KCY156" s="8"/>
      <c r="KCZ156" s="8"/>
      <c r="KDA156" s="8"/>
      <c r="KDB156" s="8"/>
      <c r="KDC156" s="8"/>
      <c r="KDD156" s="8"/>
      <c r="KDE156" s="8"/>
      <c r="KDF156" s="8"/>
      <c r="KDG156" s="8"/>
      <c r="KDH156" s="8"/>
      <c r="KDI156" s="8"/>
      <c r="KDJ156" s="8"/>
      <c r="KDK156" s="8"/>
      <c r="KDL156" s="8"/>
      <c r="KDM156" s="8"/>
      <c r="KDN156" s="8"/>
      <c r="KDO156" s="8"/>
      <c r="KDP156" s="8"/>
      <c r="KDQ156" s="8"/>
      <c r="KDR156" s="8"/>
      <c r="KDS156" s="8"/>
      <c r="KDT156" s="8"/>
      <c r="KDU156" s="8"/>
      <c r="KDV156" s="8"/>
      <c r="KDW156" s="8"/>
      <c r="KDX156" s="8"/>
      <c r="KDY156" s="8"/>
      <c r="KDZ156" s="8"/>
      <c r="KEA156" s="8"/>
      <c r="KEB156" s="8"/>
      <c r="KEC156" s="8"/>
      <c r="KED156" s="8"/>
      <c r="KEE156" s="8"/>
      <c r="KEF156" s="8"/>
      <c r="KEG156" s="8"/>
      <c r="KEH156" s="8"/>
      <c r="KEI156" s="8"/>
      <c r="KEJ156" s="8"/>
      <c r="KEK156" s="8"/>
      <c r="KEL156" s="8"/>
      <c r="KEM156" s="8"/>
      <c r="KEN156" s="8"/>
      <c r="KEO156" s="8"/>
      <c r="KEP156" s="8"/>
      <c r="KEQ156" s="8"/>
      <c r="KER156" s="8"/>
      <c r="KES156" s="8"/>
      <c r="KET156" s="8"/>
      <c r="KEU156" s="8"/>
      <c r="KEV156" s="8"/>
      <c r="KEW156" s="8"/>
      <c r="KEX156" s="8"/>
      <c r="KEY156" s="8"/>
      <c r="KEZ156" s="8"/>
      <c r="KFA156" s="8"/>
      <c r="KFB156" s="8"/>
      <c r="KFC156" s="8"/>
      <c r="KFD156" s="8"/>
      <c r="KFE156" s="8"/>
      <c r="KFF156" s="8"/>
      <c r="KFG156" s="8"/>
      <c r="KFH156" s="8"/>
      <c r="KFI156" s="8"/>
      <c r="KFJ156" s="8"/>
      <c r="KFK156" s="8"/>
      <c r="KFL156" s="8"/>
      <c r="KFM156" s="8"/>
      <c r="KFN156" s="8"/>
      <c r="KFO156" s="8"/>
      <c r="KFP156" s="8"/>
      <c r="KFQ156" s="8"/>
      <c r="KFR156" s="8"/>
      <c r="KFS156" s="8"/>
      <c r="KFT156" s="8"/>
      <c r="KFU156" s="8"/>
      <c r="KFV156" s="8"/>
      <c r="KFW156" s="8"/>
      <c r="KFX156" s="8"/>
      <c r="KFY156" s="8"/>
      <c r="KFZ156" s="8"/>
      <c r="KGA156" s="8"/>
      <c r="KGB156" s="8"/>
      <c r="KGC156" s="8"/>
      <c r="KGD156" s="8"/>
      <c r="KGE156" s="8"/>
      <c r="KGF156" s="8"/>
      <c r="KGG156" s="8"/>
      <c r="KGH156" s="8"/>
      <c r="KGI156" s="8"/>
      <c r="KGJ156" s="8"/>
      <c r="KGK156" s="8"/>
      <c r="KGL156" s="8"/>
      <c r="KGM156" s="8"/>
      <c r="KGN156" s="8"/>
      <c r="KGO156" s="8"/>
      <c r="KGP156" s="8"/>
      <c r="KGQ156" s="8"/>
      <c r="KGR156" s="8"/>
      <c r="KGS156" s="8"/>
      <c r="KGT156" s="8"/>
      <c r="KGU156" s="8"/>
      <c r="KGV156" s="8"/>
      <c r="KGW156" s="8"/>
      <c r="KGX156" s="8"/>
      <c r="KGY156" s="8"/>
      <c r="KGZ156" s="8"/>
      <c r="KHA156" s="8"/>
      <c r="KHB156" s="8"/>
      <c r="KHC156" s="8"/>
      <c r="KHD156" s="8"/>
      <c r="KHE156" s="8"/>
      <c r="KHF156" s="8"/>
      <c r="KHG156" s="8"/>
      <c r="KHH156" s="8"/>
      <c r="KHI156" s="8"/>
      <c r="KHJ156" s="8"/>
      <c r="KHK156" s="8"/>
      <c r="KHL156" s="8"/>
      <c r="KHM156" s="8"/>
      <c r="KHN156" s="8"/>
      <c r="KHO156" s="8"/>
      <c r="KHP156" s="8"/>
      <c r="KHQ156" s="8"/>
      <c r="KHR156" s="8"/>
      <c r="KHS156" s="8"/>
      <c r="KHT156" s="8"/>
      <c r="KHU156" s="8"/>
      <c r="KHV156" s="8"/>
      <c r="KHW156" s="8"/>
      <c r="KHX156" s="8"/>
      <c r="KHY156" s="8"/>
      <c r="KHZ156" s="8"/>
      <c r="KIA156" s="8"/>
      <c r="KIB156" s="8"/>
      <c r="KIC156" s="8"/>
      <c r="KID156" s="8"/>
      <c r="KIE156" s="8"/>
      <c r="KIF156" s="8"/>
      <c r="KIG156" s="8"/>
      <c r="KIH156" s="8"/>
      <c r="KII156" s="8"/>
      <c r="KIJ156" s="8"/>
      <c r="KIK156" s="8"/>
      <c r="KIL156" s="8"/>
      <c r="KIM156" s="8"/>
      <c r="KIN156" s="8"/>
      <c r="KIO156" s="8"/>
      <c r="KIP156" s="8"/>
      <c r="KIQ156" s="8"/>
      <c r="KIR156" s="8"/>
      <c r="KIS156" s="8"/>
      <c r="KIT156" s="8"/>
      <c r="KIU156" s="8"/>
      <c r="KIV156" s="8"/>
      <c r="KIW156" s="8"/>
      <c r="KIX156" s="8"/>
      <c r="KIY156" s="8"/>
      <c r="KIZ156" s="8"/>
      <c r="KJA156" s="8"/>
      <c r="KJB156" s="8"/>
      <c r="KJC156" s="8"/>
      <c r="KJD156" s="8"/>
      <c r="KJE156" s="8"/>
      <c r="KJF156" s="8"/>
      <c r="KJG156" s="8"/>
      <c r="KJH156" s="8"/>
      <c r="KJI156" s="8"/>
      <c r="KJJ156" s="8"/>
      <c r="KJK156" s="8"/>
      <c r="KJL156" s="8"/>
      <c r="KJM156" s="8"/>
      <c r="KJN156" s="8"/>
      <c r="KJO156" s="8"/>
      <c r="KJP156" s="8"/>
      <c r="KJQ156" s="8"/>
      <c r="KJR156" s="8"/>
      <c r="KJS156" s="8"/>
      <c r="KJT156" s="8"/>
      <c r="KJU156" s="8"/>
      <c r="KJV156" s="8"/>
      <c r="KJW156" s="8"/>
      <c r="KJX156" s="8"/>
      <c r="KJY156" s="8"/>
      <c r="KJZ156" s="8"/>
      <c r="KKA156" s="8"/>
      <c r="KKB156" s="8"/>
      <c r="KKC156" s="8"/>
      <c r="KKD156" s="8"/>
      <c r="KKE156" s="8"/>
      <c r="KKF156" s="8"/>
      <c r="KKG156" s="8"/>
      <c r="KKH156" s="8"/>
      <c r="KKI156" s="8"/>
      <c r="KKJ156" s="8"/>
      <c r="KKK156" s="8"/>
      <c r="KKL156" s="8"/>
      <c r="KKM156" s="8"/>
      <c r="KKN156" s="8"/>
      <c r="KKO156" s="8"/>
      <c r="KKP156" s="8"/>
      <c r="KKQ156" s="8"/>
      <c r="KKR156" s="8"/>
      <c r="KKS156" s="8"/>
      <c r="KKT156" s="8"/>
      <c r="KKU156" s="8"/>
      <c r="KKV156" s="8"/>
      <c r="KKW156" s="8"/>
      <c r="KKX156" s="8"/>
      <c r="KKY156" s="8"/>
      <c r="KKZ156" s="8"/>
      <c r="KLA156" s="8"/>
      <c r="KLB156" s="8"/>
      <c r="KLC156" s="8"/>
      <c r="KLD156" s="8"/>
      <c r="KLE156" s="8"/>
      <c r="KLF156" s="8"/>
      <c r="KLG156" s="8"/>
      <c r="KLH156" s="8"/>
      <c r="KLI156" s="8"/>
      <c r="KLJ156" s="8"/>
      <c r="KLK156" s="8"/>
      <c r="KLL156" s="8"/>
      <c r="KLM156" s="8"/>
      <c r="KLN156" s="8"/>
      <c r="KLO156" s="8"/>
      <c r="KLP156" s="8"/>
      <c r="KLQ156" s="8"/>
      <c r="KLR156" s="8"/>
      <c r="KLS156" s="8"/>
      <c r="KLT156" s="8"/>
      <c r="KLU156" s="8"/>
      <c r="KLV156" s="8"/>
      <c r="KLW156" s="8"/>
      <c r="KLX156" s="8"/>
      <c r="KLY156" s="8"/>
      <c r="KLZ156" s="8"/>
      <c r="KMA156" s="8"/>
      <c r="KMB156" s="8"/>
      <c r="KMC156" s="8"/>
      <c r="KMD156" s="8"/>
      <c r="KME156" s="8"/>
      <c r="KMF156" s="8"/>
      <c r="KMG156" s="8"/>
      <c r="KMH156" s="8"/>
      <c r="KMI156" s="8"/>
      <c r="KMJ156" s="8"/>
      <c r="KMK156" s="8"/>
      <c r="KML156" s="8"/>
      <c r="KMM156" s="8"/>
      <c r="KMN156" s="8"/>
      <c r="KMO156" s="8"/>
      <c r="KMP156" s="8"/>
      <c r="KMQ156" s="8"/>
      <c r="KMR156" s="8"/>
      <c r="KMS156" s="8"/>
      <c r="KMT156" s="8"/>
      <c r="KMU156" s="8"/>
      <c r="KMV156" s="8"/>
      <c r="KMW156" s="8"/>
      <c r="KMX156" s="8"/>
      <c r="KMY156" s="8"/>
      <c r="KMZ156" s="8"/>
      <c r="KNA156" s="8"/>
      <c r="KNB156" s="8"/>
      <c r="KNC156" s="8"/>
      <c r="KND156" s="8"/>
      <c r="KNE156" s="8"/>
      <c r="KNF156" s="8"/>
      <c r="KNG156" s="8"/>
      <c r="KNH156" s="8"/>
      <c r="KNI156" s="8"/>
      <c r="KNJ156" s="8"/>
      <c r="KNK156" s="8"/>
      <c r="KNL156" s="8"/>
      <c r="KNM156" s="8"/>
      <c r="KNN156" s="8"/>
      <c r="KNO156" s="8"/>
      <c r="KNP156" s="8"/>
      <c r="KNQ156" s="8"/>
      <c r="KNR156" s="8"/>
      <c r="KNS156" s="8"/>
      <c r="KNT156" s="8"/>
      <c r="KNU156" s="8"/>
      <c r="KNV156" s="8"/>
      <c r="KNW156" s="8"/>
      <c r="KNX156" s="8"/>
      <c r="KNY156" s="8"/>
      <c r="KNZ156" s="8"/>
      <c r="KOA156" s="8"/>
      <c r="KOB156" s="8"/>
      <c r="KOC156" s="8"/>
      <c r="KOD156" s="8"/>
      <c r="KOE156" s="8"/>
      <c r="KOF156" s="8"/>
      <c r="KOG156" s="8"/>
      <c r="KOH156" s="8"/>
      <c r="KOI156" s="8"/>
      <c r="KOJ156" s="8"/>
      <c r="KOK156" s="8"/>
      <c r="KOL156" s="8"/>
      <c r="KOM156" s="8"/>
      <c r="KON156" s="8"/>
      <c r="KOO156" s="8"/>
      <c r="KOP156" s="8"/>
      <c r="KOQ156" s="8"/>
      <c r="KOR156" s="8"/>
      <c r="KOS156" s="8"/>
      <c r="KOT156" s="8"/>
      <c r="KOU156" s="8"/>
      <c r="KOV156" s="8"/>
      <c r="KOW156" s="8"/>
      <c r="KOX156" s="8"/>
      <c r="KOY156" s="8"/>
      <c r="KOZ156" s="8"/>
      <c r="KPA156" s="8"/>
      <c r="KPB156" s="8"/>
      <c r="KPC156" s="8"/>
      <c r="KPD156" s="8"/>
      <c r="KPE156" s="8"/>
      <c r="KPF156" s="8"/>
      <c r="KPG156" s="8"/>
      <c r="KPH156" s="8"/>
      <c r="KPI156" s="8"/>
      <c r="KPJ156" s="8"/>
      <c r="KPK156" s="8"/>
      <c r="KPL156" s="8"/>
      <c r="KPM156" s="8"/>
      <c r="KPN156" s="8"/>
      <c r="KPO156" s="8"/>
      <c r="KPP156" s="8"/>
      <c r="KPQ156" s="8"/>
      <c r="KPR156" s="8"/>
      <c r="KPS156" s="8"/>
      <c r="KPT156" s="8"/>
      <c r="KPU156" s="8"/>
      <c r="KPV156" s="8"/>
      <c r="KPW156" s="8"/>
      <c r="KPX156" s="8"/>
      <c r="KPY156" s="8"/>
      <c r="KPZ156" s="8"/>
      <c r="KQA156" s="8"/>
      <c r="KQB156" s="8"/>
      <c r="KQC156" s="8"/>
      <c r="KQD156" s="8"/>
      <c r="KQE156" s="8"/>
      <c r="KQF156" s="8"/>
      <c r="KQG156" s="8"/>
      <c r="KQH156" s="8"/>
      <c r="KQI156" s="8"/>
      <c r="KQJ156" s="8"/>
      <c r="KQK156" s="8"/>
      <c r="KQL156" s="8"/>
      <c r="KQM156" s="8"/>
      <c r="KQN156" s="8"/>
      <c r="KQO156" s="8"/>
      <c r="KQP156" s="8"/>
      <c r="KQQ156" s="8"/>
      <c r="KQR156" s="8"/>
      <c r="KQS156" s="8"/>
      <c r="KQT156" s="8"/>
      <c r="KQU156" s="8"/>
      <c r="KQV156" s="8"/>
      <c r="KQW156" s="8"/>
      <c r="KQX156" s="8"/>
      <c r="KQY156" s="8"/>
      <c r="KQZ156" s="8"/>
      <c r="KRA156" s="8"/>
      <c r="KRB156" s="8"/>
      <c r="KRC156" s="8"/>
      <c r="KRD156" s="8"/>
      <c r="KRE156" s="8"/>
      <c r="KRF156" s="8"/>
      <c r="KRG156" s="8"/>
      <c r="KRH156" s="8"/>
      <c r="KRI156" s="8"/>
      <c r="KRJ156" s="8"/>
      <c r="KRK156" s="8"/>
      <c r="KRL156" s="8"/>
      <c r="KRM156" s="8"/>
      <c r="KRN156" s="8"/>
      <c r="KRO156" s="8"/>
      <c r="KRP156" s="8"/>
      <c r="KRQ156" s="8"/>
      <c r="KRR156" s="8"/>
      <c r="KRS156" s="8"/>
      <c r="KRT156" s="8"/>
      <c r="KRU156" s="8"/>
      <c r="KRV156" s="8"/>
      <c r="KRW156" s="8"/>
      <c r="KRX156" s="8"/>
      <c r="KRY156" s="8"/>
      <c r="KRZ156" s="8"/>
      <c r="KSA156" s="8"/>
      <c r="KSB156" s="8"/>
      <c r="KSC156" s="8"/>
      <c r="KSD156" s="8"/>
      <c r="KSE156" s="8"/>
      <c r="KSF156" s="8"/>
      <c r="KSG156" s="8"/>
      <c r="KSH156" s="8"/>
      <c r="KSI156" s="8"/>
      <c r="KSJ156" s="8"/>
      <c r="KSK156" s="8"/>
      <c r="KSL156" s="8"/>
      <c r="KSM156" s="8"/>
      <c r="KSN156" s="8"/>
      <c r="KSO156" s="8"/>
      <c r="KSP156" s="8"/>
      <c r="KSQ156" s="8"/>
      <c r="KSR156" s="8"/>
      <c r="KSS156" s="8"/>
      <c r="KST156" s="8"/>
      <c r="KSU156" s="8"/>
      <c r="KSV156" s="8"/>
      <c r="KSW156" s="8"/>
      <c r="KSX156" s="8"/>
      <c r="KSY156" s="8"/>
      <c r="KSZ156" s="8"/>
      <c r="KTA156" s="8"/>
      <c r="KTB156" s="8"/>
      <c r="KTC156" s="8"/>
      <c r="KTD156" s="8"/>
      <c r="KTE156" s="8"/>
      <c r="KTF156" s="8"/>
      <c r="KTG156" s="8"/>
      <c r="KTH156" s="8"/>
      <c r="KTI156" s="8"/>
      <c r="KTJ156" s="8"/>
      <c r="KTK156" s="8"/>
      <c r="KTL156" s="8"/>
      <c r="KTM156" s="8"/>
      <c r="KTN156" s="8"/>
      <c r="KTO156" s="8"/>
      <c r="KTP156" s="8"/>
      <c r="KTQ156" s="8"/>
      <c r="KTR156" s="8"/>
      <c r="KTS156" s="8"/>
      <c r="KTT156" s="8"/>
      <c r="KTU156" s="8"/>
      <c r="KTV156" s="8"/>
      <c r="KTW156" s="8"/>
      <c r="KTX156" s="8"/>
      <c r="KTY156" s="8"/>
      <c r="KTZ156" s="8"/>
      <c r="KUA156" s="8"/>
      <c r="KUB156" s="8"/>
      <c r="KUC156" s="8"/>
      <c r="KUD156" s="8"/>
      <c r="KUE156" s="8"/>
      <c r="KUF156" s="8"/>
      <c r="KUG156" s="8"/>
      <c r="KUH156" s="8"/>
      <c r="KUI156" s="8"/>
      <c r="KUJ156" s="8"/>
      <c r="KUK156" s="8"/>
      <c r="KUL156" s="8"/>
      <c r="KUM156" s="8"/>
      <c r="KUN156" s="8"/>
      <c r="KUO156" s="8"/>
      <c r="KUP156" s="8"/>
      <c r="KUQ156" s="8"/>
      <c r="KUR156" s="8"/>
      <c r="KUS156" s="8"/>
      <c r="KUT156" s="8"/>
      <c r="KUU156" s="8"/>
      <c r="KUV156" s="8"/>
      <c r="KUW156" s="8"/>
      <c r="KUX156" s="8"/>
      <c r="KUY156" s="8"/>
      <c r="KUZ156" s="8"/>
      <c r="KVA156" s="8"/>
      <c r="KVB156" s="8"/>
      <c r="KVC156" s="8"/>
      <c r="KVD156" s="8"/>
      <c r="KVE156" s="8"/>
      <c r="KVF156" s="8"/>
      <c r="KVG156" s="8"/>
      <c r="KVH156" s="8"/>
      <c r="KVI156" s="8"/>
      <c r="KVJ156" s="8"/>
      <c r="KVK156" s="8"/>
      <c r="KVL156" s="8"/>
      <c r="KVM156" s="8"/>
      <c r="KVN156" s="8"/>
      <c r="KVO156" s="8"/>
      <c r="KVP156" s="8"/>
      <c r="KVQ156" s="8"/>
      <c r="KVR156" s="8"/>
      <c r="KVS156" s="8"/>
      <c r="KVT156" s="8"/>
      <c r="KVU156" s="8"/>
      <c r="KVV156" s="8"/>
      <c r="KVW156" s="8"/>
      <c r="KVX156" s="8"/>
      <c r="KVY156" s="8"/>
      <c r="KVZ156" s="8"/>
      <c r="KWA156" s="8"/>
      <c r="KWB156" s="8"/>
      <c r="KWC156" s="8"/>
      <c r="KWD156" s="8"/>
      <c r="KWE156" s="8"/>
      <c r="KWF156" s="8"/>
      <c r="KWG156" s="8"/>
      <c r="KWH156" s="8"/>
      <c r="KWI156" s="8"/>
      <c r="KWJ156" s="8"/>
      <c r="KWK156" s="8"/>
      <c r="KWL156" s="8"/>
      <c r="KWM156" s="8"/>
      <c r="KWN156" s="8"/>
      <c r="KWO156" s="8"/>
      <c r="KWP156" s="8"/>
      <c r="KWQ156" s="8"/>
      <c r="KWR156" s="8"/>
      <c r="KWS156" s="8"/>
      <c r="KWT156" s="8"/>
      <c r="KWU156" s="8"/>
      <c r="KWV156" s="8"/>
      <c r="KWW156" s="8"/>
      <c r="KWX156" s="8"/>
      <c r="KWY156" s="8"/>
      <c r="KWZ156" s="8"/>
      <c r="KXA156" s="8"/>
      <c r="KXB156" s="8"/>
      <c r="KXC156" s="8"/>
      <c r="KXD156" s="8"/>
      <c r="KXE156" s="8"/>
      <c r="KXF156" s="8"/>
      <c r="KXG156" s="8"/>
      <c r="KXH156" s="8"/>
      <c r="KXI156" s="8"/>
      <c r="KXJ156" s="8"/>
      <c r="KXK156" s="8"/>
      <c r="KXL156" s="8"/>
      <c r="KXM156" s="8"/>
      <c r="KXN156" s="8"/>
      <c r="KXO156" s="8"/>
      <c r="KXP156" s="8"/>
      <c r="KXQ156" s="8"/>
      <c r="KXR156" s="8"/>
      <c r="KXS156" s="8"/>
      <c r="KXT156" s="8"/>
      <c r="KXU156" s="8"/>
      <c r="KXV156" s="8"/>
      <c r="KXW156" s="8"/>
      <c r="KXX156" s="8"/>
      <c r="KXY156" s="8"/>
      <c r="KXZ156" s="8"/>
      <c r="KYA156" s="8"/>
      <c r="KYB156" s="8"/>
      <c r="KYC156" s="8"/>
      <c r="KYD156" s="8"/>
      <c r="KYE156" s="8"/>
      <c r="KYF156" s="8"/>
      <c r="KYG156" s="8"/>
      <c r="KYH156" s="8"/>
      <c r="KYI156" s="8"/>
      <c r="KYJ156" s="8"/>
      <c r="KYK156" s="8"/>
      <c r="KYL156" s="8"/>
      <c r="KYM156" s="8"/>
      <c r="KYN156" s="8"/>
      <c r="KYO156" s="8"/>
      <c r="KYP156" s="8"/>
      <c r="KYQ156" s="8"/>
      <c r="KYR156" s="8"/>
      <c r="KYS156" s="8"/>
      <c r="KYT156" s="8"/>
      <c r="KYU156" s="8"/>
      <c r="KYV156" s="8"/>
      <c r="KYW156" s="8"/>
      <c r="KYX156" s="8"/>
      <c r="KYY156" s="8"/>
      <c r="KYZ156" s="8"/>
      <c r="KZA156" s="8"/>
      <c r="KZB156" s="8"/>
      <c r="KZC156" s="8"/>
      <c r="KZD156" s="8"/>
      <c r="KZE156" s="8"/>
      <c r="KZF156" s="8"/>
      <c r="KZG156" s="8"/>
      <c r="KZH156" s="8"/>
      <c r="KZI156" s="8"/>
      <c r="KZJ156" s="8"/>
      <c r="KZK156" s="8"/>
      <c r="KZL156" s="8"/>
      <c r="KZM156" s="8"/>
      <c r="KZN156" s="8"/>
      <c r="KZO156" s="8"/>
      <c r="KZP156" s="8"/>
      <c r="KZQ156" s="8"/>
      <c r="KZR156" s="8"/>
      <c r="KZS156" s="8"/>
      <c r="KZT156" s="8"/>
      <c r="KZU156" s="8"/>
      <c r="KZV156" s="8"/>
      <c r="KZW156" s="8"/>
      <c r="KZX156" s="8"/>
      <c r="KZY156" s="8"/>
      <c r="KZZ156" s="8"/>
      <c r="LAA156" s="8"/>
      <c r="LAB156" s="8"/>
      <c r="LAC156" s="8"/>
      <c r="LAD156" s="8"/>
      <c r="LAE156" s="8"/>
      <c r="LAF156" s="8"/>
      <c r="LAG156" s="8"/>
      <c r="LAH156" s="8"/>
      <c r="LAI156" s="8"/>
      <c r="LAJ156" s="8"/>
      <c r="LAK156" s="8"/>
      <c r="LAL156" s="8"/>
      <c r="LAM156" s="8"/>
      <c r="LAN156" s="8"/>
      <c r="LAO156" s="8"/>
      <c r="LAP156" s="8"/>
      <c r="LAQ156" s="8"/>
      <c r="LAR156" s="8"/>
      <c r="LAS156" s="8"/>
      <c r="LAT156" s="8"/>
      <c r="LAU156" s="8"/>
      <c r="LAV156" s="8"/>
      <c r="LAW156" s="8"/>
      <c r="LAX156" s="8"/>
      <c r="LAY156" s="8"/>
      <c r="LAZ156" s="8"/>
      <c r="LBA156" s="8"/>
      <c r="LBB156" s="8"/>
      <c r="LBC156" s="8"/>
      <c r="LBD156" s="8"/>
      <c r="LBE156" s="8"/>
      <c r="LBF156" s="8"/>
      <c r="LBG156" s="8"/>
      <c r="LBH156" s="8"/>
      <c r="LBI156" s="8"/>
      <c r="LBJ156" s="8"/>
      <c r="LBK156" s="8"/>
      <c r="LBL156" s="8"/>
      <c r="LBM156" s="8"/>
      <c r="LBN156" s="8"/>
      <c r="LBO156" s="8"/>
      <c r="LBP156" s="8"/>
      <c r="LBQ156" s="8"/>
      <c r="LBR156" s="8"/>
      <c r="LBS156" s="8"/>
      <c r="LBT156" s="8"/>
      <c r="LBU156" s="8"/>
      <c r="LBV156" s="8"/>
      <c r="LBW156" s="8"/>
      <c r="LBX156" s="8"/>
      <c r="LBY156" s="8"/>
      <c r="LBZ156" s="8"/>
      <c r="LCA156" s="8"/>
      <c r="LCB156" s="8"/>
      <c r="LCC156" s="8"/>
      <c r="LCD156" s="8"/>
      <c r="LCE156" s="8"/>
      <c r="LCF156" s="8"/>
      <c r="LCG156" s="8"/>
      <c r="LCH156" s="8"/>
      <c r="LCI156" s="8"/>
      <c r="LCJ156" s="8"/>
      <c r="LCK156" s="8"/>
      <c r="LCL156" s="8"/>
      <c r="LCM156" s="8"/>
      <c r="LCN156" s="8"/>
      <c r="LCO156" s="8"/>
      <c r="LCP156" s="8"/>
      <c r="LCQ156" s="8"/>
      <c r="LCR156" s="8"/>
      <c r="LCS156" s="8"/>
      <c r="LCT156" s="8"/>
      <c r="LCU156" s="8"/>
      <c r="LCV156" s="8"/>
      <c r="LCW156" s="8"/>
      <c r="LCX156" s="8"/>
      <c r="LCY156" s="8"/>
      <c r="LCZ156" s="8"/>
      <c r="LDA156" s="8"/>
      <c r="LDB156" s="8"/>
      <c r="LDC156" s="8"/>
      <c r="LDD156" s="8"/>
      <c r="LDE156" s="8"/>
      <c r="LDF156" s="8"/>
      <c r="LDG156" s="8"/>
      <c r="LDH156" s="8"/>
      <c r="LDI156" s="8"/>
      <c r="LDJ156" s="8"/>
      <c r="LDK156" s="8"/>
      <c r="LDL156" s="8"/>
      <c r="LDM156" s="8"/>
      <c r="LDN156" s="8"/>
      <c r="LDO156" s="8"/>
      <c r="LDP156" s="8"/>
      <c r="LDQ156" s="8"/>
      <c r="LDR156" s="8"/>
      <c r="LDS156" s="8"/>
      <c r="LDT156" s="8"/>
      <c r="LDU156" s="8"/>
      <c r="LDV156" s="8"/>
      <c r="LDW156" s="8"/>
      <c r="LDX156" s="8"/>
      <c r="LDY156" s="8"/>
      <c r="LDZ156" s="8"/>
      <c r="LEA156" s="8"/>
      <c r="LEB156" s="8"/>
      <c r="LEC156" s="8"/>
      <c r="LED156" s="8"/>
      <c r="LEE156" s="8"/>
      <c r="LEF156" s="8"/>
      <c r="LEG156" s="8"/>
      <c r="LEH156" s="8"/>
      <c r="LEI156" s="8"/>
      <c r="LEJ156" s="8"/>
      <c r="LEK156" s="8"/>
      <c r="LEL156" s="8"/>
      <c r="LEM156" s="8"/>
      <c r="LEN156" s="8"/>
      <c r="LEO156" s="8"/>
      <c r="LEP156" s="8"/>
      <c r="LEQ156" s="8"/>
      <c r="LER156" s="8"/>
      <c r="LES156" s="8"/>
      <c r="LET156" s="8"/>
      <c r="LEU156" s="8"/>
      <c r="LEV156" s="8"/>
      <c r="LEW156" s="8"/>
      <c r="LEX156" s="8"/>
      <c r="LEY156" s="8"/>
      <c r="LEZ156" s="8"/>
      <c r="LFA156" s="8"/>
      <c r="LFB156" s="8"/>
      <c r="LFC156" s="8"/>
      <c r="LFD156" s="8"/>
      <c r="LFE156" s="8"/>
      <c r="LFF156" s="8"/>
      <c r="LFG156" s="8"/>
      <c r="LFH156" s="8"/>
      <c r="LFI156" s="8"/>
      <c r="LFJ156" s="8"/>
      <c r="LFK156" s="8"/>
      <c r="LFL156" s="8"/>
      <c r="LFM156" s="8"/>
      <c r="LFN156" s="8"/>
      <c r="LFO156" s="8"/>
      <c r="LFP156" s="8"/>
      <c r="LFQ156" s="8"/>
      <c r="LFR156" s="8"/>
      <c r="LFS156" s="8"/>
      <c r="LFT156" s="8"/>
      <c r="LFU156" s="8"/>
      <c r="LFV156" s="8"/>
      <c r="LFW156" s="8"/>
      <c r="LFX156" s="8"/>
      <c r="LFY156" s="8"/>
      <c r="LFZ156" s="8"/>
      <c r="LGA156" s="8"/>
      <c r="LGB156" s="8"/>
      <c r="LGC156" s="8"/>
      <c r="LGD156" s="8"/>
      <c r="LGE156" s="8"/>
      <c r="LGF156" s="8"/>
      <c r="LGG156" s="8"/>
      <c r="LGH156" s="8"/>
      <c r="LGI156" s="8"/>
      <c r="LGJ156" s="8"/>
      <c r="LGK156" s="8"/>
      <c r="LGL156" s="8"/>
      <c r="LGM156" s="8"/>
      <c r="LGN156" s="8"/>
      <c r="LGO156" s="8"/>
      <c r="LGP156" s="8"/>
      <c r="LGQ156" s="8"/>
      <c r="LGR156" s="8"/>
      <c r="LGS156" s="8"/>
      <c r="LGT156" s="8"/>
      <c r="LGU156" s="8"/>
      <c r="LGV156" s="8"/>
      <c r="LGW156" s="8"/>
      <c r="LGX156" s="8"/>
      <c r="LGY156" s="8"/>
      <c r="LGZ156" s="8"/>
      <c r="LHA156" s="8"/>
      <c r="LHB156" s="8"/>
      <c r="LHC156" s="8"/>
      <c r="LHD156" s="8"/>
      <c r="LHE156" s="8"/>
      <c r="LHF156" s="8"/>
      <c r="LHG156" s="8"/>
      <c r="LHH156" s="8"/>
      <c r="LHI156" s="8"/>
      <c r="LHJ156" s="8"/>
      <c r="LHK156" s="8"/>
      <c r="LHL156" s="8"/>
      <c r="LHM156" s="8"/>
      <c r="LHN156" s="8"/>
      <c r="LHO156" s="8"/>
      <c r="LHP156" s="8"/>
      <c r="LHQ156" s="8"/>
      <c r="LHR156" s="8"/>
      <c r="LHS156" s="8"/>
      <c r="LHT156" s="8"/>
      <c r="LHU156" s="8"/>
      <c r="LHV156" s="8"/>
      <c r="LHW156" s="8"/>
      <c r="LHX156" s="8"/>
      <c r="LHY156" s="8"/>
      <c r="LHZ156" s="8"/>
      <c r="LIA156" s="8"/>
      <c r="LIB156" s="8"/>
      <c r="LIC156" s="8"/>
      <c r="LID156" s="8"/>
      <c r="LIE156" s="8"/>
      <c r="LIF156" s="8"/>
      <c r="LIG156" s="8"/>
      <c r="LIH156" s="8"/>
      <c r="LII156" s="8"/>
      <c r="LIJ156" s="8"/>
      <c r="LIK156" s="8"/>
      <c r="LIL156" s="8"/>
      <c r="LIM156" s="8"/>
      <c r="LIN156" s="8"/>
      <c r="LIO156" s="8"/>
      <c r="LIP156" s="8"/>
      <c r="LIQ156" s="8"/>
      <c r="LIR156" s="8"/>
      <c r="LIS156" s="8"/>
      <c r="LIT156" s="8"/>
      <c r="LIU156" s="8"/>
      <c r="LIV156" s="8"/>
      <c r="LIW156" s="8"/>
      <c r="LIX156" s="8"/>
      <c r="LIY156" s="8"/>
      <c r="LIZ156" s="8"/>
      <c r="LJA156" s="8"/>
      <c r="LJB156" s="8"/>
      <c r="LJC156" s="8"/>
      <c r="LJD156" s="8"/>
      <c r="LJE156" s="8"/>
      <c r="LJF156" s="8"/>
      <c r="LJG156" s="8"/>
      <c r="LJH156" s="8"/>
      <c r="LJI156" s="8"/>
      <c r="LJJ156" s="8"/>
      <c r="LJK156" s="8"/>
      <c r="LJL156" s="8"/>
      <c r="LJM156" s="8"/>
      <c r="LJN156" s="8"/>
      <c r="LJO156" s="8"/>
      <c r="LJP156" s="8"/>
      <c r="LJQ156" s="8"/>
      <c r="LJR156" s="8"/>
      <c r="LJS156" s="8"/>
      <c r="LJT156" s="8"/>
      <c r="LJU156" s="8"/>
      <c r="LJV156" s="8"/>
      <c r="LJW156" s="8"/>
      <c r="LJX156" s="8"/>
      <c r="LJY156" s="8"/>
      <c r="LJZ156" s="8"/>
      <c r="LKA156" s="8"/>
      <c r="LKB156" s="8"/>
      <c r="LKC156" s="8"/>
      <c r="LKD156" s="8"/>
      <c r="LKE156" s="8"/>
      <c r="LKF156" s="8"/>
      <c r="LKG156" s="8"/>
      <c r="LKH156" s="8"/>
      <c r="LKI156" s="8"/>
      <c r="LKJ156" s="8"/>
      <c r="LKK156" s="8"/>
      <c r="LKL156" s="8"/>
      <c r="LKM156" s="8"/>
      <c r="LKN156" s="8"/>
      <c r="LKO156" s="8"/>
      <c r="LKP156" s="8"/>
      <c r="LKQ156" s="8"/>
      <c r="LKR156" s="8"/>
      <c r="LKS156" s="8"/>
      <c r="LKT156" s="8"/>
      <c r="LKU156" s="8"/>
      <c r="LKV156" s="8"/>
      <c r="LKW156" s="8"/>
      <c r="LKX156" s="8"/>
      <c r="LKY156" s="8"/>
      <c r="LKZ156" s="8"/>
      <c r="LLA156" s="8"/>
      <c r="LLB156" s="8"/>
      <c r="LLC156" s="8"/>
      <c r="LLD156" s="8"/>
      <c r="LLE156" s="8"/>
      <c r="LLF156" s="8"/>
      <c r="LLG156" s="8"/>
      <c r="LLH156" s="8"/>
      <c r="LLI156" s="8"/>
      <c r="LLJ156" s="8"/>
      <c r="LLK156" s="8"/>
      <c r="LLL156" s="8"/>
      <c r="LLM156" s="8"/>
      <c r="LLN156" s="8"/>
      <c r="LLO156" s="8"/>
      <c r="LLP156" s="8"/>
      <c r="LLQ156" s="8"/>
      <c r="LLR156" s="8"/>
      <c r="LLS156" s="8"/>
      <c r="LLT156" s="8"/>
      <c r="LLU156" s="8"/>
      <c r="LLV156" s="8"/>
      <c r="LLW156" s="8"/>
      <c r="LLX156" s="8"/>
      <c r="LLY156" s="8"/>
      <c r="LLZ156" s="8"/>
      <c r="LMA156" s="8"/>
      <c r="LMB156" s="8"/>
      <c r="LMC156" s="8"/>
      <c r="LMD156" s="8"/>
      <c r="LME156" s="8"/>
      <c r="LMF156" s="8"/>
      <c r="LMG156" s="8"/>
      <c r="LMH156" s="8"/>
      <c r="LMI156" s="8"/>
      <c r="LMJ156" s="8"/>
      <c r="LMK156" s="8"/>
      <c r="LML156" s="8"/>
      <c r="LMM156" s="8"/>
      <c r="LMN156" s="8"/>
      <c r="LMO156" s="8"/>
      <c r="LMP156" s="8"/>
      <c r="LMQ156" s="8"/>
      <c r="LMR156" s="8"/>
      <c r="LMS156" s="8"/>
      <c r="LMT156" s="8"/>
      <c r="LMU156" s="8"/>
      <c r="LMV156" s="8"/>
      <c r="LMW156" s="8"/>
      <c r="LMX156" s="8"/>
      <c r="LMY156" s="8"/>
      <c r="LMZ156" s="8"/>
      <c r="LNA156" s="8"/>
      <c r="LNB156" s="8"/>
      <c r="LNC156" s="8"/>
      <c r="LND156" s="8"/>
      <c r="LNE156" s="8"/>
      <c r="LNF156" s="8"/>
      <c r="LNG156" s="8"/>
      <c r="LNH156" s="8"/>
      <c r="LNI156" s="8"/>
      <c r="LNJ156" s="8"/>
      <c r="LNK156" s="8"/>
      <c r="LNL156" s="8"/>
      <c r="LNM156" s="8"/>
      <c r="LNN156" s="8"/>
      <c r="LNO156" s="8"/>
      <c r="LNP156" s="8"/>
      <c r="LNQ156" s="8"/>
      <c r="LNR156" s="8"/>
      <c r="LNS156" s="8"/>
      <c r="LNT156" s="8"/>
      <c r="LNU156" s="8"/>
      <c r="LNV156" s="8"/>
      <c r="LNW156" s="8"/>
      <c r="LNX156" s="8"/>
      <c r="LNY156" s="8"/>
      <c r="LNZ156" s="8"/>
      <c r="LOA156" s="8"/>
      <c r="LOB156" s="8"/>
      <c r="LOC156" s="8"/>
      <c r="LOD156" s="8"/>
      <c r="LOE156" s="8"/>
      <c r="LOF156" s="8"/>
      <c r="LOG156" s="8"/>
      <c r="LOH156" s="8"/>
      <c r="LOI156" s="8"/>
      <c r="LOJ156" s="8"/>
      <c r="LOK156" s="8"/>
      <c r="LOL156" s="8"/>
      <c r="LOM156" s="8"/>
      <c r="LON156" s="8"/>
      <c r="LOO156" s="8"/>
      <c r="LOP156" s="8"/>
      <c r="LOQ156" s="8"/>
      <c r="LOR156" s="8"/>
      <c r="LOS156" s="8"/>
      <c r="LOT156" s="8"/>
      <c r="LOU156" s="8"/>
      <c r="LOV156" s="8"/>
      <c r="LOW156" s="8"/>
      <c r="LOX156" s="8"/>
      <c r="LOY156" s="8"/>
      <c r="LOZ156" s="8"/>
      <c r="LPA156" s="8"/>
      <c r="LPB156" s="8"/>
      <c r="LPC156" s="8"/>
      <c r="LPD156" s="8"/>
      <c r="LPE156" s="8"/>
      <c r="LPF156" s="8"/>
      <c r="LPG156" s="8"/>
      <c r="LPH156" s="8"/>
      <c r="LPI156" s="8"/>
      <c r="LPJ156" s="8"/>
      <c r="LPK156" s="8"/>
      <c r="LPL156" s="8"/>
      <c r="LPM156" s="8"/>
      <c r="LPN156" s="8"/>
      <c r="LPO156" s="8"/>
      <c r="LPP156" s="8"/>
      <c r="LPQ156" s="8"/>
      <c r="LPR156" s="8"/>
      <c r="LPS156" s="8"/>
      <c r="LPT156" s="8"/>
      <c r="LPU156" s="8"/>
      <c r="LPV156" s="8"/>
      <c r="LPW156" s="8"/>
      <c r="LPX156" s="8"/>
      <c r="LPY156" s="8"/>
      <c r="LPZ156" s="8"/>
      <c r="LQA156" s="8"/>
      <c r="LQB156" s="8"/>
      <c r="LQC156" s="8"/>
      <c r="LQD156" s="8"/>
      <c r="LQE156" s="8"/>
      <c r="LQF156" s="8"/>
      <c r="LQG156" s="8"/>
      <c r="LQH156" s="8"/>
      <c r="LQI156" s="8"/>
      <c r="LQJ156" s="8"/>
      <c r="LQK156" s="8"/>
      <c r="LQL156" s="8"/>
      <c r="LQM156" s="8"/>
      <c r="LQN156" s="8"/>
      <c r="LQO156" s="8"/>
      <c r="LQP156" s="8"/>
      <c r="LQQ156" s="8"/>
      <c r="LQR156" s="8"/>
      <c r="LQS156" s="8"/>
      <c r="LQT156" s="8"/>
      <c r="LQU156" s="8"/>
      <c r="LQV156" s="8"/>
      <c r="LQW156" s="8"/>
      <c r="LQX156" s="8"/>
      <c r="LQY156" s="8"/>
      <c r="LQZ156" s="8"/>
      <c r="LRA156" s="8"/>
      <c r="LRB156" s="8"/>
      <c r="LRC156" s="8"/>
      <c r="LRD156" s="8"/>
      <c r="LRE156" s="8"/>
      <c r="LRF156" s="8"/>
      <c r="LRG156" s="8"/>
      <c r="LRH156" s="8"/>
      <c r="LRI156" s="8"/>
      <c r="LRJ156" s="8"/>
      <c r="LRK156" s="8"/>
      <c r="LRL156" s="8"/>
      <c r="LRM156" s="8"/>
      <c r="LRN156" s="8"/>
      <c r="LRO156" s="8"/>
      <c r="LRP156" s="8"/>
      <c r="LRQ156" s="8"/>
      <c r="LRR156" s="8"/>
      <c r="LRS156" s="8"/>
      <c r="LRT156" s="8"/>
      <c r="LRU156" s="8"/>
      <c r="LRV156" s="8"/>
      <c r="LRW156" s="8"/>
      <c r="LRX156" s="8"/>
      <c r="LRY156" s="8"/>
      <c r="LRZ156" s="8"/>
      <c r="LSA156" s="8"/>
      <c r="LSB156" s="8"/>
      <c r="LSC156" s="8"/>
      <c r="LSD156" s="8"/>
      <c r="LSE156" s="8"/>
      <c r="LSF156" s="8"/>
      <c r="LSG156" s="8"/>
      <c r="LSH156" s="8"/>
      <c r="LSI156" s="8"/>
      <c r="LSJ156" s="8"/>
      <c r="LSK156" s="8"/>
      <c r="LSL156" s="8"/>
      <c r="LSM156" s="8"/>
      <c r="LSN156" s="8"/>
      <c r="LSO156" s="8"/>
      <c r="LSP156" s="8"/>
      <c r="LSQ156" s="8"/>
      <c r="LSR156" s="8"/>
      <c r="LSS156" s="8"/>
      <c r="LST156" s="8"/>
      <c r="LSU156" s="8"/>
      <c r="LSV156" s="8"/>
      <c r="LSW156" s="8"/>
      <c r="LSX156" s="8"/>
      <c r="LSY156" s="8"/>
      <c r="LSZ156" s="8"/>
      <c r="LTA156" s="8"/>
      <c r="LTB156" s="8"/>
      <c r="LTC156" s="8"/>
      <c r="LTD156" s="8"/>
      <c r="LTE156" s="8"/>
      <c r="LTF156" s="8"/>
      <c r="LTG156" s="8"/>
      <c r="LTH156" s="8"/>
      <c r="LTI156" s="8"/>
      <c r="LTJ156" s="8"/>
      <c r="LTK156" s="8"/>
      <c r="LTL156" s="8"/>
      <c r="LTM156" s="8"/>
      <c r="LTN156" s="8"/>
      <c r="LTO156" s="8"/>
      <c r="LTP156" s="8"/>
      <c r="LTQ156" s="8"/>
      <c r="LTR156" s="8"/>
      <c r="LTS156" s="8"/>
      <c r="LTT156" s="8"/>
      <c r="LTU156" s="8"/>
      <c r="LTV156" s="8"/>
      <c r="LTW156" s="8"/>
      <c r="LTX156" s="8"/>
      <c r="LTY156" s="8"/>
      <c r="LTZ156" s="8"/>
      <c r="LUA156" s="8"/>
      <c r="LUB156" s="8"/>
      <c r="LUC156" s="8"/>
      <c r="LUD156" s="8"/>
      <c r="LUE156" s="8"/>
      <c r="LUF156" s="8"/>
      <c r="LUG156" s="8"/>
      <c r="LUH156" s="8"/>
      <c r="LUI156" s="8"/>
      <c r="LUJ156" s="8"/>
      <c r="LUK156" s="8"/>
      <c r="LUL156" s="8"/>
      <c r="LUM156" s="8"/>
      <c r="LUN156" s="8"/>
      <c r="LUO156" s="8"/>
      <c r="LUP156" s="8"/>
      <c r="LUQ156" s="8"/>
      <c r="LUR156" s="8"/>
      <c r="LUS156" s="8"/>
      <c r="LUT156" s="8"/>
      <c r="LUU156" s="8"/>
      <c r="LUV156" s="8"/>
      <c r="LUW156" s="8"/>
      <c r="LUX156" s="8"/>
      <c r="LUY156" s="8"/>
      <c r="LUZ156" s="8"/>
      <c r="LVA156" s="8"/>
      <c r="LVB156" s="8"/>
      <c r="LVC156" s="8"/>
      <c r="LVD156" s="8"/>
      <c r="LVE156" s="8"/>
      <c r="LVF156" s="8"/>
      <c r="LVG156" s="8"/>
      <c r="LVH156" s="8"/>
      <c r="LVI156" s="8"/>
      <c r="LVJ156" s="8"/>
      <c r="LVK156" s="8"/>
      <c r="LVL156" s="8"/>
      <c r="LVM156" s="8"/>
      <c r="LVN156" s="8"/>
      <c r="LVO156" s="8"/>
      <c r="LVP156" s="8"/>
      <c r="LVQ156" s="8"/>
      <c r="LVR156" s="8"/>
      <c r="LVS156" s="8"/>
      <c r="LVT156" s="8"/>
      <c r="LVU156" s="8"/>
      <c r="LVV156" s="8"/>
      <c r="LVW156" s="8"/>
      <c r="LVX156" s="8"/>
      <c r="LVY156" s="8"/>
      <c r="LVZ156" s="8"/>
      <c r="LWA156" s="8"/>
      <c r="LWB156" s="8"/>
      <c r="LWC156" s="8"/>
      <c r="LWD156" s="8"/>
      <c r="LWE156" s="8"/>
      <c r="LWF156" s="8"/>
      <c r="LWG156" s="8"/>
      <c r="LWH156" s="8"/>
      <c r="LWI156" s="8"/>
      <c r="LWJ156" s="8"/>
      <c r="LWK156" s="8"/>
      <c r="LWL156" s="8"/>
      <c r="LWM156" s="8"/>
      <c r="LWN156" s="8"/>
      <c r="LWO156" s="8"/>
      <c r="LWP156" s="8"/>
      <c r="LWQ156" s="8"/>
      <c r="LWR156" s="8"/>
      <c r="LWS156" s="8"/>
      <c r="LWT156" s="8"/>
      <c r="LWU156" s="8"/>
      <c r="LWV156" s="8"/>
      <c r="LWW156" s="8"/>
      <c r="LWX156" s="8"/>
      <c r="LWY156" s="8"/>
      <c r="LWZ156" s="8"/>
      <c r="LXA156" s="8"/>
      <c r="LXB156" s="8"/>
      <c r="LXC156" s="8"/>
      <c r="LXD156" s="8"/>
      <c r="LXE156" s="8"/>
      <c r="LXF156" s="8"/>
      <c r="LXG156" s="8"/>
      <c r="LXH156" s="8"/>
      <c r="LXI156" s="8"/>
      <c r="LXJ156" s="8"/>
      <c r="LXK156" s="8"/>
      <c r="LXL156" s="8"/>
      <c r="LXM156" s="8"/>
      <c r="LXN156" s="8"/>
      <c r="LXO156" s="8"/>
      <c r="LXP156" s="8"/>
      <c r="LXQ156" s="8"/>
      <c r="LXR156" s="8"/>
      <c r="LXS156" s="8"/>
      <c r="LXT156" s="8"/>
      <c r="LXU156" s="8"/>
      <c r="LXV156" s="8"/>
      <c r="LXW156" s="8"/>
      <c r="LXX156" s="8"/>
      <c r="LXY156" s="8"/>
      <c r="LXZ156" s="8"/>
      <c r="LYA156" s="8"/>
      <c r="LYB156" s="8"/>
      <c r="LYC156" s="8"/>
      <c r="LYD156" s="8"/>
      <c r="LYE156" s="8"/>
      <c r="LYF156" s="8"/>
      <c r="LYG156" s="8"/>
      <c r="LYH156" s="8"/>
      <c r="LYI156" s="8"/>
      <c r="LYJ156" s="8"/>
      <c r="LYK156" s="8"/>
      <c r="LYL156" s="8"/>
      <c r="LYM156" s="8"/>
      <c r="LYN156" s="8"/>
      <c r="LYO156" s="8"/>
      <c r="LYP156" s="8"/>
      <c r="LYQ156" s="8"/>
      <c r="LYR156" s="8"/>
      <c r="LYS156" s="8"/>
      <c r="LYT156" s="8"/>
      <c r="LYU156" s="8"/>
      <c r="LYV156" s="8"/>
      <c r="LYW156" s="8"/>
      <c r="LYX156" s="8"/>
      <c r="LYY156" s="8"/>
      <c r="LYZ156" s="8"/>
      <c r="LZA156" s="8"/>
      <c r="LZB156" s="8"/>
      <c r="LZC156" s="8"/>
      <c r="LZD156" s="8"/>
      <c r="LZE156" s="8"/>
      <c r="LZF156" s="8"/>
      <c r="LZG156" s="8"/>
      <c r="LZH156" s="8"/>
      <c r="LZI156" s="8"/>
      <c r="LZJ156" s="8"/>
      <c r="LZK156" s="8"/>
      <c r="LZL156" s="8"/>
      <c r="LZM156" s="8"/>
      <c r="LZN156" s="8"/>
      <c r="LZO156" s="8"/>
      <c r="LZP156" s="8"/>
      <c r="LZQ156" s="8"/>
      <c r="LZR156" s="8"/>
      <c r="LZS156" s="8"/>
      <c r="LZT156" s="8"/>
      <c r="LZU156" s="8"/>
      <c r="LZV156" s="8"/>
      <c r="LZW156" s="8"/>
      <c r="LZX156" s="8"/>
      <c r="LZY156" s="8"/>
      <c r="LZZ156" s="8"/>
      <c r="MAA156" s="8"/>
      <c r="MAB156" s="8"/>
      <c r="MAC156" s="8"/>
      <c r="MAD156" s="8"/>
      <c r="MAE156" s="8"/>
      <c r="MAF156" s="8"/>
      <c r="MAG156" s="8"/>
      <c r="MAH156" s="8"/>
      <c r="MAI156" s="8"/>
      <c r="MAJ156" s="8"/>
      <c r="MAK156" s="8"/>
      <c r="MAL156" s="8"/>
      <c r="MAM156" s="8"/>
      <c r="MAN156" s="8"/>
      <c r="MAO156" s="8"/>
      <c r="MAP156" s="8"/>
      <c r="MAQ156" s="8"/>
      <c r="MAR156" s="8"/>
      <c r="MAS156" s="8"/>
      <c r="MAT156" s="8"/>
      <c r="MAU156" s="8"/>
      <c r="MAV156" s="8"/>
      <c r="MAW156" s="8"/>
      <c r="MAX156" s="8"/>
      <c r="MAY156" s="8"/>
      <c r="MAZ156" s="8"/>
      <c r="MBA156" s="8"/>
      <c r="MBB156" s="8"/>
      <c r="MBC156" s="8"/>
      <c r="MBD156" s="8"/>
      <c r="MBE156" s="8"/>
      <c r="MBF156" s="8"/>
      <c r="MBG156" s="8"/>
      <c r="MBH156" s="8"/>
      <c r="MBI156" s="8"/>
      <c r="MBJ156" s="8"/>
      <c r="MBK156" s="8"/>
      <c r="MBL156" s="8"/>
      <c r="MBM156" s="8"/>
      <c r="MBN156" s="8"/>
      <c r="MBO156" s="8"/>
      <c r="MBP156" s="8"/>
      <c r="MBQ156" s="8"/>
      <c r="MBR156" s="8"/>
      <c r="MBS156" s="8"/>
      <c r="MBT156" s="8"/>
      <c r="MBU156" s="8"/>
      <c r="MBV156" s="8"/>
      <c r="MBW156" s="8"/>
      <c r="MBX156" s="8"/>
      <c r="MBY156" s="8"/>
      <c r="MBZ156" s="8"/>
      <c r="MCA156" s="8"/>
      <c r="MCB156" s="8"/>
      <c r="MCC156" s="8"/>
      <c r="MCD156" s="8"/>
      <c r="MCE156" s="8"/>
      <c r="MCF156" s="8"/>
      <c r="MCG156" s="8"/>
      <c r="MCH156" s="8"/>
      <c r="MCI156" s="8"/>
      <c r="MCJ156" s="8"/>
      <c r="MCK156" s="8"/>
      <c r="MCL156" s="8"/>
      <c r="MCM156" s="8"/>
      <c r="MCN156" s="8"/>
      <c r="MCO156" s="8"/>
      <c r="MCP156" s="8"/>
      <c r="MCQ156" s="8"/>
      <c r="MCR156" s="8"/>
      <c r="MCS156" s="8"/>
      <c r="MCT156" s="8"/>
      <c r="MCU156" s="8"/>
      <c r="MCV156" s="8"/>
      <c r="MCW156" s="8"/>
      <c r="MCX156" s="8"/>
      <c r="MCY156" s="8"/>
      <c r="MCZ156" s="8"/>
      <c r="MDA156" s="8"/>
      <c r="MDB156" s="8"/>
      <c r="MDC156" s="8"/>
      <c r="MDD156" s="8"/>
      <c r="MDE156" s="8"/>
      <c r="MDF156" s="8"/>
      <c r="MDG156" s="8"/>
      <c r="MDH156" s="8"/>
      <c r="MDI156" s="8"/>
      <c r="MDJ156" s="8"/>
      <c r="MDK156" s="8"/>
      <c r="MDL156" s="8"/>
      <c r="MDM156" s="8"/>
      <c r="MDN156" s="8"/>
      <c r="MDO156" s="8"/>
      <c r="MDP156" s="8"/>
      <c r="MDQ156" s="8"/>
      <c r="MDR156" s="8"/>
      <c r="MDS156" s="8"/>
      <c r="MDT156" s="8"/>
      <c r="MDU156" s="8"/>
      <c r="MDV156" s="8"/>
      <c r="MDW156" s="8"/>
      <c r="MDX156" s="8"/>
      <c r="MDY156" s="8"/>
      <c r="MDZ156" s="8"/>
      <c r="MEA156" s="8"/>
      <c r="MEB156" s="8"/>
      <c r="MEC156" s="8"/>
      <c r="MED156" s="8"/>
      <c r="MEE156" s="8"/>
      <c r="MEF156" s="8"/>
      <c r="MEG156" s="8"/>
      <c r="MEH156" s="8"/>
      <c r="MEI156" s="8"/>
      <c r="MEJ156" s="8"/>
      <c r="MEK156" s="8"/>
      <c r="MEL156" s="8"/>
      <c r="MEM156" s="8"/>
      <c r="MEN156" s="8"/>
      <c r="MEO156" s="8"/>
      <c r="MEP156" s="8"/>
      <c r="MEQ156" s="8"/>
      <c r="MER156" s="8"/>
      <c r="MES156" s="8"/>
      <c r="MET156" s="8"/>
      <c r="MEU156" s="8"/>
      <c r="MEV156" s="8"/>
      <c r="MEW156" s="8"/>
      <c r="MEX156" s="8"/>
      <c r="MEY156" s="8"/>
      <c r="MEZ156" s="8"/>
      <c r="MFA156" s="8"/>
      <c r="MFB156" s="8"/>
      <c r="MFC156" s="8"/>
      <c r="MFD156" s="8"/>
      <c r="MFE156" s="8"/>
      <c r="MFF156" s="8"/>
      <c r="MFG156" s="8"/>
      <c r="MFH156" s="8"/>
      <c r="MFI156" s="8"/>
      <c r="MFJ156" s="8"/>
      <c r="MFK156" s="8"/>
      <c r="MFL156" s="8"/>
      <c r="MFM156" s="8"/>
      <c r="MFN156" s="8"/>
      <c r="MFO156" s="8"/>
      <c r="MFP156" s="8"/>
      <c r="MFQ156" s="8"/>
      <c r="MFR156" s="8"/>
      <c r="MFS156" s="8"/>
      <c r="MFT156" s="8"/>
      <c r="MFU156" s="8"/>
      <c r="MFV156" s="8"/>
      <c r="MFW156" s="8"/>
      <c r="MFX156" s="8"/>
      <c r="MFY156" s="8"/>
      <c r="MFZ156" s="8"/>
      <c r="MGA156" s="8"/>
      <c r="MGB156" s="8"/>
      <c r="MGC156" s="8"/>
      <c r="MGD156" s="8"/>
      <c r="MGE156" s="8"/>
      <c r="MGF156" s="8"/>
      <c r="MGG156" s="8"/>
      <c r="MGH156" s="8"/>
      <c r="MGI156" s="8"/>
      <c r="MGJ156" s="8"/>
      <c r="MGK156" s="8"/>
      <c r="MGL156" s="8"/>
      <c r="MGM156" s="8"/>
      <c r="MGN156" s="8"/>
      <c r="MGO156" s="8"/>
      <c r="MGP156" s="8"/>
      <c r="MGQ156" s="8"/>
      <c r="MGR156" s="8"/>
      <c r="MGS156" s="8"/>
      <c r="MGT156" s="8"/>
      <c r="MGU156" s="8"/>
      <c r="MGV156" s="8"/>
      <c r="MGW156" s="8"/>
      <c r="MGX156" s="8"/>
      <c r="MGY156" s="8"/>
      <c r="MGZ156" s="8"/>
      <c r="MHA156" s="8"/>
      <c r="MHB156" s="8"/>
      <c r="MHC156" s="8"/>
      <c r="MHD156" s="8"/>
      <c r="MHE156" s="8"/>
      <c r="MHF156" s="8"/>
      <c r="MHG156" s="8"/>
      <c r="MHH156" s="8"/>
      <c r="MHI156" s="8"/>
      <c r="MHJ156" s="8"/>
      <c r="MHK156" s="8"/>
      <c r="MHL156" s="8"/>
      <c r="MHM156" s="8"/>
      <c r="MHN156" s="8"/>
      <c r="MHO156" s="8"/>
      <c r="MHP156" s="8"/>
      <c r="MHQ156" s="8"/>
      <c r="MHR156" s="8"/>
      <c r="MHS156" s="8"/>
      <c r="MHT156" s="8"/>
      <c r="MHU156" s="8"/>
      <c r="MHV156" s="8"/>
      <c r="MHW156" s="8"/>
      <c r="MHX156" s="8"/>
      <c r="MHY156" s="8"/>
      <c r="MHZ156" s="8"/>
      <c r="MIA156" s="8"/>
      <c r="MIB156" s="8"/>
      <c r="MIC156" s="8"/>
      <c r="MID156" s="8"/>
      <c r="MIE156" s="8"/>
      <c r="MIF156" s="8"/>
      <c r="MIG156" s="8"/>
      <c r="MIH156" s="8"/>
      <c r="MII156" s="8"/>
      <c r="MIJ156" s="8"/>
      <c r="MIK156" s="8"/>
      <c r="MIL156" s="8"/>
      <c r="MIM156" s="8"/>
      <c r="MIN156" s="8"/>
      <c r="MIO156" s="8"/>
      <c r="MIP156" s="8"/>
      <c r="MIQ156" s="8"/>
      <c r="MIR156" s="8"/>
      <c r="MIS156" s="8"/>
      <c r="MIT156" s="8"/>
      <c r="MIU156" s="8"/>
      <c r="MIV156" s="8"/>
      <c r="MIW156" s="8"/>
      <c r="MIX156" s="8"/>
      <c r="MIY156" s="8"/>
      <c r="MIZ156" s="8"/>
      <c r="MJA156" s="8"/>
      <c r="MJB156" s="8"/>
      <c r="MJC156" s="8"/>
      <c r="MJD156" s="8"/>
      <c r="MJE156" s="8"/>
      <c r="MJF156" s="8"/>
      <c r="MJG156" s="8"/>
      <c r="MJH156" s="8"/>
      <c r="MJI156" s="8"/>
      <c r="MJJ156" s="8"/>
      <c r="MJK156" s="8"/>
      <c r="MJL156" s="8"/>
      <c r="MJM156" s="8"/>
      <c r="MJN156" s="8"/>
      <c r="MJO156" s="8"/>
      <c r="MJP156" s="8"/>
      <c r="MJQ156" s="8"/>
      <c r="MJR156" s="8"/>
      <c r="MJS156" s="8"/>
      <c r="MJT156" s="8"/>
      <c r="MJU156" s="8"/>
      <c r="MJV156" s="8"/>
      <c r="MJW156" s="8"/>
      <c r="MJX156" s="8"/>
      <c r="MJY156" s="8"/>
      <c r="MJZ156" s="8"/>
      <c r="MKA156" s="8"/>
      <c r="MKB156" s="8"/>
      <c r="MKC156" s="8"/>
      <c r="MKD156" s="8"/>
      <c r="MKE156" s="8"/>
      <c r="MKF156" s="8"/>
      <c r="MKG156" s="8"/>
      <c r="MKH156" s="8"/>
      <c r="MKI156" s="8"/>
      <c r="MKJ156" s="8"/>
      <c r="MKK156" s="8"/>
      <c r="MKL156" s="8"/>
      <c r="MKM156" s="8"/>
      <c r="MKN156" s="8"/>
      <c r="MKO156" s="8"/>
      <c r="MKP156" s="8"/>
      <c r="MKQ156" s="8"/>
      <c r="MKR156" s="8"/>
      <c r="MKS156" s="8"/>
      <c r="MKT156" s="8"/>
      <c r="MKU156" s="8"/>
      <c r="MKV156" s="8"/>
      <c r="MKW156" s="8"/>
      <c r="MKX156" s="8"/>
      <c r="MKY156" s="8"/>
      <c r="MKZ156" s="8"/>
      <c r="MLA156" s="8"/>
      <c r="MLB156" s="8"/>
      <c r="MLC156" s="8"/>
      <c r="MLD156" s="8"/>
      <c r="MLE156" s="8"/>
      <c r="MLF156" s="8"/>
      <c r="MLG156" s="8"/>
      <c r="MLH156" s="8"/>
      <c r="MLI156" s="8"/>
      <c r="MLJ156" s="8"/>
      <c r="MLK156" s="8"/>
      <c r="MLL156" s="8"/>
      <c r="MLM156" s="8"/>
      <c r="MLN156" s="8"/>
      <c r="MLO156" s="8"/>
      <c r="MLP156" s="8"/>
      <c r="MLQ156" s="8"/>
      <c r="MLR156" s="8"/>
      <c r="MLS156" s="8"/>
      <c r="MLT156" s="8"/>
      <c r="MLU156" s="8"/>
      <c r="MLV156" s="8"/>
      <c r="MLW156" s="8"/>
      <c r="MLX156" s="8"/>
      <c r="MLY156" s="8"/>
      <c r="MLZ156" s="8"/>
      <c r="MMA156" s="8"/>
      <c r="MMB156" s="8"/>
      <c r="MMC156" s="8"/>
      <c r="MMD156" s="8"/>
      <c r="MME156" s="8"/>
      <c r="MMF156" s="8"/>
      <c r="MMG156" s="8"/>
      <c r="MMH156" s="8"/>
      <c r="MMI156" s="8"/>
      <c r="MMJ156" s="8"/>
      <c r="MMK156" s="8"/>
      <c r="MML156" s="8"/>
      <c r="MMM156" s="8"/>
      <c r="MMN156" s="8"/>
      <c r="MMO156" s="8"/>
      <c r="MMP156" s="8"/>
      <c r="MMQ156" s="8"/>
      <c r="MMR156" s="8"/>
      <c r="MMS156" s="8"/>
      <c r="MMT156" s="8"/>
      <c r="MMU156" s="8"/>
      <c r="MMV156" s="8"/>
      <c r="MMW156" s="8"/>
      <c r="MMX156" s="8"/>
      <c r="MMY156" s="8"/>
      <c r="MMZ156" s="8"/>
      <c r="MNA156" s="8"/>
      <c r="MNB156" s="8"/>
      <c r="MNC156" s="8"/>
      <c r="MND156" s="8"/>
      <c r="MNE156" s="8"/>
      <c r="MNF156" s="8"/>
      <c r="MNG156" s="8"/>
      <c r="MNH156" s="8"/>
      <c r="MNI156" s="8"/>
      <c r="MNJ156" s="8"/>
      <c r="MNK156" s="8"/>
      <c r="MNL156" s="8"/>
      <c r="MNM156" s="8"/>
      <c r="MNN156" s="8"/>
      <c r="MNO156" s="8"/>
      <c r="MNP156" s="8"/>
      <c r="MNQ156" s="8"/>
      <c r="MNR156" s="8"/>
      <c r="MNS156" s="8"/>
      <c r="MNT156" s="8"/>
      <c r="MNU156" s="8"/>
      <c r="MNV156" s="8"/>
      <c r="MNW156" s="8"/>
      <c r="MNX156" s="8"/>
      <c r="MNY156" s="8"/>
      <c r="MNZ156" s="8"/>
      <c r="MOA156" s="8"/>
      <c r="MOB156" s="8"/>
      <c r="MOC156" s="8"/>
      <c r="MOD156" s="8"/>
      <c r="MOE156" s="8"/>
      <c r="MOF156" s="8"/>
      <c r="MOG156" s="8"/>
      <c r="MOH156" s="8"/>
      <c r="MOI156" s="8"/>
      <c r="MOJ156" s="8"/>
      <c r="MOK156" s="8"/>
      <c r="MOL156" s="8"/>
      <c r="MOM156" s="8"/>
      <c r="MON156" s="8"/>
      <c r="MOO156" s="8"/>
      <c r="MOP156" s="8"/>
      <c r="MOQ156" s="8"/>
      <c r="MOR156" s="8"/>
      <c r="MOS156" s="8"/>
      <c r="MOT156" s="8"/>
      <c r="MOU156" s="8"/>
      <c r="MOV156" s="8"/>
      <c r="MOW156" s="8"/>
      <c r="MOX156" s="8"/>
      <c r="MOY156" s="8"/>
      <c r="MOZ156" s="8"/>
      <c r="MPA156" s="8"/>
      <c r="MPB156" s="8"/>
      <c r="MPC156" s="8"/>
      <c r="MPD156" s="8"/>
      <c r="MPE156" s="8"/>
      <c r="MPF156" s="8"/>
      <c r="MPG156" s="8"/>
      <c r="MPH156" s="8"/>
      <c r="MPI156" s="8"/>
      <c r="MPJ156" s="8"/>
      <c r="MPK156" s="8"/>
      <c r="MPL156" s="8"/>
      <c r="MPM156" s="8"/>
      <c r="MPN156" s="8"/>
      <c r="MPO156" s="8"/>
      <c r="MPP156" s="8"/>
      <c r="MPQ156" s="8"/>
      <c r="MPR156" s="8"/>
      <c r="MPS156" s="8"/>
      <c r="MPT156" s="8"/>
      <c r="MPU156" s="8"/>
      <c r="MPV156" s="8"/>
      <c r="MPW156" s="8"/>
      <c r="MPX156" s="8"/>
      <c r="MPY156" s="8"/>
      <c r="MPZ156" s="8"/>
      <c r="MQA156" s="8"/>
      <c r="MQB156" s="8"/>
      <c r="MQC156" s="8"/>
      <c r="MQD156" s="8"/>
      <c r="MQE156" s="8"/>
      <c r="MQF156" s="8"/>
      <c r="MQG156" s="8"/>
      <c r="MQH156" s="8"/>
      <c r="MQI156" s="8"/>
      <c r="MQJ156" s="8"/>
      <c r="MQK156" s="8"/>
      <c r="MQL156" s="8"/>
      <c r="MQM156" s="8"/>
      <c r="MQN156" s="8"/>
      <c r="MQO156" s="8"/>
      <c r="MQP156" s="8"/>
      <c r="MQQ156" s="8"/>
      <c r="MQR156" s="8"/>
      <c r="MQS156" s="8"/>
      <c r="MQT156" s="8"/>
      <c r="MQU156" s="8"/>
      <c r="MQV156" s="8"/>
      <c r="MQW156" s="8"/>
      <c r="MQX156" s="8"/>
      <c r="MQY156" s="8"/>
      <c r="MQZ156" s="8"/>
      <c r="MRA156" s="8"/>
      <c r="MRB156" s="8"/>
      <c r="MRC156" s="8"/>
      <c r="MRD156" s="8"/>
      <c r="MRE156" s="8"/>
      <c r="MRF156" s="8"/>
      <c r="MRG156" s="8"/>
      <c r="MRH156" s="8"/>
      <c r="MRI156" s="8"/>
      <c r="MRJ156" s="8"/>
      <c r="MRK156" s="8"/>
      <c r="MRL156" s="8"/>
      <c r="MRM156" s="8"/>
      <c r="MRN156" s="8"/>
      <c r="MRO156" s="8"/>
      <c r="MRP156" s="8"/>
      <c r="MRQ156" s="8"/>
      <c r="MRR156" s="8"/>
      <c r="MRS156" s="8"/>
      <c r="MRT156" s="8"/>
      <c r="MRU156" s="8"/>
      <c r="MRV156" s="8"/>
      <c r="MRW156" s="8"/>
      <c r="MRX156" s="8"/>
      <c r="MRY156" s="8"/>
      <c r="MRZ156" s="8"/>
      <c r="MSA156" s="8"/>
      <c r="MSB156" s="8"/>
      <c r="MSC156" s="8"/>
      <c r="MSD156" s="8"/>
      <c r="MSE156" s="8"/>
      <c r="MSF156" s="8"/>
      <c r="MSG156" s="8"/>
      <c r="MSH156" s="8"/>
      <c r="MSI156" s="8"/>
      <c r="MSJ156" s="8"/>
      <c r="MSK156" s="8"/>
      <c r="MSL156" s="8"/>
      <c r="MSM156" s="8"/>
      <c r="MSN156" s="8"/>
      <c r="MSO156" s="8"/>
      <c r="MSP156" s="8"/>
      <c r="MSQ156" s="8"/>
      <c r="MSR156" s="8"/>
      <c r="MSS156" s="8"/>
      <c r="MST156" s="8"/>
      <c r="MSU156" s="8"/>
      <c r="MSV156" s="8"/>
      <c r="MSW156" s="8"/>
      <c r="MSX156" s="8"/>
      <c r="MSY156" s="8"/>
      <c r="MSZ156" s="8"/>
      <c r="MTA156" s="8"/>
      <c r="MTB156" s="8"/>
      <c r="MTC156" s="8"/>
      <c r="MTD156" s="8"/>
      <c r="MTE156" s="8"/>
      <c r="MTF156" s="8"/>
      <c r="MTG156" s="8"/>
      <c r="MTH156" s="8"/>
      <c r="MTI156" s="8"/>
      <c r="MTJ156" s="8"/>
      <c r="MTK156" s="8"/>
      <c r="MTL156" s="8"/>
      <c r="MTM156" s="8"/>
      <c r="MTN156" s="8"/>
      <c r="MTO156" s="8"/>
      <c r="MTP156" s="8"/>
      <c r="MTQ156" s="8"/>
      <c r="MTR156" s="8"/>
      <c r="MTS156" s="8"/>
      <c r="MTT156" s="8"/>
      <c r="MTU156" s="8"/>
      <c r="MTV156" s="8"/>
      <c r="MTW156" s="8"/>
      <c r="MTX156" s="8"/>
      <c r="MTY156" s="8"/>
      <c r="MTZ156" s="8"/>
      <c r="MUA156" s="8"/>
      <c r="MUB156" s="8"/>
      <c r="MUC156" s="8"/>
      <c r="MUD156" s="8"/>
      <c r="MUE156" s="8"/>
      <c r="MUF156" s="8"/>
      <c r="MUG156" s="8"/>
      <c r="MUH156" s="8"/>
      <c r="MUI156" s="8"/>
      <c r="MUJ156" s="8"/>
      <c r="MUK156" s="8"/>
      <c r="MUL156" s="8"/>
      <c r="MUM156" s="8"/>
      <c r="MUN156" s="8"/>
      <c r="MUO156" s="8"/>
      <c r="MUP156" s="8"/>
      <c r="MUQ156" s="8"/>
      <c r="MUR156" s="8"/>
      <c r="MUS156" s="8"/>
      <c r="MUT156" s="8"/>
      <c r="MUU156" s="8"/>
      <c r="MUV156" s="8"/>
      <c r="MUW156" s="8"/>
      <c r="MUX156" s="8"/>
      <c r="MUY156" s="8"/>
      <c r="MUZ156" s="8"/>
      <c r="MVA156" s="8"/>
      <c r="MVB156" s="8"/>
      <c r="MVC156" s="8"/>
      <c r="MVD156" s="8"/>
      <c r="MVE156" s="8"/>
      <c r="MVF156" s="8"/>
      <c r="MVG156" s="8"/>
      <c r="MVH156" s="8"/>
      <c r="MVI156" s="8"/>
      <c r="MVJ156" s="8"/>
      <c r="MVK156" s="8"/>
      <c r="MVL156" s="8"/>
      <c r="MVM156" s="8"/>
      <c r="MVN156" s="8"/>
      <c r="MVO156" s="8"/>
      <c r="MVP156" s="8"/>
      <c r="MVQ156" s="8"/>
      <c r="MVR156" s="8"/>
      <c r="MVS156" s="8"/>
      <c r="MVT156" s="8"/>
      <c r="MVU156" s="8"/>
      <c r="MVV156" s="8"/>
      <c r="MVW156" s="8"/>
      <c r="MVX156" s="8"/>
      <c r="MVY156" s="8"/>
      <c r="MVZ156" s="8"/>
      <c r="MWA156" s="8"/>
      <c r="MWB156" s="8"/>
      <c r="MWC156" s="8"/>
      <c r="MWD156" s="8"/>
      <c r="MWE156" s="8"/>
      <c r="MWF156" s="8"/>
      <c r="MWG156" s="8"/>
      <c r="MWH156" s="8"/>
      <c r="MWI156" s="8"/>
      <c r="MWJ156" s="8"/>
      <c r="MWK156" s="8"/>
      <c r="MWL156" s="8"/>
      <c r="MWM156" s="8"/>
      <c r="MWN156" s="8"/>
      <c r="MWO156" s="8"/>
      <c r="MWP156" s="8"/>
      <c r="MWQ156" s="8"/>
      <c r="MWR156" s="8"/>
      <c r="MWS156" s="8"/>
      <c r="MWT156" s="8"/>
      <c r="MWU156" s="8"/>
      <c r="MWV156" s="8"/>
      <c r="MWW156" s="8"/>
      <c r="MWX156" s="8"/>
      <c r="MWY156" s="8"/>
      <c r="MWZ156" s="8"/>
      <c r="MXA156" s="8"/>
      <c r="MXB156" s="8"/>
      <c r="MXC156" s="8"/>
      <c r="MXD156" s="8"/>
      <c r="MXE156" s="8"/>
      <c r="MXF156" s="8"/>
      <c r="MXG156" s="8"/>
      <c r="MXH156" s="8"/>
      <c r="MXI156" s="8"/>
      <c r="MXJ156" s="8"/>
      <c r="MXK156" s="8"/>
      <c r="MXL156" s="8"/>
      <c r="MXM156" s="8"/>
      <c r="MXN156" s="8"/>
      <c r="MXO156" s="8"/>
      <c r="MXP156" s="8"/>
      <c r="MXQ156" s="8"/>
      <c r="MXR156" s="8"/>
      <c r="MXS156" s="8"/>
      <c r="MXT156" s="8"/>
      <c r="MXU156" s="8"/>
      <c r="MXV156" s="8"/>
      <c r="MXW156" s="8"/>
      <c r="MXX156" s="8"/>
      <c r="MXY156" s="8"/>
      <c r="MXZ156" s="8"/>
      <c r="MYA156" s="8"/>
      <c r="MYB156" s="8"/>
      <c r="MYC156" s="8"/>
      <c r="MYD156" s="8"/>
      <c r="MYE156" s="8"/>
      <c r="MYF156" s="8"/>
      <c r="MYG156" s="8"/>
      <c r="MYH156" s="8"/>
      <c r="MYI156" s="8"/>
      <c r="MYJ156" s="8"/>
      <c r="MYK156" s="8"/>
      <c r="MYL156" s="8"/>
      <c r="MYM156" s="8"/>
      <c r="MYN156" s="8"/>
      <c r="MYO156" s="8"/>
      <c r="MYP156" s="8"/>
      <c r="MYQ156" s="8"/>
      <c r="MYR156" s="8"/>
      <c r="MYS156" s="8"/>
      <c r="MYT156" s="8"/>
      <c r="MYU156" s="8"/>
      <c r="MYV156" s="8"/>
      <c r="MYW156" s="8"/>
      <c r="MYX156" s="8"/>
      <c r="MYY156" s="8"/>
      <c r="MYZ156" s="8"/>
      <c r="MZA156" s="8"/>
      <c r="MZB156" s="8"/>
      <c r="MZC156" s="8"/>
      <c r="MZD156" s="8"/>
      <c r="MZE156" s="8"/>
      <c r="MZF156" s="8"/>
      <c r="MZG156" s="8"/>
      <c r="MZH156" s="8"/>
      <c r="MZI156" s="8"/>
      <c r="MZJ156" s="8"/>
      <c r="MZK156" s="8"/>
      <c r="MZL156" s="8"/>
      <c r="MZM156" s="8"/>
      <c r="MZN156" s="8"/>
      <c r="MZO156" s="8"/>
      <c r="MZP156" s="8"/>
      <c r="MZQ156" s="8"/>
      <c r="MZR156" s="8"/>
      <c r="MZS156" s="8"/>
      <c r="MZT156" s="8"/>
      <c r="MZU156" s="8"/>
      <c r="MZV156" s="8"/>
      <c r="MZW156" s="8"/>
      <c r="MZX156" s="8"/>
      <c r="MZY156" s="8"/>
      <c r="MZZ156" s="8"/>
      <c r="NAA156" s="8"/>
      <c r="NAB156" s="8"/>
      <c r="NAC156" s="8"/>
      <c r="NAD156" s="8"/>
      <c r="NAE156" s="8"/>
      <c r="NAF156" s="8"/>
      <c r="NAG156" s="8"/>
      <c r="NAH156" s="8"/>
      <c r="NAI156" s="8"/>
      <c r="NAJ156" s="8"/>
      <c r="NAK156" s="8"/>
      <c r="NAL156" s="8"/>
      <c r="NAM156" s="8"/>
      <c r="NAN156" s="8"/>
      <c r="NAO156" s="8"/>
      <c r="NAP156" s="8"/>
      <c r="NAQ156" s="8"/>
      <c r="NAR156" s="8"/>
      <c r="NAS156" s="8"/>
      <c r="NAT156" s="8"/>
      <c r="NAU156" s="8"/>
      <c r="NAV156" s="8"/>
      <c r="NAW156" s="8"/>
      <c r="NAX156" s="8"/>
      <c r="NAY156" s="8"/>
      <c r="NAZ156" s="8"/>
      <c r="NBA156" s="8"/>
      <c r="NBB156" s="8"/>
      <c r="NBC156" s="8"/>
      <c r="NBD156" s="8"/>
      <c r="NBE156" s="8"/>
      <c r="NBF156" s="8"/>
      <c r="NBG156" s="8"/>
      <c r="NBH156" s="8"/>
      <c r="NBI156" s="8"/>
      <c r="NBJ156" s="8"/>
      <c r="NBK156" s="8"/>
      <c r="NBL156" s="8"/>
      <c r="NBM156" s="8"/>
      <c r="NBN156" s="8"/>
      <c r="NBO156" s="8"/>
      <c r="NBP156" s="8"/>
      <c r="NBQ156" s="8"/>
      <c r="NBR156" s="8"/>
      <c r="NBS156" s="8"/>
      <c r="NBT156" s="8"/>
      <c r="NBU156" s="8"/>
      <c r="NBV156" s="8"/>
      <c r="NBW156" s="8"/>
      <c r="NBX156" s="8"/>
      <c r="NBY156" s="8"/>
      <c r="NBZ156" s="8"/>
      <c r="NCA156" s="8"/>
      <c r="NCB156" s="8"/>
      <c r="NCC156" s="8"/>
      <c r="NCD156" s="8"/>
      <c r="NCE156" s="8"/>
      <c r="NCF156" s="8"/>
      <c r="NCG156" s="8"/>
      <c r="NCH156" s="8"/>
      <c r="NCI156" s="8"/>
      <c r="NCJ156" s="8"/>
      <c r="NCK156" s="8"/>
      <c r="NCL156" s="8"/>
      <c r="NCM156" s="8"/>
      <c r="NCN156" s="8"/>
      <c r="NCO156" s="8"/>
      <c r="NCP156" s="8"/>
      <c r="NCQ156" s="8"/>
      <c r="NCR156" s="8"/>
      <c r="NCS156" s="8"/>
      <c r="NCT156" s="8"/>
      <c r="NCU156" s="8"/>
      <c r="NCV156" s="8"/>
      <c r="NCW156" s="8"/>
      <c r="NCX156" s="8"/>
      <c r="NCY156" s="8"/>
      <c r="NCZ156" s="8"/>
      <c r="NDA156" s="8"/>
      <c r="NDB156" s="8"/>
      <c r="NDC156" s="8"/>
      <c r="NDD156" s="8"/>
      <c r="NDE156" s="8"/>
      <c r="NDF156" s="8"/>
      <c r="NDG156" s="8"/>
      <c r="NDH156" s="8"/>
      <c r="NDI156" s="8"/>
      <c r="NDJ156" s="8"/>
      <c r="NDK156" s="8"/>
      <c r="NDL156" s="8"/>
      <c r="NDM156" s="8"/>
      <c r="NDN156" s="8"/>
      <c r="NDO156" s="8"/>
      <c r="NDP156" s="8"/>
      <c r="NDQ156" s="8"/>
      <c r="NDR156" s="8"/>
      <c r="NDS156" s="8"/>
      <c r="NDT156" s="8"/>
      <c r="NDU156" s="8"/>
      <c r="NDV156" s="8"/>
      <c r="NDW156" s="8"/>
      <c r="NDX156" s="8"/>
      <c r="NDY156" s="8"/>
      <c r="NDZ156" s="8"/>
      <c r="NEA156" s="8"/>
      <c r="NEB156" s="8"/>
      <c r="NEC156" s="8"/>
      <c r="NED156" s="8"/>
      <c r="NEE156" s="8"/>
      <c r="NEF156" s="8"/>
      <c r="NEG156" s="8"/>
      <c r="NEH156" s="8"/>
      <c r="NEI156" s="8"/>
      <c r="NEJ156" s="8"/>
      <c r="NEK156" s="8"/>
      <c r="NEL156" s="8"/>
      <c r="NEM156" s="8"/>
      <c r="NEN156" s="8"/>
      <c r="NEO156" s="8"/>
      <c r="NEP156" s="8"/>
      <c r="NEQ156" s="8"/>
      <c r="NER156" s="8"/>
      <c r="NES156" s="8"/>
      <c r="NET156" s="8"/>
      <c r="NEU156" s="8"/>
      <c r="NEV156" s="8"/>
      <c r="NEW156" s="8"/>
      <c r="NEX156" s="8"/>
      <c r="NEY156" s="8"/>
      <c r="NEZ156" s="8"/>
      <c r="NFA156" s="8"/>
      <c r="NFB156" s="8"/>
      <c r="NFC156" s="8"/>
      <c r="NFD156" s="8"/>
      <c r="NFE156" s="8"/>
      <c r="NFF156" s="8"/>
      <c r="NFG156" s="8"/>
      <c r="NFH156" s="8"/>
      <c r="NFI156" s="8"/>
      <c r="NFJ156" s="8"/>
      <c r="NFK156" s="8"/>
      <c r="NFL156" s="8"/>
      <c r="NFM156" s="8"/>
      <c r="NFN156" s="8"/>
      <c r="NFO156" s="8"/>
      <c r="NFP156" s="8"/>
      <c r="NFQ156" s="8"/>
      <c r="NFR156" s="8"/>
      <c r="NFS156" s="8"/>
      <c r="NFT156" s="8"/>
      <c r="NFU156" s="8"/>
      <c r="NFV156" s="8"/>
      <c r="NFW156" s="8"/>
      <c r="NFX156" s="8"/>
      <c r="NFY156" s="8"/>
      <c r="NFZ156" s="8"/>
      <c r="NGA156" s="8"/>
      <c r="NGB156" s="8"/>
      <c r="NGC156" s="8"/>
      <c r="NGD156" s="8"/>
      <c r="NGE156" s="8"/>
      <c r="NGF156" s="8"/>
      <c r="NGG156" s="8"/>
      <c r="NGH156" s="8"/>
      <c r="NGI156" s="8"/>
      <c r="NGJ156" s="8"/>
      <c r="NGK156" s="8"/>
      <c r="NGL156" s="8"/>
      <c r="NGM156" s="8"/>
      <c r="NGN156" s="8"/>
      <c r="NGO156" s="8"/>
      <c r="NGP156" s="8"/>
      <c r="NGQ156" s="8"/>
      <c r="NGR156" s="8"/>
      <c r="NGS156" s="8"/>
      <c r="NGT156" s="8"/>
      <c r="NGU156" s="8"/>
      <c r="NGV156" s="8"/>
      <c r="NGW156" s="8"/>
      <c r="NGX156" s="8"/>
      <c r="NGY156" s="8"/>
      <c r="NGZ156" s="8"/>
      <c r="NHA156" s="8"/>
      <c r="NHB156" s="8"/>
      <c r="NHC156" s="8"/>
      <c r="NHD156" s="8"/>
      <c r="NHE156" s="8"/>
      <c r="NHF156" s="8"/>
      <c r="NHG156" s="8"/>
      <c r="NHH156" s="8"/>
      <c r="NHI156" s="8"/>
      <c r="NHJ156" s="8"/>
      <c r="NHK156" s="8"/>
      <c r="NHL156" s="8"/>
      <c r="NHM156" s="8"/>
      <c r="NHN156" s="8"/>
      <c r="NHO156" s="8"/>
      <c r="NHP156" s="8"/>
      <c r="NHQ156" s="8"/>
      <c r="NHR156" s="8"/>
      <c r="NHS156" s="8"/>
      <c r="NHT156" s="8"/>
      <c r="NHU156" s="8"/>
      <c r="NHV156" s="8"/>
      <c r="NHW156" s="8"/>
      <c r="NHX156" s="8"/>
      <c r="NHY156" s="8"/>
      <c r="NHZ156" s="8"/>
      <c r="NIA156" s="8"/>
      <c r="NIB156" s="8"/>
      <c r="NIC156" s="8"/>
      <c r="NID156" s="8"/>
      <c r="NIE156" s="8"/>
      <c r="NIF156" s="8"/>
      <c r="NIG156" s="8"/>
      <c r="NIH156" s="8"/>
      <c r="NII156" s="8"/>
      <c r="NIJ156" s="8"/>
      <c r="NIK156" s="8"/>
      <c r="NIL156" s="8"/>
      <c r="NIM156" s="8"/>
      <c r="NIN156" s="8"/>
      <c r="NIO156" s="8"/>
      <c r="NIP156" s="8"/>
      <c r="NIQ156" s="8"/>
      <c r="NIR156" s="8"/>
      <c r="NIS156" s="8"/>
      <c r="NIT156" s="8"/>
      <c r="NIU156" s="8"/>
      <c r="NIV156" s="8"/>
      <c r="NIW156" s="8"/>
      <c r="NIX156" s="8"/>
      <c r="NIY156" s="8"/>
      <c r="NIZ156" s="8"/>
      <c r="NJA156" s="8"/>
      <c r="NJB156" s="8"/>
      <c r="NJC156" s="8"/>
      <c r="NJD156" s="8"/>
      <c r="NJE156" s="8"/>
      <c r="NJF156" s="8"/>
      <c r="NJG156" s="8"/>
      <c r="NJH156" s="8"/>
      <c r="NJI156" s="8"/>
      <c r="NJJ156" s="8"/>
      <c r="NJK156" s="8"/>
      <c r="NJL156" s="8"/>
      <c r="NJM156" s="8"/>
      <c r="NJN156" s="8"/>
      <c r="NJO156" s="8"/>
      <c r="NJP156" s="8"/>
      <c r="NJQ156" s="8"/>
      <c r="NJR156" s="8"/>
      <c r="NJS156" s="8"/>
      <c r="NJT156" s="8"/>
      <c r="NJU156" s="8"/>
      <c r="NJV156" s="8"/>
      <c r="NJW156" s="8"/>
      <c r="NJX156" s="8"/>
      <c r="NJY156" s="8"/>
      <c r="NJZ156" s="8"/>
      <c r="NKA156" s="8"/>
      <c r="NKB156" s="8"/>
      <c r="NKC156" s="8"/>
      <c r="NKD156" s="8"/>
      <c r="NKE156" s="8"/>
      <c r="NKF156" s="8"/>
      <c r="NKG156" s="8"/>
      <c r="NKH156" s="8"/>
      <c r="NKI156" s="8"/>
      <c r="NKJ156" s="8"/>
      <c r="NKK156" s="8"/>
      <c r="NKL156" s="8"/>
      <c r="NKM156" s="8"/>
      <c r="NKN156" s="8"/>
      <c r="NKO156" s="8"/>
      <c r="NKP156" s="8"/>
      <c r="NKQ156" s="8"/>
      <c r="NKR156" s="8"/>
      <c r="NKS156" s="8"/>
      <c r="NKT156" s="8"/>
      <c r="NKU156" s="8"/>
      <c r="NKV156" s="8"/>
      <c r="NKW156" s="8"/>
      <c r="NKX156" s="8"/>
      <c r="NKY156" s="8"/>
      <c r="NKZ156" s="8"/>
      <c r="NLA156" s="8"/>
      <c r="NLB156" s="8"/>
      <c r="NLC156" s="8"/>
      <c r="NLD156" s="8"/>
      <c r="NLE156" s="8"/>
      <c r="NLF156" s="8"/>
      <c r="NLG156" s="8"/>
      <c r="NLH156" s="8"/>
      <c r="NLI156" s="8"/>
      <c r="NLJ156" s="8"/>
      <c r="NLK156" s="8"/>
      <c r="NLL156" s="8"/>
      <c r="NLM156" s="8"/>
      <c r="NLN156" s="8"/>
      <c r="NLO156" s="8"/>
      <c r="NLP156" s="8"/>
      <c r="NLQ156" s="8"/>
      <c r="NLR156" s="8"/>
      <c r="NLS156" s="8"/>
      <c r="NLT156" s="8"/>
      <c r="NLU156" s="8"/>
      <c r="NLV156" s="8"/>
      <c r="NLW156" s="8"/>
      <c r="NLX156" s="8"/>
      <c r="NLY156" s="8"/>
      <c r="NLZ156" s="8"/>
      <c r="NMA156" s="8"/>
      <c r="NMB156" s="8"/>
      <c r="NMC156" s="8"/>
      <c r="NMD156" s="8"/>
      <c r="NME156" s="8"/>
      <c r="NMF156" s="8"/>
      <c r="NMG156" s="8"/>
      <c r="NMH156" s="8"/>
      <c r="NMI156" s="8"/>
      <c r="NMJ156" s="8"/>
      <c r="NMK156" s="8"/>
      <c r="NML156" s="8"/>
      <c r="NMM156" s="8"/>
      <c r="NMN156" s="8"/>
      <c r="NMO156" s="8"/>
      <c r="NMP156" s="8"/>
      <c r="NMQ156" s="8"/>
      <c r="NMR156" s="8"/>
      <c r="NMS156" s="8"/>
      <c r="NMT156" s="8"/>
      <c r="NMU156" s="8"/>
      <c r="NMV156" s="8"/>
      <c r="NMW156" s="8"/>
      <c r="NMX156" s="8"/>
      <c r="NMY156" s="8"/>
      <c r="NMZ156" s="8"/>
      <c r="NNA156" s="8"/>
      <c r="NNB156" s="8"/>
      <c r="NNC156" s="8"/>
      <c r="NND156" s="8"/>
      <c r="NNE156" s="8"/>
      <c r="NNF156" s="8"/>
      <c r="NNG156" s="8"/>
      <c r="NNH156" s="8"/>
      <c r="NNI156" s="8"/>
      <c r="NNJ156" s="8"/>
      <c r="NNK156" s="8"/>
      <c r="NNL156" s="8"/>
      <c r="NNM156" s="8"/>
      <c r="NNN156" s="8"/>
      <c r="NNO156" s="8"/>
      <c r="NNP156" s="8"/>
      <c r="NNQ156" s="8"/>
      <c r="NNR156" s="8"/>
      <c r="NNS156" s="8"/>
      <c r="NNT156" s="8"/>
      <c r="NNU156" s="8"/>
      <c r="NNV156" s="8"/>
      <c r="NNW156" s="8"/>
      <c r="NNX156" s="8"/>
      <c r="NNY156" s="8"/>
      <c r="NNZ156" s="8"/>
      <c r="NOA156" s="8"/>
      <c r="NOB156" s="8"/>
      <c r="NOC156" s="8"/>
      <c r="NOD156" s="8"/>
      <c r="NOE156" s="8"/>
      <c r="NOF156" s="8"/>
      <c r="NOG156" s="8"/>
      <c r="NOH156" s="8"/>
      <c r="NOI156" s="8"/>
      <c r="NOJ156" s="8"/>
      <c r="NOK156" s="8"/>
      <c r="NOL156" s="8"/>
      <c r="NOM156" s="8"/>
      <c r="NON156" s="8"/>
      <c r="NOO156" s="8"/>
      <c r="NOP156" s="8"/>
      <c r="NOQ156" s="8"/>
      <c r="NOR156" s="8"/>
      <c r="NOS156" s="8"/>
      <c r="NOT156" s="8"/>
      <c r="NOU156" s="8"/>
      <c r="NOV156" s="8"/>
      <c r="NOW156" s="8"/>
      <c r="NOX156" s="8"/>
      <c r="NOY156" s="8"/>
      <c r="NOZ156" s="8"/>
      <c r="NPA156" s="8"/>
      <c r="NPB156" s="8"/>
      <c r="NPC156" s="8"/>
      <c r="NPD156" s="8"/>
      <c r="NPE156" s="8"/>
      <c r="NPF156" s="8"/>
      <c r="NPG156" s="8"/>
      <c r="NPH156" s="8"/>
      <c r="NPI156" s="8"/>
      <c r="NPJ156" s="8"/>
      <c r="NPK156" s="8"/>
      <c r="NPL156" s="8"/>
      <c r="NPM156" s="8"/>
      <c r="NPN156" s="8"/>
      <c r="NPO156" s="8"/>
      <c r="NPP156" s="8"/>
      <c r="NPQ156" s="8"/>
      <c r="NPR156" s="8"/>
      <c r="NPS156" s="8"/>
      <c r="NPT156" s="8"/>
      <c r="NPU156" s="8"/>
      <c r="NPV156" s="8"/>
      <c r="NPW156" s="8"/>
      <c r="NPX156" s="8"/>
      <c r="NPY156" s="8"/>
      <c r="NPZ156" s="8"/>
      <c r="NQA156" s="8"/>
      <c r="NQB156" s="8"/>
      <c r="NQC156" s="8"/>
      <c r="NQD156" s="8"/>
      <c r="NQE156" s="8"/>
      <c r="NQF156" s="8"/>
      <c r="NQG156" s="8"/>
      <c r="NQH156" s="8"/>
      <c r="NQI156" s="8"/>
      <c r="NQJ156" s="8"/>
      <c r="NQK156" s="8"/>
      <c r="NQL156" s="8"/>
      <c r="NQM156" s="8"/>
      <c r="NQN156" s="8"/>
      <c r="NQO156" s="8"/>
      <c r="NQP156" s="8"/>
      <c r="NQQ156" s="8"/>
      <c r="NQR156" s="8"/>
      <c r="NQS156" s="8"/>
      <c r="NQT156" s="8"/>
      <c r="NQU156" s="8"/>
      <c r="NQV156" s="8"/>
      <c r="NQW156" s="8"/>
      <c r="NQX156" s="8"/>
      <c r="NQY156" s="8"/>
      <c r="NQZ156" s="8"/>
      <c r="NRA156" s="8"/>
      <c r="NRB156" s="8"/>
      <c r="NRC156" s="8"/>
      <c r="NRD156" s="8"/>
      <c r="NRE156" s="8"/>
      <c r="NRF156" s="8"/>
      <c r="NRG156" s="8"/>
      <c r="NRH156" s="8"/>
      <c r="NRI156" s="8"/>
      <c r="NRJ156" s="8"/>
      <c r="NRK156" s="8"/>
      <c r="NRL156" s="8"/>
      <c r="NRM156" s="8"/>
      <c r="NRN156" s="8"/>
      <c r="NRO156" s="8"/>
      <c r="NRP156" s="8"/>
      <c r="NRQ156" s="8"/>
      <c r="NRR156" s="8"/>
      <c r="NRS156" s="8"/>
      <c r="NRT156" s="8"/>
      <c r="NRU156" s="8"/>
      <c r="NRV156" s="8"/>
      <c r="NRW156" s="8"/>
      <c r="NRX156" s="8"/>
      <c r="NRY156" s="8"/>
      <c r="NRZ156" s="8"/>
      <c r="NSA156" s="8"/>
      <c r="NSB156" s="8"/>
      <c r="NSC156" s="8"/>
      <c r="NSD156" s="8"/>
      <c r="NSE156" s="8"/>
      <c r="NSF156" s="8"/>
      <c r="NSG156" s="8"/>
      <c r="NSH156" s="8"/>
      <c r="NSI156" s="8"/>
      <c r="NSJ156" s="8"/>
      <c r="NSK156" s="8"/>
      <c r="NSL156" s="8"/>
      <c r="NSM156" s="8"/>
      <c r="NSN156" s="8"/>
      <c r="NSO156" s="8"/>
      <c r="NSP156" s="8"/>
      <c r="NSQ156" s="8"/>
      <c r="NSR156" s="8"/>
      <c r="NSS156" s="8"/>
      <c r="NST156" s="8"/>
      <c r="NSU156" s="8"/>
      <c r="NSV156" s="8"/>
      <c r="NSW156" s="8"/>
      <c r="NSX156" s="8"/>
      <c r="NSY156" s="8"/>
      <c r="NSZ156" s="8"/>
      <c r="NTA156" s="8"/>
      <c r="NTB156" s="8"/>
      <c r="NTC156" s="8"/>
      <c r="NTD156" s="8"/>
      <c r="NTE156" s="8"/>
      <c r="NTF156" s="8"/>
      <c r="NTG156" s="8"/>
      <c r="NTH156" s="8"/>
      <c r="NTI156" s="8"/>
      <c r="NTJ156" s="8"/>
      <c r="NTK156" s="8"/>
      <c r="NTL156" s="8"/>
      <c r="NTM156" s="8"/>
      <c r="NTN156" s="8"/>
      <c r="NTO156" s="8"/>
      <c r="NTP156" s="8"/>
      <c r="NTQ156" s="8"/>
      <c r="NTR156" s="8"/>
      <c r="NTS156" s="8"/>
      <c r="NTT156" s="8"/>
      <c r="NTU156" s="8"/>
      <c r="NTV156" s="8"/>
      <c r="NTW156" s="8"/>
      <c r="NTX156" s="8"/>
      <c r="NTY156" s="8"/>
      <c r="NTZ156" s="8"/>
      <c r="NUA156" s="8"/>
      <c r="NUB156" s="8"/>
      <c r="NUC156" s="8"/>
      <c r="NUD156" s="8"/>
      <c r="NUE156" s="8"/>
      <c r="NUF156" s="8"/>
      <c r="NUG156" s="8"/>
      <c r="NUH156" s="8"/>
      <c r="NUI156" s="8"/>
      <c r="NUJ156" s="8"/>
      <c r="NUK156" s="8"/>
      <c r="NUL156" s="8"/>
      <c r="NUM156" s="8"/>
      <c r="NUN156" s="8"/>
      <c r="NUO156" s="8"/>
      <c r="NUP156" s="8"/>
      <c r="NUQ156" s="8"/>
      <c r="NUR156" s="8"/>
      <c r="NUS156" s="8"/>
      <c r="NUT156" s="8"/>
      <c r="NUU156" s="8"/>
      <c r="NUV156" s="8"/>
      <c r="NUW156" s="8"/>
      <c r="NUX156" s="8"/>
      <c r="NUY156" s="8"/>
      <c r="NUZ156" s="8"/>
      <c r="NVA156" s="8"/>
      <c r="NVB156" s="8"/>
      <c r="NVC156" s="8"/>
      <c r="NVD156" s="8"/>
      <c r="NVE156" s="8"/>
      <c r="NVF156" s="8"/>
      <c r="NVG156" s="8"/>
      <c r="NVH156" s="8"/>
      <c r="NVI156" s="8"/>
      <c r="NVJ156" s="8"/>
      <c r="NVK156" s="8"/>
      <c r="NVL156" s="8"/>
      <c r="NVM156" s="8"/>
      <c r="NVN156" s="8"/>
      <c r="NVO156" s="8"/>
      <c r="NVP156" s="8"/>
      <c r="NVQ156" s="8"/>
      <c r="NVR156" s="8"/>
      <c r="NVS156" s="8"/>
      <c r="NVT156" s="8"/>
      <c r="NVU156" s="8"/>
      <c r="NVV156" s="8"/>
      <c r="NVW156" s="8"/>
      <c r="NVX156" s="8"/>
      <c r="NVY156" s="8"/>
      <c r="NVZ156" s="8"/>
      <c r="NWA156" s="8"/>
      <c r="NWB156" s="8"/>
      <c r="NWC156" s="8"/>
      <c r="NWD156" s="8"/>
      <c r="NWE156" s="8"/>
      <c r="NWF156" s="8"/>
      <c r="NWG156" s="8"/>
      <c r="NWH156" s="8"/>
      <c r="NWI156" s="8"/>
      <c r="NWJ156" s="8"/>
      <c r="NWK156" s="8"/>
      <c r="NWL156" s="8"/>
      <c r="NWM156" s="8"/>
      <c r="NWN156" s="8"/>
      <c r="NWO156" s="8"/>
      <c r="NWP156" s="8"/>
      <c r="NWQ156" s="8"/>
      <c r="NWR156" s="8"/>
      <c r="NWS156" s="8"/>
      <c r="NWT156" s="8"/>
      <c r="NWU156" s="8"/>
      <c r="NWV156" s="8"/>
      <c r="NWW156" s="8"/>
      <c r="NWX156" s="8"/>
      <c r="NWY156" s="8"/>
      <c r="NWZ156" s="8"/>
      <c r="NXA156" s="8"/>
      <c r="NXB156" s="8"/>
      <c r="NXC156" s="8"/>
      <c r="NXD156" s="8"/>
      <c r="NXE156" s="8"/>
      <c r="NXF156" s="8"/>
      <c r="NXG156" s="8"/>
      <c r="NXH156" s="8"/>
      <c r="NXI156" s="8"/>
      <c r="NXJ156" s="8"/>
      <c r="NXK156" s="8"/>
      <c r="NXL156" s="8"/>
      <c r="NXM156" s="8"/>
      <c r="NXN156" s="8"/>
      <c r="NXO156" s="8"/>
      <c r="NXP156" s="8"/>
      <c r="NXQ156" s="8"/>
      <c r="NXR156" s="8"/>
      <c r="NXS156" s="8"/>
      <c r="NXT156" s="8"/>
      <c r="NXU156" s="8"/>
      <c r="NXV156" s="8"/>
      <c r="NXW156" s="8"/>
      <c r="NXX156" s="8"/>
      <c r="NXY156" s="8"/>
      <c r="NXZ156" s="8"/>
      <c r="NYA156" s="8"/>
      <c r="NYB156" s="8"/>
      <c r="NYC156" s="8"/>
      <c r="NYD156" s="8"/>
      <c r="NYE156" s="8"/>
      <c r="NYF156" s="8"/>
      <c r="NYG156" s="8"/>
      <c r="NYH156" s="8"/>
      <c r="NYI156" s="8"/>
      <c r="NYJ156" s="8"/>
      <c r="NYK156" s="8"/>
      <c r="NYL156" s="8"/>
      <c r="NYM156" s="8"/>
      <c r="NYN156" s="8"/>
      <c r="NYO156" s="8"/>
      <c r="NYP156" s="8"/>
      <c r="NYQ156" s="8"/>
      <c r="NYR156" s="8"/>
      <c r="NYS156" s="8"/>
      <c r="NYT156" s="8"/>
      <c r="NYU156" s="8"/>
      <c r="NYV156" s="8"/>
      <c r="NYW156" s="8"/>
      <c r="NYX156" s="8"/>
      <c r="NYY156" s="8"/>
      <c r="NYZ156" s="8"/>
      <c r="NZA156" s="8"/>
      <c r="NZB156" s="8"/>
      <c r="NZC156" s="8"/>
      <c r="NZD156" s="8"/>
      <c r="NZE156" s="8"/>
      <c r="NZF156" s="8"/>
      <c r="NZG156" s="8"/>
      <c r="NZH156" s="8"/>
      <c r="NZI156" s="8"/>
      <c r="NZJ156" s="8"/>
      <c r="NZK156" s="8"/>
      <c r="NZL156" s="8"/>
      <c r="NZM156" s="8"/>
      <c r="NZN156" s="8"/>
      <c r="NZO156" s="8"/>
      <c r="NZP156" s="8"/>
      <c r="NZQ156" s="8"/>
      <c r="NZR156" s="8"/>
      <c r="NZS156" s="8"/>
      <c r="NZT156" s="8"/>
      <c r="NZU156" s="8"/>
      <c r="NZV156" s="8"/>
      <c r="NZW156" s="8"/>
      <c r="NZX156" s="8"/>
      <c r="NZY156" s="8"/>
      <c r="NZZ156" s="8"/>
      <c r="OAA156" s="8"/>
      <c r="OAB156" s="8"/>
      <c r="OAC156" s="8"/>
      <c r="OAD156" s="8"/>
      <c r="OAE156" s="8"/>
      <c r="OAF156" s="8"/>
      <c r="OAG156" s="8"/>
      <c r="OAH156" s="8"/>
      <c r="OAI156" s="8"/>
      <c r="OAJ156" s="8"/>
      <c r="OAK156" s="8"/>
      <c r="OAL156" s="8"/>
      <c r="OAM156" s="8"/>
      <c r="OAN156" s="8"/>
      <c r="OAO156" s="8"/>
      <c r="OAP156" s="8"/>
      <c r="OAQ156" s="8"/>
      <c r="OAR156" s="8"/>
      <c r="OAS156" s="8"/>
      <c r="OAT156" s="8"/>
      <c r="OAU156" s="8"/>
      <c r="OAV156" s="8"/>
      <c r="OAW156" s="8"/>
      <c r="OAX156" s="8"/>
      <c r="OAY156" s="8"/>
      <c r="OAZ156" s="8"/>
      <c r="OBA156" s="8"/>
      <c r="OBB156" s="8"/>
      <c r="OBC156" s="8"/>
      <c r="OBD156" s="8"/>
      <c r="OBE156" s="8"/>
      <c r="OBF156" s="8"/>
      <c r="OBG156" s="8"/>
      <c r="OBH156" s="8"/>
      <c r="OBI156" s="8"/>
      <c r="OBJ156" s="8"/>
      <c r="OBK156" s="8"/>
      <c r="OBL156" s="8"/>
      <c r="OBM156" s="8"/>
      <c r="OBN156" s="8"/>
      <c r="OBO156" s="8"/>
      <c r="OBP156" s="8"/>
      <c r="OBQ156" s="8"/>
      <c r="OBR156" s="8"/>
      <c r="OBS156" s="8"/>
      <c r="OBT156" s="8"/>
      <c r="OBU156" s="8"/>
      <c r="OBV156" s="8"/>
      <c r="OBW156" s="8"/>
      <c r="OBX156" s="8"/>
      <c r="OBY156" s="8"/>
      <c r="OBZ156" s="8"/>
      <c r="OCA156" s="8"/>
      <c r="OCB156" s="8"/>
      <c r="OCC156" s="8"/>
      <c r="OCD156" s="8"/>
      <c r="OCE156" s="8"/>
      <c r="OCF156" s="8"/>
      <c r="OCG156" s="8"/>
      <c r="OCH156" s="8"/>
      <c r="OCI156" s="8"/>
      <c r="OCJ156" s="8"/>
      <c r="OCK156" s="8"/>
      <c r="OCL156" s="8"/>
      <c r="OCM156" s="8"/>
      <c r="OCN156" s="8"/>
      <c r="OCO156" s="8"/>
      <c r="OCP156" s="8"/>
      <c r="OCQ156" s="8"/>
      <c r="OCR156" s="8"/>
      <c r="OCS156" s="8"/>
      <c r="OCT156" s="8"/>
      <c r="OCU156" s="8"/>
      <c r="OCV156" s="8"/>
      <c r="OCW156" s="8"/>
      <c r="OCX156" s="8"/>
      <c r="OCY156" s="8"/>
      <c r="OCZ156" s="8"/>
      <c r="ODA156" s="8"/>
      <c r="ODB156" s="8"/>
      <c r="ODC156" s="8"/>
      <c r="ODD156" s="8"/>
      <c r="ODE156" s="8"/>
      <c r="ODF156" s="8"/>
      <c r="ODG156" s="8"/>
      <c r="ODH156" s="8"/>
      <c r="ODI156" s="8"/>
      <c r="ODJ156" s="8"/>
      <c r="ODK156" s="8"/>
      <c r="ODL156" s="8"/>
      <c r="ODM156" s="8"/>
      <c r="ODN156" s="8"/>
      <c r="ODO156" s="8"/>
      <c r="ODP156" s="8"/>
      <c r="ODQ156" s="8"/>
      <c r="ODR156" s="8"/>
      <c r="ODS156" s="8"/>
      <c r="ODT156" s="8"/>
      <c r="ODU156" s="8"/>
      <c r="ODV156" s="8"/>
      <c r="ODW156" s="8"/>
      <c r="ODX156" s="8"/>
      <c r="ODY156" s="8"/>
      <c r="ODZ156" s="8"/>
      <c r="OEA156" s="8"/>
      <c r="OEB156" s="8"/>
      <c r="OEC156" s="8"/>
      <c r="OED156" s="8"/>
      <c r="OEE156" s="8"/>
      <c r="OEF156" s="8"/>
      <c r="OEG156" s="8"/>
      <c r="OEH156" s="8"/>
      <c r="OEI156" s="8"/>
      <c r="OEJ156" s="8"/>
      <c r="OEK156" s="8"/>
      <c r="OEL156" s="8"/>
      <c r="OEM156" s="8"/>
      <c r="OEN156" s="8"/>
      <c r="OEO156" s="8"/>
      <c r="OEP156" s="8"/>
      <c r="OEQ156" s="8"/>
      <c r="OER156" s="8"/>
      <c r="OES156" s="8"/>
      <c r="OET156" s="8"/>
      <c r="OEU156" s="8"/>
      <c r="OEV156" s="8"/>
      <c r="OEW156" s="8"/>
      <c r="OEX156" s="8"/>
      <c r="OEY156" s="8"/>
      <c r="OEZ156" s="8"/>
      <c r="OFA156" s="8"/>
      <c r="OFB156" s="8"/>
      <c r="OFC156" s="8"/>
      <c r="OFD156" s="8"/>
      <c r="OFE156" s="8"/>
      <c r="OFF156" s="8"/>
      <c r="OFG156" s="8"/>
      <c r="OFH156" s="8"/>
      <c r="OFI156" s="8"/>
      <c r="OFJ156" s="8"/>
      <c r="OFK156" s="8"/>
      <c r="OFL156" s="8"/>
      <c r="OFM156" s="8"/>
      <c r="OFN156" s="8"/>
      <c r="OFO156" s="8"/>
      <c r="OFP156" s="8"/>
      <c r="OFQ156" s="8"/>
      <c r="OFR156" s="8"/>
      <c r="OFS156" s="8"/>
      <c r="OFT156" s="8"/>
      <c r="OFU156" s="8"/>
      <c r="OFV156" s="8"/>
      <c r="OFW156" s="8"/>
      <c r="OFX156" s="8"/>
      <c r="OFY156" s="8"/>
      <c r="OFZ156" s="8"/>
      <c r="OGA156" s="8"/>
      <c r="OGB156" s="8"/>
      <c r="OGC156" s="8"/>
      <c r="OGD156" s="8"/>
      <c r="OGE156" s="8"/>
      <c r="OGF156" s="8"/>
      <c r="OGG156" s="8"/>
      <c r="OGH156" s="8"/>
      <c r="OGI156" s="8"/>
      <c r="OGJ156" s="8"/>
      <c r="OGK156" s="8"/>
      <c r="OGL156" s="8"/>
      <c r="OGM156" s="8"/>
      <c r="OGN156" s="8"/>
      <c r="OGO156" s="8"/>
      <c r="OGP156" s="8"/>
      <c r="OGQ156" s="8"/>
      <c r="OGR156" s="8"/>
      <c r="OGS156" s="8"/>
      <c r="OGT156" s="8"/>
      <c r="OGU156" s="8"/>
      <c r="OGV156" s="8"/>
      <c r="OGW156" s="8"/>
      <c r="OGX156" s="8"/>
      <c r="OGY156" s="8"/>
      <c r="OGZ156" s="8"/>
      <c r="OHA156" s="8"/>
      <c r="OHB156" s="8"/>
      <c r="OHC156" s="8"/>
      <c r="OHD156" s="8"/>
      <c r="OHE156" s="8"/>
      <c r="OHF156" s="8"/>
      <c r="OHG156" s="8"/>
      <c r="OHH156" s="8"/>
      <c r="OHI156" s="8"/>
      <c r="OHJ156" s="8"/>
      <c r="OHK156" s="8"/>
      <c r="OHL156" s="8"/>
      <c r="OHM156" s="8"/>
      <c r="OHN156" s="8"/>
      <c r="OHO156" s="8"/>
      <c r="OHP156" s="8"/>
      <c r="OHQ156" s="8"/>
      <c r="OHR156" s="8"/>
      <c r="OHS156" s="8"/>
      <c r="OHT156" s="8"/>
      <c r="OHU156" s="8"/>
      <c r="OHV156" s="8"/>
      <c r="OHW156" s="8"/>
      <c r="OHX156" s="8"/>
      <c r="OHY156" s="8"/>
      <c r="OHZ156" s="8"/>
      <c r="OIA156" s="8"/>
      <c r="OIB156" s="8"/>
      <c r="OIC156" s="8"/>
      <c r="OID156" s="8"/>
      <c r="OIE156" s="8"/>
      <c r="OIF156" s="8"/>
      <c r="OIG156" s="8"/>
      <c r="OIH156" s="8"/>
      <c r="OII156" s="8"/>
      <c r="OIJ156" s="8"/>
      <c r="OIK156" s="8"/>
      <c r="OIL156" s="8"/>
      <c r="OIM156" s="8"/>
      <c r="OIN156" s="8"/>
      <c r="OIO156" s="8"/>
      <c r="OIP156" s="8"/>
      <c r="OIQ156" s="8"/>
      <c r="OIR156" s="8"/>
      <c r="OIS156" s="8"/>
      <c r="OIT156" s="8"/>
      <c r="OIU156" s="8"/>
      <c r="OIV156" s="8"/>
      <c r="OIW156" s="8"/>
      <c r="OIX156" s="8"/>
      <c r="OIY156" s="8"/>
      <c r="OIZ156" s="8"/>
      <c r="OJA156" s="8"/>
      <c r="OJB156" s="8"/>
      <c r="OJC156" s="8"/>
      <c r="OJD156" s="8"/>
      <c r="OJE156" s="8"/>
      <c r="OJF156" s="8"/>
      <c r="OJG156" s="8"/>
      <c r="OJH156" s="8"/>
      <c r="OJI156" s="8"/>
      <c r="OJJ156" s="8"/>
      <c r="OJK156" s="8"/>
      <c r="OJL156" s="8"/>
      <c r="OJM156" s="8"/>
      <c r="OJN156" s="8"/>
      <c r="OJO156" s="8"/>
      <c r="OJP156" s="8"/>
      <c r="OJQ156" s="8"/>
      <c r="OJR156" s="8"/>
      <c r="OJS156" s="8"/>
      <c r="OJT156" s="8"/>
      <c r="OJU156" s="8"/>
      <c r="OJV156" s="8"/>
      <c r="OJW156" s="8"/>
      <c r="OJX156" s="8"/>
      <c r="OJY156" s="8"/>
      <c r="OJZ156" s="8"/>
      <c r="OKA156" s="8"/>
      <c r="OKB156" s="8"/>
      <c r="OKC156" s="8"/>
      <c r="OKD156" s="8"/>
      <c r="OKE156" s="8"/>
      <c r="OKF156" s="8"/>
      <c r="OKG156" s="8"/>
      <c r="OKH156" s="8"/>
      <c r="OKI156" s="8"/>
      <c r="OKJ156" s="8"/>
      <c r="OKK156" s="8"/>
      <c r="OKL156" s="8"/>
      <c r="OKM156" s="8"/>
      <c r="OKN156" s="8"/>
      <c r="OKO156" s="8"/>
      <c r="OKP156" s="8"/>
      <c r="OKQ156" s="8"/>
      <c r="OKR156" s="8"/>
      <c r="OKS156" s="8"/>
      <c r="OKT156" s="8"/>
      <c r="OKU156" s="8"/>
      <c r="OKV156" s="8"/>
      <c r="OKW156" s="8"/>
      <c r="OKX156" s="8"/>
      <c r="OKY156" s="8"/>
      <c r="OKZ156" s="8"/>
      <c r="OLA156" s="8"/>
      <c r="OLB156" s="8"/>
      <c r="OLC156" s="8"/>
      <c r="OLD156" s="8"/>
      <c r="OLE156" s="8"/>
      <c r="OLF156" s="8"/>
      <c r="OLG156" s="8"/>
      <c r="OLH156" s="8"/>
      <c r="OLI156" s="8"/>
      <c r="OLJ156" s="8"/>
      <c r="OLK156" s="8"/>
      <c r="OLL156" s="8"/>
      <c r="OLM156" s="8"/>
      <c r="OLN156" s="8"/>
      <c r="OLO156" s="8"/>
      <c r="OLP156" s="8"/>
      <c r="OLQ156" s="8"/>
      <c r="OLR156" s="8"/>
      <c r="OLS156" s="8"/>
      <c r="OLT156" s="8"/>
      <c r="OLU156" s="8"/>
      <c r="OLV156" s="8"/>
      <c r="OLW156" s="8"/>
      <c r="OLX156" s="8"/>
      <c r="OLY156" s="8"/>
      <c r="OLZ156" s="8"/>
      <c r="OMA156" s="8"/>
      <c r="OMB156" s="8"/>
      <c r="OMC156" s="8"/>
      <c r="OMD156" s="8"/>
      <c r="OME156" s="8"/>
      <c r="OMF156" s="8"/>
      <c r="OMG156" s="8"/>
      <c r="OMH156" s="8"/>
      <c r="OMI156" s="8"/>
      <c r="OMJ156" s="8"/>
      <c r="OMK156" s="8"/>
      <c r="OML156" s="8"/>
      <c r="OMM156" s="8"/>
      <c r="OMN156" s="8"/>
      <c r="OMO156" s="8"/>
      <c r="OMP156" s="8"/>
      <c r="OMQ156" s="8"/>
      <c r="OMR156" s="8"/>
      <c r="OMS156" s="8"/>
      <c r="OMT156" s="8"/>
      <c r="OMU156" s="8"/>
      <c r="OMV156" s="8"/>
      <c r="OMW156" s="8"/>
      <c r="OMX156" s="8"/>
      <c r="OMY156" s="8"/>
      <c r="OMZ156" s="8"/>
      <c r="ONA156" s="8"/>
      <c r="ONB156" s="8"/>
      <c r="ONC156" s="8"/>
      <c r="OND156" s="8"/>
      <c r="ONE156" s="8"/>
      <c r="ONF156" s="8"/>
      <c r="ONG156" s="8"/>
      <c r="ONH156" s="8"/>
      <c r="ONI156" s="8"/>
      <c r="ONJ156" s="8"/>
      <c r="ONK156" s="8"/>
      <c r="ONL156" s="8"/>
      <c r="ONM156" s="8"/>
      <c r="ONN156" s="8"/>
      <c r="ONO156" s="8"/>
      <c r="ONP156" s="8"/>
      <c r="ONQ156" s="8"/>
      <c r="ONR156" s="8"/>
      <c r="ONS156" s="8"/>
      <c r="ONT156" s="8"/>
      <c r="ONU156" s="8"/>
      <c r="ONV156" s="8"/>
      <c r="ONW156" s="8"/>
      <c r="ONX156" s="8"/>
      <c r="ONY156" s="8"/>
      <c r="ONZ156" s="8"/>
      <c r="OOA156" s="8"/>
      <c r="OOB156" s="8"/>
      <c r="OOC156" s="8"/>
      <c r="OOD156" s="8"/>
      <c r="OOE156" s="8"/>
      <c r="OOF156" s="8"/>
      <c r="OOG156" s="8"/>
      <c r="OOH156" s="8"/>
      <c r="OOI156" s="8"/>
      <c r="OOJ156" s="8"/>
      <c r="OOK156" s="8"/>
      <c r="OOL156" s="8"/>
      <c r="OOM156" s="8"/>
      <c r="OON156" s="8"/>
      <c r="OOO156" s="8"/>
      <c r="OOP156" s="8"/>
      <c r="OOQ156" s="8"/>
      <c r="OOR156" s="8"/>
      <c r="OOS156" s="8"/>
      <c r="OOT156" s="8"/>
      <c r="OOU156" s="8"/>
      <c r="OOV156" s="8"/>
      <c r="OOW156" s="8"/>
      <c r="OOX156" s="8"/>
      <c r="OOY156" s="8"/>
      <c r="OOZ156" s="8"/>
      <c r="OPA156" s="8"/>
      <c r="OPB156" s="8"/>
      <c r="OPC156" s="8"/>
      <c r="OPD156" s="8"/>
      <c r="OPE156" s="8"/>
      <c r="OPF156" s="8"/>
      <c r="OPG156" s="8"/>
      <c r="OPH156" s="8"/>
      <c r="OPI156" s="8"/>
      <c r="OPJ156" s="8"/>
      <c r="OPK156" s="8"/>
      <c r="OPL156" s="8"/>
      <c r="OPM156" s="8"/>
      <c r="OPN156" s="8"/>
      <c r="OPO156" s="8"/>
      <c r="OPP156" s="8"/>
      <c r="OPQ156" s="8"/>
      <c r="OPR156" s="8"/>
      <c r="OPS156" s="8"/>
      <c r="OPT156" s="8"/>
      <c r="OPU156" s="8"/>
      <c r="OPV156" s="8"/>
      <c r="OPW156" s="8"/>
      <c r="OPX156" s="8"/>
      <c r="OPY156" s="8"/>
      <c r="OPZ156" s="8"/>
      <c r="OQA156" s="8"/>
      <c r="OQB156" s="8"/>
      <c r="OQC156" s="8"/>
      <c r="OQD156" s="8"/>
      <c r="OQE156" s="8"/>
      <c r="OQF156" s="8"/>
      <c r="OQG156" s="8"/>
      <c r="OQH156" s="8"/>
      <c r="OQI156" s="8"/>
      <c r="OQJ156" s="8"/>
      <c r="OQK156" s="8"/>
      <c r="OQL156" s="8"/>
      <c r="OQM156" s="8"/>
      <c r="OQN156" s="8"/>
      <c r="OQO156" s="8"/>
      <c r="OQP156" s="8"/>
      <c r="OQQ156" s="8"/>
      <c r="OQR156" s="8"/>
      <c r="OQS156" s="8"/>
      <c r="OQT156" s="8"/>
      <c r="OQU156" s="8"/>
      <c r="OQV156" s="8"/>
      <c r="OQW156" s="8"/>
      <c r="OQX156" s="8"/>
      <c r="OQY156" s="8"/>
      <c r="OQZ156" s="8"/>
      <c r="ORA156" s="8"/>
      <c r="ORB156" s="8"/>
      <c r="ORC156" s="8"/>
      <c r="ORD156" s="8"/>
      <c r="ORE156" s="8"/>
      <c r="ORF156" s="8"/>
      <c r="ORG156" s="8"/>
      <c r="ORH156" s="8"/>
      <c r="ORI156" s="8"/>
      <c r="ORJ156" s="8"/>
      <c r="ORK156" s="8"/>
      <c r="ORL156" s="8"/>
      <c r="ORM156" s="8"/>
      <c r="ORN156" s="8"/>
      <c r="ORO156" s="8"/>
      <c r="ORP156" s="8"/>
      <c r="ORQ156" s="8"/>
      <c r="ORR156" s="8"/>
      <c r="ORS156" s="8"/>
      <c r="ORT156" s="8"/>
      <c r="ORU156" s="8"/>
      <c r="ORV156" s="8"/>
      <c r="ORW156" s="8"/>
      <c r="ORX156" s="8"/>
      <c r="ORY156" s="8"/>
      <c r="ORZ156" s="8"/>
      <c r="OSA156" s="8"/>
      <c r="OSB156" s="8"/>
      <c r="OSC156" s="8"/>
      <c r="OSD156" s="8"/>
      <c r="OSE156" s="8"/>
      <c r="OSF156" s="8"/>
      <c r="OSG156" s="8"/>
      <c r="OSH156" s="8"/>
      <c r="OSI156" s="8"/>
      <c r="OSJ156" s="8"/>
      <c r="OSK156" s="8"/>
      <c r="OSL156" s="8"/>
      <c r="OSM156" s="8"/>
      <c r="OSN156" s="8"/>
      <c r="OSO156" s="8"/>
      <c r="OSP156" s="8"/>
      <c r="OSQ156" s="8"/>
      <c r="OSR156" s="8"/>
      <c r="OSS156" s="8"/>
      <c r="OST156" s="8"/>
      <c r="OSU156" s="8"/>
      <c r="OSV156" s="8"/>
      <c r="OSW156" s="8"/>
      <c r="OSX156" s="8"/>
      <c r="OSY156" s="8"/>
      <c r="OSZ156" s="8"/>
      <c r="OTA156" s="8"/>
      <c r="OTB156" s="8"/>
      <c r="OTC156" s="8"/>
      <c r="OTD156" s="8"/>
      <c r="OTE156" s="8"/>
      <c r="OTF156" s="8"/>
      <c r="OTG156" s="8"/>
      <c r="OTH156" s="8"/>
      <c r="OTI156" s="8"/>
      <c r="OTJ156" s="8"/>
      <c r="OTK156" s="8"/>
      <c r="OTL156" s="8"/>
      <c r="OTM156" s="8"/>
      <c r="OTN156" s="8"/>
      <c r="OTO156" s="8"/>
      <c r="OTP156" s="8"/>
      <c r="OTQ156" s="8"/>
      <c r="OTR156" s="8"/>
      <c r="OTS156" s="8"/>
      <c r="OTT156" s="8"/>
      <c r="OTU156" s="8"/>
      <c r="OTV156" s="8"/>
      <c r="OTW156" s="8"/>
      <c r="OTX156" s="8"/>
      <c r="OTY156" s="8"/>
      <c r="OTZ156" s="8"/>
      <c r="OUA156" s="8"/>
      <c r="OUB156" s="8"/>
      <c r="OUC156" s="8"/>
      <c r="OUD156" s="8"/>
      <c r="OUE156" s="8"/>
      <c r="OUF156" s="8"/>
      <c r="OUG156" s="8"/>
      <c r="OUH156" s="8"/>
      <c r="OUI156" s="8"/>
      <c r="OUJ156" s="8"/>
      <c r="OUK156" s="8"/>
      <c r="OUL156" s="8"/>
      <c r="OUM156" s="8"/>
      <c r="OUN156" s="8"/>
      <c r="OUO156" s="8"/>
      <c r="OUP156" s="8"/>
      <c r="OUQ156" s="8"/>
      <c r="OUR156" s="8"/>
      <c r="OUS156" s="8"/>
      <c r="OUT156" s="8"/>
      <c r="OUU156" s="8"/>
      <c r="OUV156" s="8"/>
      <c r="OUW156" s="8"/>
      <c r="OUX156" s="8"/>
      <c r="OUY156" s="8"/>
      <c r="OUZ156" s="8"/>
      <c r="OVA156" s="8"/>
      <c r="OVB156" s="8"/>
      <c r="OVC156" s="8"/>
      <c r="OVD156" s="8"/>
      <c r="OVE156" s="8"/>
      <c r="OVF156" s="8"/>
      <c r="OVG156" s="8"/>
      <c r="OVH156" s="8"/>
      <c r="OVI156" s="8"/>
      <c r="OVJ156" s="8"/>
      <c r="OVK156" s="8"/>
      <c r="OVL156" s="8"/>
      <c r="OVM156" s="8"/>
      <c r="OVN156" s="8"/>
      <c r="OVO156" s="8"/>
      <c r="OVP156" s="8"/>
      <c r="OVQ156" s="8"/>
      <c r="OVR156" s="8"/>
      <c r="OVS156" s="8"/>
      <c r="OVT156" s="8"/>
      <c r="OVU156" s="8"/>
      <c r="OVV156" s="8"/>
      <c r="OVW156" s="8"/>
      <c r="OVX156" s="8"/>
      <c r="OVY156" s="8"/>
      <c r="OVZ156" s="8"/>
      <c r="OWA156" s="8"/>
      <c r="OWB156" s="8"/>
      <c r="OWC156" s="8"/>
      <c r="OWD156" s="8"/>
      <c r="OWE156" s="8"/>
      <c r="OWF156" s="8"/>
      <c r="OWG156" s="8"/>
      <c r="OWH156" s="8"/>
      <c r="OWI156" s="8"/>
      <c r="OWJ156" s="8"/>
      <c r="OWK156" s="8"/>
      <c r="OWL156" s="8"/>
      <c r="OWM156" s="8"/>
      <c r="OWN156" s="8"/>
      <c r="OWO156" s="8"/>
      <c r="OWP156" s="8"/>
      <c r="OWQ156" s="8"/>
      <c r="OWR156" s="8"/>
      <c r="OWS156" s="8"/>
      <c r="OWT156" s="8"/>
      <c r="OWU156" s="8"/>
      <c r="OWV156" s="8"/>
      <c r="OWW156" s="8"/>
      <c r="OWX156" s="8"/>
      <c r="OWY156" s="8"/>
      <c r="OWZ156" s="8"/>
      <c r="OXA156" s="8"/>
      <c r="OXB156" s="8"/>
      <c r="OXC156" s="8"/>
      <c r="OXD156" s="8"/>
      <c r="OXE156" s="8"/>
      <c r="OXF156" s="8"/>
      <c r="OXG156" s="8"/>
      <c r="OXH156" s="8"/>
      <c r="OXI156" s="8"/>
      <c r="OXJ156" s="8"/>
      <c r="OXK156" s="8"/>
      <c r="OXL156" s="8"/>
      <c r="OXM156" s="8"/>
      <c r="OXN156" s="8"/>
      <c r="OXO156" s="8"/>
      <c r="OXP156" s="8"/>
      <c r="OXQ156" s="8"/>
      <c r="OXR156" s="8"/>
      <c r="OXS156" s="8"/>
      <c r="OXT156" s="8"/>
      <c r="OXU156" s="8"/>
      <c r="OXV156" s="8"/>
      <c r="OXW156" s="8"/>
      <c r="OXX156" s="8"/>
      <c r="OXY156" s="8"/>
      <c r="OXZ156" s="8"/>
      <c r="OYA156" s="8"/>
      <c r="OYB156" s="8"/>
      <c r="OYC156" s="8"/>
      <c r="OYD156" s="8"/>
      <c r="OYE156" s="8"/>
      <c r="OYF156" s="8"/>
      <c r="OYG156" s="8"/>
      <c r="OYH156" s="8"/>
      <c r="OYI156" s="8"/>
      <c r="OYJ156" s="8"/>
      <c r="OYK156" s="8"/>
      <c r="OYL156" s="8"/>
      <c r="OYM156" s="8"/>
      <c r="OYN156" s="8"/>
      <c r="OYO156" s="8"/>
      <c r="OYP156" s="8"/>
      <c r="OYQ156" s="8"/>
      <c r="OYR156" s="8"/>
      <c r="OYS156" s="8"/>
      <c r="OYT156" s="8"/>
      <c r="OYU156" s="8"/>
      <c r="OYV156" s="8"/>
      <c r="OYW156" s="8"/>
      <c r="OYX156" s="8"/>
      <c r="OYY156" s="8"/>
      <c r="OYZ156" s="8"/>
      <c r="OZA156" s="8"/>
      <c r="OZB156" s="8"/>
      <c r="OZC156" s="8"/>
      <c r="OZD156" s="8"/>
      <c r="OZE156" s="8"/>
      <c r="OZF156" s="8"/>
      <c r="OZG156" s="8"/>
      <c r="OZH156" s="8"/>
      <c r="OZI156" s="8"/>
      <c r="OZJ156" s="8"/>
      <c r="OZK156" s="8"/>
      <c r="OZL156" s="8"/>
      <c r="OZM156" s="8"/>
      <c r="OZN156" s="8"/>
      <c r="OZO156" s="8"/>
      <c r="OZP156" s="8"/>
      <c r="OZQ156" s="8"/>
      <c r="OZR156" s="8"/>
      <c r="OZS156" s="8"/>
      <c r="OZT156" s="8"/>
      <c r="OZU156" s="8"/>
      <c r="OZV156" s="8"/>
      <c r="OZW156" s="8"/>
      <c r="OZX156" s="8"/>
      <c r="OZY156" s="8"/>
      <c r="OZZ156" s="8"/>
      <c r="PAA156" s="8"/>
      <c r="PAB156" s="8"/>
      <c r="PAC156" s="8"/>
      <c r="PAD156" s="8"/>
      <c r="PAE156" s="8"/>
      <c r="PAF156" s="8"/>
      <c r="PAG156" s="8"/>
      <c r="PAH156" s="8"/>
      <c r="PAI156" s="8"/>
      <c r="PAJ156" s="8"/>
      <c r="PAK156" s="8"/>
      <c r="PAL156" s="8"/>
      <c r="PAM156" s="8"/>
      <c r="PAN156" s="8"/>
      <c r="PAO156" s="8"/>
      <c r="PAP156" s="8"/>
      <c r="PAQ156" s="8"/>
      <c r="PAR156" s="8"/>
      <c r="PAS156" s="8"/>
      <c r="PAT156" s="8"/>
      <c r="PAU156" s="8"/>
      <c r="PAV156" s="8"/>
      <c r="PAW156" s="8"/>
      <c r="PAX156" s="8"/>
      <c r="PAY156" s="8"/>
      <c r="PAZ156" s="8"/>
      <c r="PBA156" s="8"/>
      <c r="PBB156" s="8"/>
      <c r="PBC156" s="8"/>
      <c r="PBD156" s="8"/>
      <c r="PBE156" s="8"/>
      <c r="PBF156" s="8"/>
      <c r="PBG156" s="8"/>
      <c r="PBH156" s="8"/>
      <c r="PBI156" s="8"/>
      <c r="PBJ156" s="8"/>
      <c r="PBK156" s="8"/>
      <c r="PBL156" s="8"/>
      <c r="PBM156" s="8"/>
      <c r="PBN156" s="8"/>
      <c r="PBO156" s="8"/>
      <c r="PBP156" s="8"/>
      <c r="PBQ156" s="8"/>
      <c r="PBR156" s="8"/>
      <c r="PBS156" s="8"/>
      <c r="PBT156" s="8"/>
      <c r="PBU156" s="8"/>
      <c r="PBV156" s="8"/>
      <c r="PBW156" s="8"/>
      <c r="PBX156" s="8"/>
      <c r="PBY156" s="8"/>
      <c r="PBZ156" s="8"/>
      <c r="PCA156" s="8"/>
      <c r="PCB156" s="8"/>
      <c r="PCC156" s="8"/>
      <c r="PCD156" s="8"/>
      <c r="PCE156" s="8"/>
      <c r="PCF156" s="8"/>
      <c r="PCG156" s="8"/>
      <c r="PCH156" s="8"/>
      <c r="PCI156" s="8"/>
      <c r="PCJ156" s="8"/>
      <c r="PCK156" s="8"/>
      <c r="PCL156" s="8"/>
      <c r="PCM156" s="8"/>
      <c r="PCN156" s="8"/>
      <c r="PCO156" s="8"/>
      <c r="PCP156" s="8"/>
      <c r="PCQ156" s="8"/>
      <c r="PCR156" s="8"/>
      <c r="PCS156" s="8"/>
      <c r="PCT156" s="8"/>
      <c r="PCU156" s="8"/>
      <c r="PCV156" s="8"/>
      <c r="PCW156" s="8"/>
      <c r="PCX156" s="8"/>
      <c r="PCY156" s="8"/>
      <c r="PCZ156" s="8"/>
      <c r="PDA156" s="8"/>
      <c r="PDB156" s="8"/>
      <c r="PDC156" s="8"/>
      <c r="PDD156" s="8"/>
      <c r="PDE156" s="8"/>
      <c r="PDF156" s="8"/>
      <c r="PDG156" s="8"/>
      <c r="PDH156" s="8"/>
      <c r="PDI156" s="8"/>
      <c r="PDJ156" s="8"/>
      <c r="PDK156" s="8"/>
      <c r="PDL156" s="8"/>
      <c r="PDM156" s="8"/>
      <c r="PDN156" s="8"/>
      <c r="PDO156" s="8"/>
      <c r="PDP156" s="8"/>
      <c r="PDQ156" s="8"/>
      <c r="PDR156" s="8"/>
      <c r="PDS156" s="8"/>
      <c r="PDT156" s="8"/>
      <c r="PDU156" s="8"/>
      <c r="PDV156" s="8"/>
      <c r="PDW156" s="8"/>
      <c r="PDX156" s="8"/>
      <c r="PDY156" s="8"/>
      <c r="PDZ156" s="8"/>
      <c r="PEA156" s="8"/>
      <c r="PEB156" s="8"/>
      <c r="PEC156" s="8"/>
      <c r="PED156" s="8"/>
      <c r="PEE156" s="8"/>
      <c r="PEF156" s="8"/>
      <c r="PEG156" s="8"/>
      <c r="PEH156" s="8"/>
      <c r="PEI156" s="8"/>
      <c r="PEJ156" s="8"/>
      <c r="PEK156" s="8"/>
      <c r="PEL156" s="8"/>
      <c r="PEM156" s="8"/>
      <c r="PEN156" s="8"/>
      <c r="PEO156" s="8"/>
      <c r="PEP156" s="8"/>
      <c r="PEQ156" s="8"/>
      <c r="PER156" s="8"/>
      <c r="PES156" s="8"/>
      <c r="PET156" s="8"/>
      <c r="PEU156" s="8"/>
      <c r="PEV156" s="8"/>
      <c r="PEW156" s="8"/>
      <c r="PEX156" s="8"/>
      <c r="PEY156" s="8"/>
      <c r="PEZ156" s="8"/>
      <c r="PFA156" s="8"/>
      <c r="PFB156" s="8"/>
      <c r="PFC156" s="8"/>
      <c r="PFD156" s="8"/>
      <c r="PFE156" s="8"/>
      <c r="PFF156" s="8"/>
      <c r="PFG156" s="8"/>
      <c r="PFH156" s="8"/>
      <c r="PFI156" s="8"/>
      <c r="PFJ156" s="8"/>
      <c r="PFK156" s="8"/>
      <c r="PFL156" s="8"/>
      <c r="PFM156" s="8"/>
      <c r="PFN156" s="8"/>
      <c r="PFO156" s="8"/>
      <c r="PFP156" s="8"/>
      <c r="PFQ156" s="8"/>
      <c r="PFR156" s="8"/>
      <c r="PFS156" s="8"/>
      <c r="PFT156" s="8"/>
      <c r="PFU156" s="8"/>
      <c r="PFV156" s="8"/>
      <c r="PFW156" s="8"/>
      <c r="PFX156" s="8"/>
      <c r="PFY156" s="8"/>
      <c r="PFZ156" s="8"/>
      <c r="PGA156" s="8"/>
      <c r="PGB156" s="8"/>
      <c r="PGC156" s="8"/>
      <c r="PGD156" s="8"/>
      <c r="PGE156" s="8"/>
      <c r="PGF156" s="8"/>
      <c r="PGG156" s="8"/>
      <c r="PGH156" s="8"/>
      <c r="PGI156" s="8"/>
      <c r="PGJ156" s="8"/>
      <c r="PGK156" s="8"/>
      <c r="PGL156" s="8"/>
      <c r="PGM156" s="8"/>
      <c r="PGN156" s="8"/>
      <c r="PGO156" s="8"/>
      <c r="PGP156" s="8"/>
      <c r="PGQ156" s="8"/>
      <c r="PGR156" s="8"/>
      <c r="PGS156" s="8"/>
      <c r="PGT156" s="8"/>
      <c r="PGU156" s="8"/>
      <c r="PGV156" s="8"/>
      <c r="PGW156" s="8"/>
      <c r="PGX156" s="8"/>
      <c r="PGY156" s="8"/>
      <c r="PGZ156" s="8"/>
      <c r="PHA156" s="8"/>
      <c r="PHB156" s="8"/>
      <c r="PHC156" s="8"/>
      <c r="PHD156" s="8"/>
      <c r="PHE156" s="8"/>
      <c r="PHF156" s="8"/>
      <c r="PHG156" s="8"/>
      <c r="PHH156" s="8"/>
      <c r="PHI156" s="8"/>
      <c r="PHJ156" s="8"/>
      <c r="PHK156" s="8"/>
      <c r="PHL156" s="8"/>
      <c r="PHM156" s="8"/>
      <c r="PHN156" s="8"/>
      <c r="PHO156" s="8"/>
      <c r="PHP156" s="8"/>
      <c r="PHQ156" s="8"/>
      <c r="PHR156" s="8"/>
      <c r="PHS156" s="8"/>
      <c r="PHT156" s="8"/>
      <c r="PHU156" s="8"/>
      <c r="PHV156" s="8"/>
      <c r="PHW156" s="8"/>
      <c r="PHX156" s="8"/>
      <c r="PHY156" s="8"/>
      <c r="PHZ156" s="8"/>
      <c r="PIA156" s="8"/>
      <c r="PIB156" s="8"/>
      <c r="PIC156" s="8"/>
      <c r="PID156" s="8"/>
      <c r="PIE156" s="8"/>
      <c r="PIF156" s="8"/>
      <c r="PIG156" s="8"/>
      <c r="PIH156" s="8"/>
      <c r="PII156" s="8"/>
      <c r="PIJ156" s="8"/>
      <c r="PIK156" s="8"/>
      <c r="PIL156" s="8"/>
      <c r="PIM156" s="8"/>
      <c r="PIN156" s="8"/>
      <c r="PIO156" s="8"/>
      <c r="PIP156" s="8"/>
      <c r="PIQ156" s="8"/>
      <c r="PIR156" s="8"/>
      <c r="PIS156" s="8"/>
      <c r="PIT156" s="8"/>
      <c r="PIU156" s="8"/>
      <c r="PIV156" s="8"/>
      <c r="PIW156" s="8"/>
      <c r="PIX156" s="8"/>
      <c r="PIY156" s="8"/>
      <c r="PIZ156" s="8"/>
      <c r="PJA156" s="8"/>
      <c r="PJB156" s="8"/>
      <c r="PJC156" s="8"/>
      <c r="PJD156" s="8"/>
      <c r="PJE156" s="8"/>
      <c r="PJF156" s="8"/>
      <c r="PJG156" s="8"/>
      <c r="PJH156" s="8"/>
      <c r="PJI156" s="8"/>
      <c r="PJJ156" s="8"/>
      <c r="PJK156" s="8"/>
      <c r="PJL156" s="8"/>
      <c r="PJM156" s="8"/>
      <c r="PJN156" s="8"/>
      <c r="PJO156" s="8"/>
      <c r="PJP156" s="8"/>
      <c r="PJQ156" s="8"/>
      <c r="PJR156" s="8"/>
      <c r="PJS156" s="8"/>
      <c r="PJT156" s="8"/>
      <c r="PJU156" s="8"/>
      <c r="PJV156" s="8"/>
      <c r="PJW156" s="8"/>
      <c r="PJX156" s="8"/>
      <c r="PJY156" s="8"/>
      <c r="PJZ156" s="8"/>
      <c r="PKA156" s="8"/>
      <c r="PKB156" s="8"/>
      <c r="PKC156" s="8"/>
      <c r="PKD156" s="8"/>
      <c r="PKE156" s="8"/>
      <c r="PKF156" s="8"/>
      <c r="PKG156" s="8"/>
      <c r="PKH156" s="8"/>
      <c r="PKI156" s="8"/>
      <c r="PKJ156" s="8"/>
      <c r="PKK156" s="8"/>
      <c r="PKL156" s="8"/>
      <c r="PKM156" s="8"/>
      <c r="PKN156" s="8"/>
      <c r="PKO156" s="8"/>
      <c r="PKP156" s="8"/>
      <c r="PKQ156" s="8"/>
      <c r="PKR156" s="8"/>
      <c r="PKS156" s="8"/>
      <c r="PKT156" s="8"/>
      <c r="PKU156" s="8"/>
      <c r="PKV156" s="8"/>
      <c r="PKW156" s="8"/>
      <c r="PKX156" s="8"/>
      <c r="PKY156" s="8"/>
      <c r="PKZ156" s="8"/>
      <c r="PLA156" s="8"/>
      <c r="PLB156" s="8"/>
      <c r="PLC156" s="8"/>
      <c r="PLD156" s="8"/>
      <c r="PLE156" s="8"/>
      <c r="PLF156" s="8"/>
      <c r="PLG156" s="8"/>
      <c r="PLH156" s="8"/>
      <c r="PLI156" s="8"/>
      <c r="PLJ156" s="8"/>
      <c r="PLK156" s="8"/>
      <c r="PLL156" s="8"/>
      <c r="PLM156" s="8"/>
      <c r="PLN156" s="8"/>
      <c r="PLO156" s="8"/>
      <c r="PLP156" s="8"/>
      <c r="PLQ156" s="8"/>
      <c r="PLR156" s="8"/>
      <c r="PLS156" s="8"/>
      <c r="PLT156" s="8"/>
      <c r="PLU156" s="8"/>
      <c r="PLV156" s="8"/>
      <c r="PLW156" s="8"/>
      <c r="PLX156" s="8"/>
      <c r="PLY156" s="8"/>
      <c r="PLZ156" s="8"/>
      <c r="PMA156" s="8"/>
      <c r="PMB156" s="8"/>
      <c r="PMC156" s="8"/>
      <c r="PMD156" s="8"/>
      <c r="PME156" s="8"/>
      <c r="PMF156" s="8"/>
      <c r="PMG156" s="8"/>
      <c r="PMH156" s="8"/>
      <c r="PMI156" s="8"/>
      <c r="PMJ156" s="8"/>
      <c r="PMK156" s="8"/>
      <c r="PML156" s="8"/>
      <c r="PMM156" s="8"/>
      <c r="PMN156" s="8"/>
      <c r="PMO156" s="8"/>
      <c r="PMP156" s="8"/>
      <c r="PMQ156" s="8"/>
      <c r="PMR156" s="8"/>
      <c r="PMS156" s="8"/>
      <c r="PMT156" s="8"/>
      <c r="PMU156" s="8"/>
      <c r="PMV156" s="8"/>
      <c r="PMW156" s="8"/>
      <c r="PMX156" s="8"/>
      <c r="PMY156" s="8"/>
      <c r="PMZ156" s="8"/>
      <c r="PNA156" s="8"/>
      <c r="PNB156" s="8"/>
      <c r="PNC156" s="8"/>
      <c r="PND156" s="8"/>
      <c r="PNE156" s="8"/>
      <c r="PNF156" s="8"/>
      <c r="PNG156" s="8"/>
      <c r="PNH156" s="8"/>
      <c r="PNI156" s="8"/>
      <c r="PNJ156" s="8"/>
      <c r="PNK156" s="8"/>
      <c r="PNL156" s="8"/>
      <c r="PNM156" s="8"/>
      <c r="PNN156" s="8"/>
      <c r="PNO156" s="8"/>
      <c r="PNP156" s="8"/>
      <c r="PNQ156" s="8"/>
      <c r="PNR156" s="8"/>
      <c r="PNS156" s="8"/>
      <c r="PNT156" s="8"/>
      <c r="PNU156" s="8"/>
      <c r="PNV156" s="8"/>
      <c r="PNW156" s="8"/>
      <c r="PNX156" s="8"/>
      <c r="PNY156" s="8"/>
      <c r="PNZ156" s="8"/>
      <c r="POA156" s="8"/>
      <c r="POB156" s="8"/>
      <c r="POC156" s="8"/>
      <c r="POD156" s="8"/>
      <c r="POE156" s="8"/>
      <c r="POF156" s="8"/>
      <c r="POG156" s="8"/>
      <c r="POH156" s="8"/>
      <c r="POI156" s="8"/>
      <c r="POJ156" s="8"/>
      <c r="POK156" s="8"/>
      <c r="POL156" s="8"/>
      <c r="POM156" s="8"/>
      <c r="PON156" s="8"/>
      <c r="POO156" s="8"/>
      <c r="POP156" s="8"/>
      <c r="POQ156" s="8"/>
      <c r="POR156" s="8"/>
      <c r="POS156" s="8"/>
      <c r="POT156" s="8"/>
      <c r="POU156" s="8"/>
      <c r="POV156" s="8"/>
      <c r="POW156" s="8"/>
      <c r="POX156" s="8"/>
      <c r="POY156" s="8"/>
      <c r="POZ156" s="8"/>
      <c r="PPA156" s="8"/>
      <c r="PPB156" s="8"/>
      <c r="PPC156" s="8"/>
      <c r="PPD156" s="8"/>
      <c r="PPE156" s="8"/>
      <c r="PPF156" s="8"/>
      <c r="PPG156" s="8"/>
      <c r="PPH156" s="8"/>
      <c r="PPI156" s="8"/>
      <c r="PPJ156" s="8"/>
      <c r="PPK156" s="8"/>
      <c r="PPL156" s="8"/>
      <c r="PPM156" s="8"/>
      <c r="PPN156" s="8"/>
      <c r="PPO156" s="8"/>
      <c r="PPP156" s="8"/>
      <c r="PPQ156" s="8"/>
      <c r="PPR156" s="8"/>
      <c r="PPS156" s="8"/>
      <c r="PPT156" s="8"/>
      <c r="PPU156" s="8"/>
      <c r="PPV156" s="8"/>
      <c r="PPW156" s="8"/>
      <c r="PPX156" s="8"/>
      <c r="PPY156" s="8"/>
      <c r="PPZ156" s="8"/>
      <c r="PQA156" s="8"/>
      <c r="PQB156" s="8"/>
      <c r="PQC156" s="8"/>
      <c r="PQD156" s="8"/>
      <c r="PQE156" s="8"/>
      <c r="PQF156" s="8"/>
      <c r="PQG156" s="8"/>
      <c r="PQH156" s="8"/>
      <c r="PQI156" s="8"/>
      <c r="PQJ156" s="8"/>
      <c r="PQK156" s="8"/>
      <c r="PQL156" s="8"/>
      <c r="PQM156" s="8"/>
      <c r="PQN156" s="8"/>
      <c r="PQO156" s="8"/>
      <c r="PQP156" s="8"/>
      <c r="PQQ156" s="8"/>
      <c r="PQR156" s="8"/>
      <c r="PQS156" s="8"/>
      <c r="PQT156" s="8"/>
      <c r="PQU156" s="8"/>
      <c r="PQV156" s="8"/>
      <c r="PQW156" s="8"/>
      <c r="PQX156" s="8"/>
      <c r="PQY156" s="8"/>
      <c r="PQZ156" s="8"/>
      <c r="PRA156" s="8"/>
      <c r="PRB156" s="8"/>
      <c r="PRC156" s="8"/>
      <c r="PRD156" s="8"/>
      <c r="PRE156" s="8"/>
      <c r="PRF156" s="8"/>
      <c r="PRG156" s="8"/>
      <c r="PRH156" s="8"/>
      <c r="PRI156" s="8"/>
      <c r="PRJ156" s="8"/>
      <c r="PRK156" s="8"/>
      <c r="PRL156" s="8"/>
      <c r="PRM156" s="8"/>
      <c r="PRN156" s="8"/>
      <c r="PRO156" s="8"/>
      <c r="PRP156" s="8"/>
      <c r="PRQ156" s="8"/>
      <c r="PRR156" s="8"/>
      <c r="PRS156" s="8"/>
      <c r="PRT156" s="8"/>
      <c r="PRU156" s="8"/>
      <c r="PRV156" s="8"/>
      <c r="PRW156" s="8"/>
      <c r="PRX156" s="8"/>
      <c r="PRY156" s="8"/>
      <c r="PRZ156" s="8"/>
      <c r="PSA156" s="8"/>
      <c r="PSB156" s="8"/>
      <c r="PSC156" s="8"/>
      <c r="PSD156" s="8"/>
      <c r="PSE156" s="8"/>
      <c r="PSF156" s="8"/>
      <c r="PSG156" s="8"/>
      <c r="PSH156" s="8"/>
      <c r="PSI156" s="8"/>
      <c r="PSJ156" s="8"/>
      <c r="PSK156" s="8"/>
      <c r="PSL156" s="8"/>
      <c r="PSM156" s="8"/>
      <c r="PSN156" s="8"/>
      <c r="PSO156" s="8"/>
      <c r="PSP156" s="8"/>
      <c r="PSQ156" s="8"/>
      <c r="PSR156" s="8"/>
      <c r="PSS156" s="8"/>
      <c r="PST156" s="8"/>
      <c r="PSU156" s="8"/>
      <c r="PSV156" s="8"/>
      <c r="PSW156" s="8"/>
      <c r="PSX156" s="8"/>
      <c r="PSY156" s="8"/>
      <c r="PSZ156" s="8"/>
      <c r="PTA156" s="8"/>
      <c r="PTB156" s="8"/>
      <c r="PTC156" s="8"/>
      <c r="PTD156" s="8"/>
      <c r="PTE156" s="8"/>
      <c r="PTF156" s="8"/>
      <c r="PTG156" s="8"/>
      <c r="PTH156" s="8"/>
      <c r="PTI156" s="8"/>
      <c r="PTJ156" s="8"/>
      <c r="PTK156" s="8"/>
      <c r="PTL156" s="8"/>
      <c r="PTM156" s="8"/>
      <c r="PTN156" s="8"/>
      <c r="PTO156" s="8"/>
      <c r="PTP156" s="8"/>
      <c r="PTQ156" s="8"/>
      <c r="PTR156" s="8"/>
      <c r="PTS156" s="8"/>
      <c r="PTT156" s="8"/>
      <c r="PTU156" s="8"/>
      <c r="PTV156" s="8"/>
      <c r="PTW156" s="8"/>
      <c r="PTX156" s="8"/>
      <c r="PTY156" s="8"/>
      <c r="PTZ156" s="8"/>
      <c r="PUA156" s="8"/>
      <c r="PUB156" s="8"/>
      <c r="PUC156" s="8"/>
      <c r="PUD156" s="8"/>
      <c r="PUE156" s="8"/>
      <c r="PUF156" s="8"/>
      <c r="PUG156" s="8"/>
      <c r="PUH156" s="8"/>
      <c r="PUI156" s="8"/>
      <c r="PUJ156" s="8"/>
      <c r="PUK156" s="8"/>
      <c r="PUL156" s="8"/>
      <c r="PUM156" s="8"/>
      <c r="PUN156" s="8"/>
      <c r="PUO156" s="8"/>
      <c r="PUP156" s="8"/>
      <c r="PUQ156" s="8"/>
      <c r="PUR156" s="8"/>
      <c r="PUS156" s="8"/>
      <c r="PUT156" s="8"/>
      <c r="PUU156" s="8"/>
      <c r="PUV156" s="8"/>
      <c r="PUW156" s="8"/>
      <c r="PUX156" s="8"/>
      <c r="PUY156" s="8"/>
      <c r="PUZ156" s="8"/>
      <c r="PVA156" s="8"/>
      <c r="PVB156" s="8"/>
      <c r="PVC156" s="8"/>
      <c r="PVD156" s="8"/>
      <c r="PVE156" s="8"/>
      <c r="PVF156" s="8"/>
      <c r="PVG156" s="8"/>
      <c r="PVH156" s="8"/>
      <c r="PVI156" s="8"/>
      <c r="PVJ156" s="8"/>
      <c r="PVK156" s="8"/>
      <c r="PVL156" s="8"/>
      <c r="PVM156" s="8"/>
      <c r="PVN156" s="8"/>
      <c r="PVO156" s="8"/>
      <c r="PVP156" s="8"/>
      <c r="PVQ156" s="8"/>
      <c r="PVR156" s="8"/>
      <c r="PVS156" s="8"/>
      <c r="PVT156" s="8"/>
      <c r="PVU156" s="8"/>
      <c r="PVV156" s="8"/>
      <c r="PVW156" s="8"/>
      <c r="PVX156" s="8"/>
      <c r="PVY156" s="8"/>
      <c r="PVZ156" s="8"/>
      <c r="PWA156" s="8"/>
      <c r="PWB156" s="8"/>
      <c r="PWC156" s="8"/>
      <c r="PWD156" s="8"/>
      <c r="PWE156" s="8"/>
      <c r="PWF156" s="8"/>
      <c r="PWG156" s="8"/>
      <c r="PWH156" s="8"/>
      <c r="PWI156" s="8"/>
      <c r="PWJ156" s="8"/>
      <c r="PWK156" s="8"/>
      <c r="PWL156" s="8"/>
      <c r="PWM156" s="8"/>
      <c r="PWN156" s="8"/>
      <c r="PWO156" s="8"/>
      <c r="PWP156" s="8"/>
      <c r="PWQ156" s="8"/>
      <c r="PWR156" s="8"/>
      <c r="PWS156" s="8"/>
      <c r="PWT156" s="8"/>
      <c r="PWU156" s="8"/>
      <c r="PWV156" s="8"/>
      <c r="PWW156" s="8"/>
      <c r="PWX156" s="8"/>
      <c r="PWY156" s="8"/>
      <c r="PWZ156" s="8"/>
      <c r="PXA156" s="8"/>
      <c r="PXB156" s="8"/>
      <c r="PXC156" s="8"/>
      <c r="PXD156" s="8"/>
      <c r="PXE156" s="8"/>
      <c r="PXF156" s="8"/>
      <c r="PXG156" s="8"/>
      <c r="PXH156" s="8"/>
      <c r="PXI156" s="8"/>
      <c r="PXJ156" s="8"/>
      <c r="PXK156" s="8"/>
      <c r="PXL156" s="8"/>
      <c r="PXM156" s="8"/>
      <c r="PXN156" s="8"/>
      <c r="PXO156" s="8"/>
      <c r="PXP156" s="8"/>
      <c r="PXQ156" s="8"/>
      <c r="PXR156" s="8"/>
      <c r="PXS156" s="8"/>
      <c r="PXT156" s="8"/>
      <c r="PXU156" s="8"/>
      <c r="PXV156" s="8"/>
      <c r="PXW156" s="8"/>
      <c r="PXX156" s="8"/>
      <c r="PXY156" s="8"/>
      <c r="PXZ156" s="8"/>
      <c r="PYA156" s="8"/>
      <c r="PYB156" s="8"/>
      <c r="PYC156" s="8"/>
      <c r="PYD156" s="8"/>
      <c r="PYE156" s="8"/>
      <c r="PYF156" s="8"/>
      <c r="PYG156" s="8"/>
      <c r="PYH156" s="8"/>
      <c r="PYI156" s="8"/>
      <c r="PYJ156" s="8"/>
      <c r="PYK156" s="8"/>
      <c r="PYL156" s="8"/>
      <c r="PYM156" s="8"/>
      <c r="PYN156" s="8"/>
      <c r="PYO156" s="8"/>
      <c r="PYP156" s="8"/>
      <c r="PYQ156" s="8"/>
      <c r="PYR156" s="8"/>
      <c r="PYS156" s="8"/>
      <c r="PYT156" s="8"/>
      <c r="PYU156" s="8"/>
      <c r="PYV156" s="8"/>
      <c r="PYW156" s="8"/>
      <c r="PYX156" s="8"/>
      <c r="PYY156" s="8"/>
      <c r="PYZ156" s="8"/>
      <c r="PZA156" s="8"/>
      <c r="PZB156" s="8"/>
      <c r="PZC156" s="8"/>
      <c r="PZD156" s="8"/>
      <c r="PZE156" s="8"/>
      <c r="PZF156" s="8"/>
      <c r="PZG156" s="8"/>
      <c r="PZH156" s="8"/>
      <c r="PZI156" s="8"/>
      <c r="PZJ156" s="8"/>
      <c r="PZK156" s="8"/>
      <c r="PZL156" s="8"/>
      <c r="PZM156" s="8"/>
      <c r="PZN156" s="8"/>
      <c r="PZO156" s="8"/>
      <c r="PZP156" s="8"/>
      <c r="PZQ156" s="8"/>
      <c r="PZR156" s="8"/>
      <c r="PZS156" s="8"/>
      <c r="PZT156" s="8"/>
      <c r="PZU156" s="8"/>
      <c r="PZV156" s="8"/>
      <c r="PZW156" s="8"/>
      <c r="PZX156" s="8"/>
      <c r="PZY156" s="8"/>
      <c r="PZZ156" s="8"/>
      <c r="QAA156" s="8"/>
      <c r="QAB156" s="8"/>
      <c r="QAC156" s="8"/>
      <c r="QAD156" s="8"/>
      <c r="QAE156" s="8"/>
      <c r="QAF156" s="8"/>
      <c r="QAG156" s="8"/>
      <c r="QAH156" s="8"/>
      <c r="QAI156" s="8"/>
      <c r="QAJ156" s="8"/>
      <c r="QAK156" s="8"/>
      <c r="QAL156" s="8"/>
      <c r="QAM156" s="8"/>
      <c r="QAN156" s="8"/>
      <c r="QAO156" s="8"/>
      <c r="QAP156" s="8"/>
      <c r="QAQ156" s="8"/>
      <c r="QAR156" s="8"/>
      <c r="QAS156" s="8"/>
      <c r="QAT156" s="8"/>
      <c r="QAU156" s="8"/>
      <c r="QAV156" s="8"/>
      <c r="QAW156" s="8"/>
      <c r="QAX156" s="8"/>
      <c r="QAY156" s="8"/>
      <c r="QAZ156" s="8"/>
      <c r="QBA156" s="8"/>
      <c r="QBB156" s="8"/>
      <c r="QBC156" s="8"/>
      <c r="QBD156" s="8"/>
      <c r="QBE156" s="8"/>
      <c r="QBF156" s="8"/>
      <c r="QBG156" s="8"/>
      <c r="QBH156" s="8"/>
      <c r="QBI156" s="8"/>
      <c r="QBJ156" s="8"/>
      <c r="QBK156" s="8"/>
      <c r="QBL156" s="8"/>
      <c r="QBM156" s="8"/>
      <c r="QBN156" s="8"/>
      <c r="QBO156" s="8"/>
      <c r="QBP156" s="8"/>
      <c r="QBQ156" s="8"/>
      <c r="QBR156" s="8"/>
      <c r="QBS156" s="8"/>
      <c r="QBT156" s="8"/>
      <c r="QBU156" s="8"/>
      <c r="QBV156" s="8"/>
      <c r="QBW156" s="8"/>
      <c r="QBX156" s="8"/>
      <c r="QBY156" s="8"/>
      <c r="QBZ156" s="8"/>
      <c r="QCA156" s="8"/>
      <c r="QCB156" s="8"/>
      <c r="QCC156" s="8"/>
      <c r="QCD156" s="8"/>
      <c r="QCE156" s="8"/>
      <c r="QCF156" s="8"/>
      <c r="QCG156" s="8"/>
      <c r="QCH156" s="8"/>
      <c r="QCI156" s="8"/>
      <c r="QCJ156" s="8"/>
      <c r="QCK156" s="8"/>
      <c r="QCL156" s="8"/>
      <c r="QCM156" s="8"/>
      <c r="QCN156" s="8"/>
      <c r="QCO156" s="8"/>
      <c r="QCP156" s="8"/>
      <c r="QCQ156" s="8"/>
      <c r="QCR156" s="8"/>
      <c r="QCS156" s="8"/>
      <c r="QCT156" s="8"/>
      <c r="QCU156" s="8"/>
      <c r="QCV156" s="8"/>
      <c r="QCW156" s="8"/>
      <c r="QCX156" s="8"/>
      <c r="QCY156" s="8"/>
      <c r="QCZ156" s="8"/>
      <c r="QDA156" s="8"/>
      <c r="QDB156" s="8"/>
      <c r="QDC156" s="8"/>
      <c r="QDD156" s="8"/>
      <c r="QDE156" s="8"/>
      <c r="QDF156" s="8"/>
      <c r="QDG156" s="8"/>
      <c r="QDH156" s="8"/>
      <c r="QDI156" s="8"/>
      <c r="QDJ156" s="8"/>
      <c r="QDK156" s="8"/>
      <c r="QDL156" s="8"/>
      <c r="QDM156" s="8"/>
      <c r="QDN156" s="8"/>
      <c r="QDO156" s="8"/>
      <c r="QDP156" s="8"/>
      <c r="QDQ156" s="8"/>
      <c r="QDR156" s="8"/>
      <c r="QDS156" s="8"/>
      <c r="QDT156" s="8"/>
      <c r="QDU156" s="8"/>
      <c r="QDV156" s="8"/>
      <c r="QDW156" s="8"/>
      <c r="QDX156" s="8"/>
      <c r="QDY156" s="8"/>
      <c r="QDZ156" s="8"/>
      <c r="QEA156" s="8"/>
      <c r="QEB156" s="8"/>
      <c r="QEC156" s="8"/>
      <c r="QED156" s="8"/>
      <c r="QEE156" s="8"/>
      <c r="QEF156" s="8"/>
      <c r="QEG156" s="8"/>
      <c r="QEH156" s="8"/>
      <c r="QEI156" s="8"/>
      <c r="QEJ156" s="8"/>
      <c r="QEK156" s="8"/>
      <c r="QEL156" s="8"/>
      <c r="QEM156" s="8"/>
      <c r="QEN156" s="8"/>
      <c r="QEO156" s="8"/>
      <c r="QEP156" s="8"/>
      <c r="QEQ156" s="8"/>
      <c r="QER156" s="8"/>
      <c r="QES156" s="8"/>
      <c r="QET156" s="8"/>
      <c r="QEU156" s="8"/>
      <c r="QEV156" s="8"/>
      <c r="QEW156" s="8"/>
      <c r="QEX156" s="8"/>
      <c r="QEY156" s="8"/>
      <c r="QEZ156" s="8"/>
      <c r="QFA156" s="8"/>
      <c r="QFB156" s="8"/>
      <c r="QFC156" s="8"/>
      <c r="QFD156" s="8"/>
      <c r="QFE156" s="8"/>
      <c r="QFF156" s="8"/>
      <c r="QFG156" s="8"/>
      <c r="QFH156" s="8"/>
      <c r="QFI156" s="8"/>
      <c r="QFJ156" s="8"/>
      <c r="QFK156" s="8"/>
      <c r="QFL156" s="8"/>
      <c r="QFM156" s="8"/>
      <c r="QFN156" s="8"/>
      <c r="QFO156" s="8"/>
      <c r="QFP156" s="8"/>
      <c r="QFQ156" s="8"/>
      <c r="QFR156" s="8"/>
      <c r="QFS156" s="8"/>
      <c r="QFT156" s="8"/>
      <c r="QFU156" s="8"/>
      <c r="QFV156" s="8"/>
      <c r="QFW156" s="8"/>
      <c r="QFX156" s="8"/>
      <c r="QFY156" s="8"/>
      <c r="QFZ156" s="8"/>
      <c r="QGA156" s="8"/>
      <c r="QGB156" s="8"/>
      <c r="QGC156" s="8"/>
      <c r="QGD156" s="8"/>
      <c r="QGE156" s="8"/>
      <c r="QGF156" s="8"/>
      <c r="QGG156" s="8"/>
      <c r="QGH156" s="8"/>
      <c r="QGI156" s="8"/>
      <c r="QGJ156" s="8"/>
      <c r="QGK156" s="8"/>
      <c r="QGL156" s="8"/>
      <c r="QGM156" s="8"/>
      <c r="QGN156" s="8"/>
      <c r="QGO156" s="8"/>
      <c r="QGP156" s="8"/>
      <c r="QGQ156" s="8"/>
      <c r="QGR156" s="8"/>
      <c r="QGS156" s="8"/>
      <c r="QGT156" s="8"/>
      <c r="QGU156" s="8"/>
      <c r="QGV156" s="8"/>
      <c r="QGW156" s="8"/>
      <c r="QGX156" s="8"/>
      <c r="QGY156" s="8"/>
      <c r="QGZ156" s="8"/>
      <c r="QHA156" s="8"/>
      <c r="QHB156" s="8"/>
      <c r="QHC156" s="8"/>
      <c r="QHD156" s="8"/>
      <c r="QHE156" s="8"/>
      <c r="QHF156" s="8"/>
      <c r="QHG156" s="8"/>
      <c r="QHH156" s="8"/>
      <c r="QHI156" s="8"/>
      <c r="QHJ156" s="8"/>
      <c r="QHK156" s="8"/>
      <c r="QHL156" s="8"/>
      <c r="QHM156" s="8"/>
      <c r="QHN156" s="8"/>
      <c r="QHO156" s="8"/>
      <c r="QHP156" s="8"/>
      <c r="QHQ156" s="8"/>
      <c r="QHR156" s="8"/>
      <c r="QHS156" s="8"/>
      <c r="QHT156" s="8"/>
      <c r="QHU156" s="8"/>
      <c r="QHV156" s="8"/>
      <c r="QHW156" s="8"/>
      <c r="QHX156" s="8"/>
      <c r="QHY156" s="8"/>
      <c r="QHZ156" s="8"/>
      <c r="QIA156" s="8"/>
      <c r="QIB156" s="8"/>
      <c r="QIC156" s="8"/>
      <c r="QID156" s="8"/>
      <c r="QIE156" s="8"/>
      <c r="QIF156" s="8"/>
      <c r="QIG156" s="8"/>
      <c r="QIH156" s="8"/>
      <c r="QII156" s="8"/>
      <c r="QIJ156" s="8"/>
      <c r="QIK156" s="8"/>
      <c r="QIL156" s="8"/>
      <c r="QIM156" s="8"/>
      <c r="QIN156" s="8"/>
      <c r="QIO156" s="8"/>
      <c r="QIP156" s="8"/>
      <c r="QIQ156" s="8"/>
      <c r="QIR156" s="8"/>
      <c r="QIS156" s="8"/>
      <c r="QIT156" s="8"/>
      <c r="QIU156" s="8"/>
      <c r="QIV156" s="8"/>
      <c r="QIW156" s="8"/>
      <c r="QIX156" s="8"/>
      <c r="QIY156" s="8"/>
      <c r="QIZ156" s="8"/>
      <c r="QJA156" s="8"/>
      <c r="QJB156" s="8"/>
      <c r="QJC156" s="8"/>
      <c r="QJD156" s="8"/>
      <c r="QJE156" s="8"/>
      <c r="QJF156" s="8"/>
      <c r="QJG156" s="8"/>
      <c r="QJH156" s="8"/>
      <c r="QJI156" s="8"/>
      <c r="QJJ156" s="8"/>
      <c r="QJK156" s="8"/>
      <c r="QJL156" s="8"/>
      <c r="QJM156" s="8"/>
      <c r="QJN156" s="8"/>
      <c r="QJO156" s="8"/>
      <c r="QJP156" s="8"/>
      <c r="QJQ156" s="8"/>
      <c r="QJR156" s="8"/>
      <c r="QJS156" s="8"/>
      <c r="QJT156" s="8"/>
      <c r="QJU156" s="8"/>
      <c r="QJV156" s="8"/>
      <c r="QJW156" s="8"/>
      <c r="QJX156" s="8"/>
      <c r="QJY156" s="8"/>
      <c r="QJZ156" s="8"/>
      <c r="QKA156" s="8"/>
      <c r="QKB156" s="8"/>
      <c r="QKC156" s="8"/>
      <c r="QKD156" s="8"/>
      <c r="QKE156" s="8"/>
      <c r="QKF156" s="8"/>
      <c r="QKG156" s="8"/>
      <c r="QKH156" s="8"/>
      <c r="QKI156" s="8"/>
      <c r="QKJ156" s="8"/>
      <c r="QKK156" s="8"/>
      <c r="QKL156" s="8"/>
      <c r="QKM156" s="8"/>
      <c r="QKN156" s="8"/>
      <c r="QKO156" s="8"/>
      <c r="QKP156" s="8"/>
      <c r="QKQ156" s="8"/>
      <c r="QKR156" s="8"/>
      <c r="QKS156" s="8"/>
      <c r="QKT156" s="8"/>
      <c r="QKU156" s="8"/>
      <c r="QKV156" s="8"/>
      <c r="QKW156" s="8"/>
      <c r="QKX156" s="8"/>
      <c r="QKY156" s="8"/>
      <c r="QKZ156" s="8"/>
      <c r="QLA156" s="8"/>
      <c r="QLB156" s="8"/>
      <c r="QLC156" s="8"/>
      <c r="QLD156" s="8"/>
      <c r="QLE156" s="8"/>
      <c r="QLF156" s="8"/>
      <c r="QLG156" s="8"/>
      <c r="QLH156" s="8"/>
      <c r="QLI156" s="8"/>
      <c r="QLJ156" s="8"/>
      <c r="QLK156" s="8"/>
      <c r="QLL156" s="8"/>
      <c r="QLM156" s="8"/>
      <c r="QLN156" s="8"/>
      <c r="QLO156" s="8"/>
      <c r="QLP156" s="8"/>
      <c r="QLQ156" s="8"/>
      <c r="QLR156" s="8"/>
      <c r="QLS156" s="8"/>
      <c r="QLT156" s="8"/>
      <c r="QLU156" s="8"/>
      <c r="QLV156" s="8"/>
      <c r="QLW156" s="8"/>
      <c r="QLX156" s="8"/>
      <c r="QLY156" s="8"/>
      <c r="QLZ156" s="8"/>
      <c r="QMA156" s="8"/>
      <c r="QMB156" s="8"/>
      <c r="QMC156" s="8"/>
      <c r="QMD156" s="8"/>
      <c r="QME156" s="8"/>
      <c r="QMF156" s="8"/>
      <c r="QMG156" s="8"/>
      <c r="QMH156" s="8"/>
      <c r="QMI156" s="8"/>
      <c r="QMJ156" s="8"/>
      <c r="QMK156" s="8"/>
      <c r="QML156" s="8"/>
      <c r="QMM156" s="8"/>
      <c r="QMN156" s="8"/>
      <c r="QMO156" s="8"/>
      <c r="QMP156" s="8"/>
      <c r="QMQ156" s="8"/>
      <c r="QMR156" s="8"/>
      <c r="QMS156" s="8"/>
      <c r="QMT156" s="8"/>
      <c r="QMU156" s="8"/>
      <c r="QMV156" s="8"/>
      <c r="QMW156" s="8"/>
      <c r="QMX156" s="8"/>
      <c r="QMY156" s="8"/>
      <c r="QMZ156" s="8"/>
      <c r="QNA156" s="8"/>
      <c r="QNB156" s="8"/>
      <c r="QNC156" s="8"/>
      <c r="QND156" s="8"/>
      <c r="QNE156" s="8"/>
      <c r="QNF156" s="8"/>
      <c r="QNG156" s="8"/>
      <c r="QNH156" s="8"/>
      <c r="QNI156" s="8"/>
      <c r="QNJ156" s="8"/>
      <c r="QNK156" s="8"/>
      <c r="QNL156" s="8"/>
      <c r="QNM156" s="8"/>
      <c r="QNN156" s="8"/>
      <c r="QNO156" s="8"/>
      <c r="QNP156" s="8"/>
      <c r="QNQ156" s="8"/>
      <c r="QNR156" s="8"/>
      <c r="QNS156" s="8"/>
      <c r="QNT156" s="8"/>
      <c r="QNU156" s="8"/>
      <c r="QNV156" s="8"/>
      <c r="QNW156" s="8"/>
      <c r="QNX156" s="8"/>
      <c r="QNY156" s="8"/>
      <c r="QNZ156" s="8"/>
      <c r="QOA156" s="8"/>
      <c r="QOB156" s="8"/>
      <c r="QOC156" s="8"/>
      <c r="QOD156" s="8"/>
      <c r="QOE156" s="8"/>
      <c r="QOF156" s="8"/>
      <c r="QOG156" s="8"/>
      <c r="QOH156" s="8"/>
      <c r="QOI156" s="8"/>
      <c r="QOJ156" s="8"/>
      <c r="QOK156" s="8"/>
      <c r="QOL156" s="8"/>
      <c r="QOM156" s="8"/>
      <c r="QON156" s="8"/>
      <c r="QOO156" s="8"/>
      <c r="QOP156" s="8"/>
      <c r="QOQ156" s="8"/>
      <c r="QOR156" s="8"/>
      <c r="QOS156" s="8"/>
      <c r="QOT156" s="8"/>
      <c r="QOU156" s="8"/>
      <c r="QOV156" s="8"/>
      <c r="QOW156" s="8"/>
      <c r="QOX156" s="8"/>
      <c r="QOY156" s="8"/>
      <c r="QOZ156" s="8"/>
      <c r="QPA156" s="8"/>
      <c r="QPB156" s="8"/>
      <c r="QPC156" s="8"/>
      <c r="QPD156" s="8"/>
      <c r="QPE156" s="8"/>
      <c r="QPF156" s="8"/>
      <c r="QPG156" s="8"/>
      <c r="QPH156" s="8"/>
      <c r="QPI156" s="8"/>
      <c r="QPJ156" s="8"/>
      <c r="QPK156" s="8"/>
      <c r="QPL156" s="8"/>
      <c r="QPM156" s="8"/>
      <c r="QPN156" s="8"/>
      <c r="QPO156" s="8"/>
      <c r="QPP156" s="8"/>
      <c r="QPQ156" s="8"/>
      <c r="QPR156" s="8"/>
      <c r="QPS156" s="8"/>
      <c r="QPT156" s="8"/>
      <c r="QPU156" s="8"/>
      <c r="QPV156" s="8"/>
      <c r="QPW156" s="8"/>
      <c r="QPX156" s="8"/>
      <c r="QPY156" s="8"/>
      <c r="QPZ156" s="8"/>
      <c r="QQA156" s="8"/>
      <c r="QQB156" s="8"/>
      <c r="QQC156" s="8"/>
      <c r="QQD156" s="8"/>
      <c r="QQE156" s="8"/>
      <c r="QQF156" s="8"/>
      <c r="QQG156" s="8"/>
      <c r="QQH156" s="8"/>
      <c r="QQI156" s="8"/>
      <c r="QQJ156" s="8"/>
      <c r="QQK156" s="8"/>
      <c r="QQL156" s="8"/>
      <c r="QQM156" s="8"/>
      <c r="QQN156" s="8"/>
      <c r="QQO156" s="8"/>
      <c r="QQP156" s="8"/>
      <c r="QQQ156" s="8"/>
      <c r="QQR156" s="8"/>
      <c r="QQS156" s="8"/>
      <c r="QQT156" s="8"/>
      <c r="QQU156" s="8"/>
      <c r="QQV156" s="8"/>
      <c r="QQW156" s="8"/>
      <c r="QQX156" s="8"/>
      <c r="QQY156" s="8"/>
      <c r="QQZ156" s="8"/>
      <c r="QRA156" s="8"/>
      <c r="QRB156" s="8"/>
      <c r="QRC156" s="8"/>
      <c r="QRD156" s="8"/>
      <c r="QRE156" s="8"/>
      <c r="QRF156" s="8"/>
      <c r="QRG156" s="8"/>
      <c r="QRH156" s="8"/>
      <c r="QRI156" s="8"/>
      <c r="QRJ156" s="8"/>
      <c r="QRK156" s="8"/>
      <c r="QRL156" s="8"/>
      <c r="QRM156" s="8"/>
      <c r="QRN156" s="8"/>
      <c r="QRO156" s="8"/>
      <c r="QRP156" s="8"/>
      <c r="QRQ156" s="8"/>
      <c r="QRR156" s="8"/>
      <c r="QRS156" s="8"/>
      <c r="QRT156" s="8"/>
      <c r="QRU156" s="8"/>
      <c r="QRV156" s="8"/>
      <c r="QRW156" s="8"/>
      <c r="QRX156" s="8"/>
      <c r="QRY156" s="8"/>
      <c r="QRZ156" s="8"/>
      <c r="QSA156" s="8"/>
      <c r="QSB156" s="8"/>
      <c r="QSC156" s="8"/>
      <c r="QSD156" s="8"/>
      <c r="QSE156" s="8"/>
      <c r="QSF156" s="8"/>
      <c r="QSG156" s="8"/>
      <c r="QSH156" s="8"/>
      <c r="QSI156" s="8"/>
      <c r="QSJ156" s="8"/>
      <c r="QSK156" s="8"/>
      <c r="QSL156" s="8"/>
      <c r="QSM156" s="8"/>
      <c r="QSN156" s="8"/>
      <c r="QSO156" s="8"/>
      <c r="QSP156" s="8"/>
      <c r="QSQ156" s="8"/>
      <c r="QSR156" s="8"/>
      <c r="QSS156" s="8"/>
      <c r="QST156" s="8"/>
      <c r="QSU156" s="8"/>
      <c r="QSV156" s="8"/>
      <c r="QSW156" s="8"/>
      <c r="QSX156" s="8"/>
      <c r="QSY156" s="8"/>
      <c r="QSZ156" s="8"/>
      <c r="QTA156" s="8"/>
      <c r="QTB156" s="8"/>
      <c r="QTC156" s="8"/>
      <c r="QTD156" s="8"/>
      <c r="QTE156" s="8"/>
      <c r="QTF156" s="8"/>
      <c r="QTG156" s="8"/>
      <c r="QTH156" s="8"/>
      <c r="QTI156" s="8"/>
      <c r="QTJ156" s="8"/>
      <c r="QTK156" s="8"/>
      <c r="QTL156" s="8"/>
      <c r="QTM156" s="8"/>
      <c r="QTN156" s="8"/>
      <c r="QTO156" s="8"/>
      <c r="QTP156" s="8"/>
      <c r="QTQ156" s="8"/>
      <c r="QTR156" s="8"/>
      <c r="QTS156" s="8"/>
      <c r="QTT156" s="8"/>
      <c r="QTU156" s="8"/>
      <c r="QTV156" s="8"/>
      <c r="QTW156" s="8"/>
      <c r="QTX156" s="8"/>
      <c r="QTY156" s="8"/>
      <c r="QTZ156" s="8"/>
      <c r="QUA156" s="8"/>
      <c r="QUB156" s="8"/>
      <c r="QUC156" s="8"/>
      <c r="QUD156" s="8"/>
      <c r="QUE156" s="8"/>
      <c r="QUF156" s="8"/>
      <c r="QUG156" s="8"/>
      <c r="QUH156" s="8"/>
      <c r="QUI156" s="8"/>
      <c r="QUJ156" s="8"/>
      <c r="QUK156" s="8"/>
      <c r="QUL156" s="8"/>
      <c r="QUM156" s="8"/>
      <c r="QUN156" s="8"/>
      <c r="QUO156" s="8"/>
      <c r="QUP156" s="8"/>
      <c r="QUQ156" s="8"/>
      <c r="QUR156" s="8"/>
      <c r="QUS156" s="8"/>
      <c r="QUT156" s="8"/>
      <c r="QUU156" s="8"/>
      <c r="QUV156" s="8"/>
      <c r="QUW156" s="8"/>
      <c r="QUX156" s="8"/>
      <c r="QUY156" s="8"/>
      <c r="QUZ156" s="8"/>
      <c r="QVA156" s="8"/>
      <c r="QVB156" s="8"/>
      <c r="QVC156" s="8"/>
      <c r="QVD156" s="8"/>
      <c r="QVE156" s="8"/>
      <c r="QVF156" s="8"/>
      <c r="QVG156" s="8"/>
      <c r="QVH156" s="8"/>
      <c r="QVI156" s="8"/>
      <c r="QVJ156" s="8"/>
      <c r="QVK156" s="8"/>
      <c r="QVL156" s="8"/>
      <c r="QVM156" s="8"/>
      <c r="QVN156" s="8"/>
      <c r="QVO156" s="8"/>
      <c r="QVP156" s="8"/>
      <c r="QVQ156" s="8"/>
      <c r="QVR156" s="8"/>
      <c r="QVS156" s="8"/>
      <c r="QVT156" s="8"/>
      <c r="QVU156" s="8"/>
      <c r="QVV156" s="8"/>
      <c r="QVW156" s="8"/>
      <c r="QVX156" s="8"/>
      <c r="QVY156" s="8"/>
      <c r="QVZ156" s="8"/>
      <c r="QWA156" s="8"/>
      <c r="QWB156" s="8"/>
      <c r="QWC156" s="8"/>
      <c r="QWD156" s="8"/>
      <c r="QWE156" s="8"/>
      <c r="QWF156" s="8"/>
      <c r="QWG156" s="8"/>
      <c r="QWH156" s="8"/>
      <c r="QWI156" s="8"/>
      <c r="QWJ156" s="8"/>
      <c r="QWK156" s="8"/>
      <c r="QWL156" s="8"/>
      <c r="QWM156" s="8"/>
      <c r="QWN156" s="8"/>
      <c r="QWO156" s="8"/>
      <c r="QWP156" s="8"/>
      <c r="QWQ156" s="8"/>
      <c r="QWR156" s="8"/>
      <c r="QWS156" s="8"/>
      <c r="QWT156" s="8"/>
      <c r="QWU156" s="8"/>
      <c r="QWV156" s="8"/>
      <c r="QWW156" s="8"/>
      <c r="QWX156" s="8"/>
      <c r="QWY156" s="8"/>
      <c r="QWZ156" s="8"/>
      <c r="QXA156" s="8"/>
      <c r="QXB156" s="8"/>
      <c r="QXC156" s="8"/>
      <c r="QXD156" s="8"/>
      <c r="QXE156" s="8"/>
      <c r="QXF156" s="8"/>
      <c r="QXG156" s="8"/>
      <c r="QXH156" s="8"/>
      <c r="QXI156" s="8"/>
      <c r="QXJ156" s="8"/>
      <c r="QXK156" s="8"/>
      <c r="QXL156" s="8"/>
      <c r="QXM156" s="8"/>
      <c r="QXN156" s="8"/>
      <c r="QXO156" s="8"/>
      <c r="QXP156" s="8"/>
      <c r="QXQ156" s="8"/>
      <c r="QXR156" s="8"/>
      <c r="QXS156" s="8"/>
      <c r="QXT156" s="8"/>
      <c r="QXU156" s="8"/>
      <c r="QXV156" s="8"/>
      <c r="QXW156" s="8"/>
      <c r="QXX156" s="8"/>
      <c r="QXY156" s="8"/>
      <c r="QXZ156" s="8"/>
      <c r="QYA156" s="8"/>
      <c r="QYB156" s="8"/>
      <c r="QYC156" s="8"/>
      <c r="QYD156" s="8"/>
      <c r="QYE156" s="8"/>
      <c r="QYF156" s="8"/>
      <c r="QYG156" s="8"/>
      <c r="QYH156" s="8"/>
      <c r="QYI156" s="8"/>
      <c r="QYJ156" s="8"/>
      <c r="QYK156" s="8"/>
      <c r="QYL156" s="8"/>
      <c r="QYM156" s="8"/>
      <c r="QYN156" s="8"/>
      <c r="QYO156" s="8"/>
      <c r="QYP156" s="8"/>
      <c r="QYQ156" s="8"/>
      <c r="QYR156" s="8"/>
      <c r="QYS156" s="8"/>
      <c r="QYT156" s="8"/>
      <c r="QYU156" s="8"/>
      <c r="QYV156" s="8"/>
      <c r="QYW156" s="8"/>
      <c r="QYX156" s="8"/>
      <c r="QYY156" s="8"/>
      <c r="QYZ156" s="8"/>
      <c r="QZA156" s="8"/>
      <c r="QZB156" s="8"/>
      <c r="QZC156" s="8"/>
      <c r="QZD156" s="8"/>
      <c r="QZE156" s="8"/>
      <c r="QZF156" s="8"/>
      <c r="QZG156" s="8"/>
      <c r="QZH156" s="8"/>
      <c r="QZI156" s="8"/>
      <c r="QZJ156" s="8"/>
      <c r="QZK156" s="8"/>
      <c r="QZL156" s="8"/>
      <c r="QZM156" s="8"/>
      <c r="QZN156" s="8"/>
      <c r="QZO156" s="8"/>
      <c r="QZP156" s="8"/>
      <c r="QZQ156" s="8"/>
      <c r="QZR156" s="8"/>
      <c r="QZS156" s="8"/>
      <c r="QZT156" s="8"/>
      <c r="QZU156" s="8"/>
      <c r="QZV156" s="8"/>
      <c r="QZW156" s="8"/>
      <c r="QZX156" s="8"/>
      <c r="QZY156" s="8"/>
      <c r="QZZ156" s="8"/>
      <c r="RAA156" s="8"/>
      <c r="RAB156" s="8"/>
      <c r="RAC156" s="8"/>
      <c r="RAD156" s="8"/>
      <c r="RAE156" s="8"/>
      <c r="RAF156" s="8"/>
      <c r="RAG156" s="8"/>
      <c r="RAH156" s="8"/>
      <c r="RAI156" s="8"/>
      <c r="RAJ156" s="8"/>
      <c r="RAK156" s="8"/>
      <c r="RAL156" s="8"/>
      <c r="RAM156" s="8"/>
      <c r="RAN156" s="8"/>
      <c r="RAO156" s="8"/>
      <c r="RAP156" s="8"/>
      <c r="RAQ156" s="8"/>
      <c r="RAR156" s="8"/>
      <c r="RAS156" s="8"/>
      <c r="RAT156" s="8"/>
      <c r="RAU156" s="8"/>
      <c r="RAV156" s="8"/>
      <c r="RAW156" s="8"/>
      <c r="RAX156" s="8"/>
      <c r="RAY156" s="8"/>
      <c r="RAZ156" s="8"/>
      <c r="RBA156" s="8"/>
      <c r="RBB156" s="8"/>
      <c r="RBC156" s="8"/>
      <c r="RBD156" s="8"/>
      <c r="RBE156" s="8"/>
      <c r="RBF156" s="8"/>
      <c r="RBG156" s="8"/>
      <c r="RBH156" s="8"/>
      <c r="RBI156" s="8"/>
      <c r="RBJ156" s="8"/>
      <c r="RBK156" s="8"/>
      <c r="RBL156" s="8"/>
      <c r="RBM156" s="8"/>
      <c r="RBN156" s="8"/>
      <c r="RBO156" s="8"/>
      <c r="RBP156" s="8"/>
      <c r="RBQ156" s="8"/>
      <c r="RBR156" s="8"/>
      <c r="RBS156" s="8"/>
      <c r="RBT156" s="8"/>
      <c r="RBU156" s="8"/>
      <c r="RBV156" s="8"/>
      <c r="RBW156" s="8"/>
      <c r="RBX156" s="8"/>
      <c r="RBY156" s="8"/>
      <c r="RBZ156" s="8"/>
      <c r="RCA156" s="8"/>
      <c r="RCB156" s="8"/>
      <c r="RCC156" s="8"/>
      <c r="RCD156" s="8"/>
      <c r="RCE156" s="8"/>
      <c r="RCF156" s="8"/>
      <c r="RCG156" s="8"/>
      <c r="RCH156" s="8"/>
      <c r="RCI156" s="8"/>
      <c r="RCJ156" s="8"/>
      <c r="RCK156" s="8"/>
      <c r="RCL156" s="8"/>
      <c r="RCM156" s="8"/>
      <c r="RCN156" s="8"/>
      <c r="RCO156" s="8"/>
      <c r="RCP156" s="8"/>
      <c r="RCQ156" s="8"/>
      <c r="RCR156" s="8"/>
      <c r="RCS156" s="8"/>
      <c r="RCT156" s="8"/>
      <c r="RCU156" s="8"/>
      <c r="RCV156" s="8"/>
      <c r="RCW156" s="8"/>
      <c r="RCX156" s="8"/>
      <c r="RCY156" s="8"/>
      <c r="RCZ156" s="8"/>
      <c r="RDA156" s="8"/>
      <c r="RDB156" s="8"/>
      <c r="RDC156" s="8"/>
      <c r="RDD156" s="8"/>
      <c r="RDE156" s="8"/>
      <c r="RDF156" s="8"/>
      <c r="RDG156" s="8"/>
      <c r="RDH156" s="8"/>
      <c r="RDI156" s="8"/>
      <c r="RDJ156" s="8"/>
      <c r="RDK156" s="8"/>
      <c r="RDL156" s="8"/>
      <c r="RDM156" s="8"/>
      <c r="RDN156" s="8"/>
      <c r="RDO156" s="8"/>
      <c r="RDP156" s="8"/>
      <c r="RDQ156" s="8"/>
      <c r="RDR156" s="8"/>
      <c r="RDS156" s="8"/>
      <c r="RDT156" s="8"/>
      <c r="RDU156" s="8"/>
      <c r="RDV156" s="8"/>
      <c r="RDW156" s="8"/>
      <c r="RDX156" s="8"/>
      <c r="RDY156" s="8"/>
      <c r="RDZ156" s="8"/>
      <c r="REA156" s="8"/>
      <c r="REB156" s="8"/>
      <c r="REC156" s="8"/>
      <c r="RED156" s="8"/>
      <c r="REE156" s="8"/>
      <c r="REF156" s="8"/>
      <c r="REG156" s="8"/>
      <c r="REH156" s="8"/>
      <c r="REI156" s="8"/>
      <c r="REJ156" s="8"/>
      <c r="REK156" s="8"/>
      <c r="REL156" s="8"/>
      <c r="REM156" s="8"/>
      <c r="REN156" s="8"/>
      <c r="REO156" s="8"/>
      <c r="REP156" s="8"/>
      <c r="REQ156" s="8"/>
      <c r="RER156" s="8"/>
      <c r="RES156" s="8"/>
      <c r="RET156" s="8"/>
      <c r="REU156" s="8"/>
      <c r="REV156" s="8"/>
      <c r="REW156" s="8"/>
      <c r="REX156" s="8"/>
      <c r="REY156" s="8"/>
      <c r="REZ156" s="8"/>
      <c r="RFA156" s="8"/>
      <c r="RFB156" s="8"/>
      <c r="RFC156" s="8"/>
      <c r="RFD156" s="8"/>
      <c r="RFE156" s="8"/>
      <c r="RFF156" s="8"/>
      <c r="RFG156" s="8"/>
      <c r="RFH156" s="8"/>
      <c r="RFI156" s="8"/>
      <c r="RFJ156" s="8"/>
      <c r="RFK156" s="8"/>
      <c r="RFL156" s="8"/>
      <c r="RFM156" s="8"/>
      <c r="RFN156" s="8"/>
      <c r="RFO156" s="8"/>
      <c r="RFP156" s="8"/>
      <c r="RFQ156" s="8"/>
      <c r="RFR156" s="8"/>
      <c r="RFS156" s="8"/>
      <c r="RFT156" s="8"/>
      <c r="RFU156" s="8"/>
      <c r="RFV156" s="8"/>
      <c r="RFW156" s="8"/>
      <c r="RFX156" s="8"/>
      <c r="RFY156" s="8"/>
      <c r="RFZ156" s="8"/>
      <c r="RGA156" s="8"/>
      <c r="RGB156" s="8"/>
      <c r="RGC156" s="8"/>
      <c r="RGD156" s="8"/>
      <c r="RGE156" s="8"/>
      <c r="RGF156" s="8"/>
      <c r="RGG156" s="8"/>
      <c r="RGH156" s="8"/>
      <c r="RGI156" s="8"/>
      <c r="RGJ156" s="8"/>
      <c r="RGK156" s="8"/>
      <c r="RGL156" s="8"/>
      <c r="RGM156" s="8"/>
      <c r="RGN156" s="8"/>
      <c r="RGO156" s="8"/>
      <c r="RGP156" s="8"/>
      <c r="RGQ156" s="8"/>
      <c r="RGR156" s="8"/>
      <c r="RGS156" s="8"/>
      <c r="RGT156" s="8"/>
      <c r="RGU156" s="8"/>
      <c r="RGV156" s="8"/>
      <c r="RGW156" s="8"/>
      <c r="RGX156" s="8"/>
      <c r="RGY156" s="8"/>
      <c r="RGZ156" s="8"/>
      <c r="RHA156" s="8"/>
      <c r="RHB156" s="8"/>
      <c r="RHC156" s="8"/>
      <c r="RHD156" s="8"/>
      <c r="RHE156" s="8"/>
      <c r="RHF156" s="8"/>
      <c r="RHG156" s="8"/>
      <c r="RHH156" s="8"/>
      <c r="RHI156" s="8"/>
      <c r="RHJ156" s="8"/>
      <c r="RHK156" s="8"/>
      <c r="RHL156" s="8"/>
      <c r="RHM156" s="8"/>
      <c r="RHN156" s="8"/>
      <c r="RHO156" s="8"/>
      <c r="RHP156" s="8"/>
      <c r="RHQ156" s="8"/>
      <c r="RHR156" s="8"/>
      <c r="RHS156" s="8"/>
      <c r="RHT156" s="8"/>
      <c r="RHU156" s="8"/>
      <c r="RHV156" s="8"/>
      <c r="RHW156" s="8"/>
      <c r="RHX156" s="8"/>
      <c r="RHY156" s="8"/>
      <c r="RHZ156" s="8"/>
      <c r="RIA156" s="8"/>
      <c r="RIB156" s="8"/>
      <c r="RIC156" s="8"/>
      <c r="RID156" s="8"/>
      <c r="RIE156" s="8"/>
      <c r="RIF156" s="8"/>
      <c r="RIG156" s="8"/>
      <c r="RIH156" s="8"/>
      <c r="RII156" s="8"/>
      <c r="RIJ156" s="8"/>
      <c r="RIK156" s="8"/>
      <c r="RIL156" s="8"/>
      <c r="RIM156" s="8"/>
      <c r="RIN156" s="8"/>
      <c r="RIO156" s="8"/>
      <c r="RIP156" s="8"/>
      <c r="RIQ156" s="8"/>
      <c r="RIR156" s="8"/>
      <c r="RIS156" s="8"/>
      <c r="RIT156" s="8"/>
      <c r="RIU156" s="8"/>
      <c r="RIV156" s="8"/>
      <c r="RIW156" s="8"/>
      <c r="RIX156" s="8"/>
      <c r="RIY156" s="8"/>
      <c r="RIZ156" s="8"/>
      <c r="RJA156" s="8"/>
      <c r="RJB156" s="8"/>
      <c r="RJC156" s="8"/>
      <c r="RJD156" s="8"/>
      <c r="RJE156" s="8"/>
      <c r="RJF156" s="8"/>
      <c r="RJG156" s="8"/>
      <c r="RJH156" s="8"/>
      <c r="RJI156" s="8"/>
      <c r="RJJ156" s="8"/>
      <c r="RJK156" s="8"/>
      <c r="RJL156" s="8"/>
      <c r="RJM156" s="8"/>
      <c r="RJN156" s="8"/>
      <c r="RJO156" s="8"/>
      <c r="RJP156" s="8"/>
      <c r="RJQ156" s="8"/>
      <c r="RJR156" s="8"/>
      <c r="RJS156" s="8"/>
      <c r="RJT156" s="8"/>
      <c r="RJU156" s="8"/>
      <c r="RJV156" s="8"/>
      <c r="RJW156" s="8"/>
      <c r="RJX156" s="8"/>
      <c r="RJY156" s="8"/>
      <c r="RJZ156" s="8"/>
      <c r="RKA156" s="8"/>
      <c r="RKB156" s="8"/>
      <c r="RKC156" s="8"/>
      <c r="RKD156" s="8"/>
      <c r="RKE156" s="8"/>
      <c r="RKF156" s="8"/>
      <c r="RKG156" s="8"/>
      <c r="RKH156" s="8"/>
      <c r="RKI156" s="8"/>
      <c r="RKJ156" s="8"/>
      <c r="RKK156" s="8"/>
      <c r="RKL156" s="8"/>
      <c r="RKM156" s="8"/>
      <c r="RKN156" s="8"/>
      <c r="RKO156" s="8"/>
      <c r="RKP156" s="8"/>
      <c r="RKQ156" s="8"/>
      <c r="RKR156" s="8"/>
      <c r="RKS156" s="8"/>
      <c r="RKT156" s="8"/>
      <c r="RKU156" s="8"/>
      <c r="RKV156" s="8"/>
      <c r="RKW156" s="8"/>
      <c r="RKX156" s="8"/>
      <c r="RKY156" s="8"/>
      <c r="RKZ156" s="8"/>
      <c r="RLA156" s="8"/>
      <c r="RLB156" s="8"/>
      <c r="RLC156" s="8"/>
      <c r="RLD156" s="8"/>
      <c r="RLE156" s="8"/>
      <c r="RLF156" s="8"/>
      <c r="RLG156" s="8"/>
      <c r="RLH156" s="8"/>
      <c r="RLI156" s="8"/>
      <c r="RLJ156" s="8"/>
      <c r="RLK156" s="8"/>
      <c r="RLL156" s="8"/>
      <c r="RLM156" s="8"/>
      <c r="RLN156" s="8"/>
      <c r="RLO156" s="8"/>
      <c r="RLP156" s="8"/>
      <c r="RLQ156" s="8"/>
      <c r="RLR156" s="8"/>
      <c r="RLS156" s="8"/>
      <c r="RLT156" s="8"/>
      <c r="RLU156" s="8"/>
      <c r="RLV156" s="8"/>
      <c r="RLW156" s="8"/>
      <c r="RLX156" s="8"/>
      <c r="RLY156" s="8"/>
      <c r="RLZ156" s="8"/>
      <c r="RMA156" s="8"/>
      <c r="RMB156" s="8"/>
      <c r="RMC156" s="8"/>
      <c r="RMD156" s="8"/>
      <c r="RME156" s="8"/>
      <c r="RMF156" s="8"/>
      <c r="RMG156" s="8"/>
      <c r="RMH156" s="8"/>
      <c r="RMI156" s="8"/>
      <c r="RMJ156" s="8"/>
      <c r="RMK156" s="8"/>
      <c r="RML156" s="8"/>
      <c r="RMM156" s="8"/>
      <c r="RMN156" s="8"/>
      <c r="RMO156" s="8"/>
      <c r="RMP156" s="8"/>
      <c r="RMQ156" s="8"/>
      <c r="RMR156" s="8"/>
      <c r="RMS156" s="8"/>
      <c r="RMT156" s="8"/>
      <c r="RMU156" s="8"/>
      <c r="RMV156" s="8"/>
      <c r="RMW156" s="8"/>
      <c r="RMX156" s="8"/>
      <c r="RMY156" s="8"/>
      <c r="RMZ156" s="8"/>
      <c r="RNA156" s="8"/>
      <c r="RNB156" s="8"/>
      <c r="RNC156" s="8"/>
      <c r="RND156" s="8"/>
      <c r="RNE156" s="8"/>
      <c r="RNF156" s="8"/>
      <c r="RNG156" s="8"/>
      <c r="RNH156" s="8"/>
      <c r="RNI156" s="8"/>
      <c r="RNJ156" s="8"/>
      <c r="RNK156" s="8"/>
      <c r="RNL156" s="8"/>
      <c r="RNM156" s="8"/>
      <c r="RNN156" s="8"/>
      <c r="RNO156" s="8"/>
      <c r="RNP156" s="8"/>
      <c r="RNQ156" s="8"/>
      <c r="RNR156" s="8"/>
      <c r="RNS156" s="8"/>
      <c r="RNT156" s="8"/>
      <c r="RNU156" s="8"/>
      <c r="RNV156" s="8"/>
      <c r="RNW156" s="8"/>
      <c r="RNX156" s="8"/>
      <c r="RNY156" s="8"/>
      <c r="RNZ156" s="8"/>
      <c r="ROA156" s="8"/>
      <c r="ROB156" s="8"/>
      <c r="ROC156" s="8"/>
      <c r="ROD156" s="8"/>
      <c r="ROE156" s="8"/>
      <c r="ROF156" s="8"/>
      <c r="ROG156" s="8"/>
      <c r="ROH156" s="8"/>
      <c r="ROI156" s="8"/>
      <c r="ROJ156" s="8"/>
      <c r="ROK156" s="8"/>
      <c r="ROL156" s="8"/>
      <c r="ROM156" s="8"/>
      <c r="RON156" s="8"/>
      <c r="ROO156" s="8"/>
      <c r="ROP156" s="8"/>
      <c r="ROQ156" s="8"/>
      <c r="ROR156" s="8"/>
      <c r="ROS156" s="8"/>
      <c r="ROT156" s="8"/>
      <c r="ROU156" s="8"/>
      <c r="ROV156" s="8"/>
      <c r="ROW156" s="8"/>
      <c r="ROX156" s="8"/>
      <c r="ROY156" s="8"/>
      <c r="ROZ156" s="8"/>
      <c r="RPA156" s="8"/>
      <c r="RPB156" s="8"/>
      <c r="RPC156" s="8"/>
      <c r="RPD156" s="8"/>
      <c r="RPE156" s="8"/>
      <c r="RPF156" s="8"/>
      <c r="RPG156" s="8"/>
      <c r="RPH156" s="8"/>
      <c r="RPI156" s="8"/>
      <c r="RPJ156" s="8"/>
      <c r="RPK156" s="8"/>
      <c r="RPL156" s="8"/>
      <c r="RPM156" s="8"/>
      <c r="RPN156" s="8"/>
      <c r="RPO156" s="8"/>
      <c r="RPP156" s="8"/>
      <c r="RPQ156" s="8"/>
      <c r="RPR156" s="8"/>
      <c r="RPS156" s="8"/>
      <c r="RPT156" s="8"/>
      <c r="RPU156" s="8"/>
      <c r="RPV156" s="8"/>
      <c r="RPW156" s="8"/>
      <c r="RPX156" s="8"/>
      <c r="RPY156" s="8"/>
      <c r="RPZ156" s="8"/>
      <c r="RQA156" s="8"/>
      <c r="RQB156" s="8"/>
      <c r="RQC156" s="8"/>
      <c r="RQD156" s="8"/>
      <c r="RQE156" s="8"/>
      <c r="RQF156" s="8"/>
      <c r="RQG156" s="8"/>
      <c r="RQH156" s="8"/>
      <c r="RQI156" s="8"/>
      <c r="RQJ156" s="8"/>
      <c r="RQK156" s="8"/>
      <c r="RQL156" s="8"/>
      <c r="RQM156" s="8"/>
      <c r="RQN156" s="8"/>
      <c r="RQO156" s="8"/>
      <c r="RQP156" s="8"/>
      <c r="RQQ156" s="8"/>
      <c r="RQR156" s="8"/>
      <c r="RQS156" s="8"/>
      <c r="RQT156" s="8"/>
      <c r="RQU156" s="8"/>
      <c r="RQV156" s="8"/>
      <c r="RQW156" s="8"/>
      <c r="RQX156" s="8"/>
      <c r="RQY156" s="8"/>
      <c r="RQZ156" s="8"/>
      <c r="RRA156" s="8"/>
      <c r="RRB156" s="8"/>
      <c r="RRC156" s="8"/>
      <c r="RRD156" s="8"/>
      <c r="RRE156" s="8"/>
      <c r="RRF156" s="8"/>
      <c r="RRG156" s="8"/>
      <c r="RRH156" s="8"/>
      <c r="RRI156" s="8"/>
      <c r="RRJ156" s="8"/>
      <c r="RRK156" s="8"/>
      <c r="RRL156" s="8"/>
      <c r="RRM156" s="8"/>
      <c r="RRN156" s="8"/>
      <c r="RRO156" s="8"/>
      <c r="RRP156" s="8"/>
      <c r="RRQ156" s="8"/>
      <c r="RRR156" s="8"/>
      <c r="RRS156" s="8"/>
      <c r="RRT156" s="8"/>
      <c r="RRU156" s="8"/>
      <c r="RRV156" s="8"/>
      <c r="RRW156" s="8"/>
      <c r="RRX156" s="8"/>
      <c r="RRY156" s="8"/>
      <c r="RRZ156" s="8"/>
      <c r="RSA156" s="8"/>
      <c r="RSB156" s="8"/>
      <c r="RSC156" s="8"/>
      <c r="RSD156" s="8"/>
      <c r="RSE156" s="8"/>
      <c r="RSF156" s="8"/>
      <c r="RSG156" s="8"/>
      <c r="RSH156" s="8"/>
      <c r="RSI156" s="8"/>
      <c r="RSJ156" s="8"/>
      <c r="RSK156" s="8"/>
      <c r="RSL156" s="8"/>
      <c r="RSM156" s="8"/>
      <c r="RSN156" s="8"/>
      <c r="RSO156" s="8"/>
      <c r="RSP156" s="8"/>
      <c r="RSQ156" s="8"/>
      <c r="RSR156" s="8"/>
      <c r="RSS156" s="8"/>
      <c r="RST156" s="8"/>
      <c r="RSU156" s="8"/>
      <c r="RSV156" s="8"/>
      <c r="RSW156" s="8"/>
      <c r="RSX156" s="8"/>
      <c r="RSY156" s="8"/>
      <c r="RSZ156" s="8"/>
      <c r="RTA156" s="8"/>
      <c r="RTB156" s="8"/>
      <c r="RTC156" s="8"/>
      <c r="RTD156" s="8"/>
      <c r="RTE156" s="8"/>
      <c r="RTF156" s="8"/>
      <c r="RTG156" s="8"/>
      <c r="RTH156" s="8"/>
      <c r="RTI156" s="8"/>
      <c r="RTJ156" s="8"/>
      <c r="RTK156" s="8"/>
      <c r="RTL156" s="8"/>
      <c r="RTM156" s="8"/>
      <c r="RTN156" s="8"/>
      <c r="RTO156" s="8"/>
      <c r="RTP156" s="8"/>
      <c r="RTQ156" s="8"/>
      <c r="RTR156" s="8"/>
      <c r="RTS156" s="8"/>
      <c r="RTT156" s="8"/>
      <c r="RTU156" s="8"/>
      <c r="RTV156" s="8"/>
      <c r="RTW156" s="8"/>
      <c r="RTX156" s="8"/>
      <c r="RTY156" s="8"/>
      <c r="RTZ156" s="8"/>
      <c r="RUA156" s="8"/>
      <c r="RUB156" s="8"/>
      <c r="RUC156" s="8"/>
      <c r="RUD156" s="8"/>
      <c r="RUE156" s="8"/>
      <c r="RUF156" s="8"/>
      <c r="RUG156" s="8"/>
      <c r="RUH156" s="8"/>
      <c r="RUI156" s="8"/>
      <c r="RUJ156" s="8"/>
      <c r="RUK156" s="8"/>
      <c r="RUL156" s="8"/>
      <c r="RUM156" s="8"/>
      <c r="RUN156" s="8"/>
      <c r="RUO156" s="8"/>
      <c r="RUP156" s="8"/>
      <c r="RUQ156" s="8"/>
      <c r="RUR156" s="8"/>
      <c r="RUS156" s="8"/>
      <c r="RUT156" s="8"/>
      <c r="RUU156" s="8"/>
      <c r="RUV156" s="8"/>
      <c r="RUW156" s="8"/>
      <c r="RUX156" s="8"/>
      <c r="RUY156" s="8"/>
      <c r="RUZ156" s="8"/>
      <c r="RVA156" s="8"/>
      <c r="RVB156" s="8"/>
      <c r="RVC156" s="8"/>
      <c r="RVD156" s="8"/>
      <c r="RVE156" s="8"/>
      <c r="RVF156" s="8"/>
      <c r="RVG156" s="8"/>
      <c r="RVH156" s="8"/>
      <c r="RVI156" s="8"/>
      <c r="RVJ156" s="8"/>
      <c r="RVK156" s="8"/>
      <c r="RVL156" s="8"/>
      <c r="RVM156" s="8"/>
      <c r="RVN156" s="8"/>
      <c r="RVO156" s="8"/>
      <c r="RVP156" s="8"/>
      <c r="RVQ156" s="8"/>
      <c r="RVR156" s="8"/>
      <c r="RVS156" s="8"/>
      <c r="RVT156" s="8"/>
      <c r="RVU156" s="8"/>
      <c r="RVV156" s="8"/>
      <c r="RVW156" s="8"/>
      <c r="RVX156" s="8"/>
      <c r="RVY156" s="8"/>
      <c r="RVZ156" s="8"/>
      <c r="RWA156" s="8"/>
      <c r="RWB156" s="8"/>
      <c r="RWC156" s="8"/>
      <c r="RWD156" s="8"/>
      <c r="RWE156" s="8"/>
      <c r="RWF156" s="8"/>
      <c r="RWG156" s="8"/>
      <c r="RWH156" s="8"/>
      <c r="RWI156" s="8"/>
      <c r="RWJ156" s="8"/>
      <c r="RWK156" s="8"/>
      <c r="RWL156" s="8"/>
      <c r="RWM156" s="8"/>
      <c r="RWN156" s="8"/>
      <c r="RWO156" s="8"/>
      <c r="RWP156" s="8"/>
      <c r="RWQ156" s="8"/>
      <c r="RWR156" s="8"/>
      <c r="RWS156" s="8"/>
      <c r="RWT156" s="8"/>
      <c r="RWU156" s="8"/>
      <c r="RWV156" s="8"/>
      <c r="RWW156" s="8"/>
      <c r="RWX156" s="8"/>
      <c r="RWY156" s="8"/>
      <c r="RWZ156" s="8"/>
      <c r="RXA156" s="8"/>
      <c r="RXB156" s="8"/>
      <c r="RXC156" s="8"/>
      <c r="RXD156" s="8"/>
      <c r="RXE156" s="8"/>
      <c r="RXF156" s="8"/>
      <c r="RXG156" s="8"/>
      <c r="RXH156" s="8"/>
      <c r="RXI156" s="8"/>
      <c r="RXJ156" s="8"/>
      <c r="RXK156" s="8"/>
      <c r="RXL156" s="8"/>
      <c r="RXM156" s="8"/>
      <c r="RXN156" s="8"/>
      <c r="RXO156" s="8"/>
      <c r="RXP156" s="8"/>
      <c r="RXQ156" s="8"/>
      <c r="RXR156" s="8"/>
      <c r="RXS156" s="8"/>
      <c r="RXT156" s="8"/>
      <c r="RXU156" s="8"/>
      <c r="RXV156" s="8"/>
      <c r="RXW156" s="8"/>
      <c r="RXX156" s="8"/>
      <c r="RXY156" s="8"/>
      <c r="RXZ156" s="8"/>
      <c r="RYA156" s="8"/>
      <c r="RYB156" s="8"/>
      <c r="RYC156" s="8"/>
      <c r="RYD156" s="8"/>
      <c r="RYE156" s="8"/>
      <c r="RYF156" s="8"/>
      <c r="RYG156" s="8"/>
      <c r="RYH156" s="8"/>
      <c r="RYI156" s="8"/>
      <c r="RYJ156" s="8"/>
      <c r="RYK156" s="8"/>
      <c r="RYL156" s="8"/>
      <c r="RYM156" s="8"/>
      <c r="RYN156" s="8"/>
      <c r="RYO156" s="8"/>
      <c r="RYP156" s="8"/>
      <c r="RYQ156" s="8"/>
      <c r="RYR156" s="8"/>
      <c r="RYS156" s="8"/>
      <c r="RYT156" s="8"/>
      <c r="RYU156" s="8"/>
      <c r="RYV156" s="8"/>
      <c r="RYW156" s="8"/>
      <c r="RYX156" s="8"/>
      <c r="RYY156" s="8"/>
      <c r="RYZ156" s="8"/>
      <c r="RZA156" s="8"/>
      <c r="RZB156" s="8"/>
      <c r="RZC156" s="8"/>
      <c r="RZD156" s="8"/>
      <c r="RZE156" s="8"/>
      <c r="RZF156" s="8"/>
      <c r="RZG156" s="8"/>
      <c r="RZH156" s="8"/>
      <c r="RZI156" s="8"/>
      <c r="RZJ156" s="8"/>
      <c r="RZK156" s="8"/>
      <c r="RZL156" s="8"/>
      <c r="RZM156" s="8"/>
      <c r="RZN156" s="8"/>
      <c r="RZO156" s="8"/>
      <c r="RZP156" s="8"/>
      <c r="RZQ156" s="8"/>
      <c r="RZR156" s="8"/>
      <c r="RZS156" s="8"/>
      <c r="RZT156" s="8"/>
      <c r="RZU156" s="8"/>
      <c r="RZV156" s="8"/>
      <c r="RZW156" s="8"/>
      <c r="RZX156" s="8"/>
      <c r="RZY156" s="8"/>
      <c r="RZZ156" s="8"/>
      <c r="SAA156" s="8"/>
      <c r="SAB156" s="8"/>
      <c r="SAC156" s="8"/>
      <c r="SAD156" s="8"/>
      <c r="SAE156" s="8"/>
      <c r="SAF156" s="8"/>
      <c r="SAG156" s="8"/>
      <c r="SAH156" s="8"/>
      <c r="SAI156" s="8"/>
      <c r="SAJ156" s="8"/>
      <c r="SAK156" s="8"/>
      <c r="SAL156" s="8"/>
      <c r="SAM156" s="8"/>
      <c r="SAN156" s="8"/>
      <c r="SAO156" s="8"/>
      <c r="SAP156" s="8"/>
      <c r="SAQ156" s="8"/>
      <c r="SAR156" s="8"/>
      <c r="SAS156" s="8"/>
      <c r="SAT156" s="8"/>
      <c r="SAU156" s="8"/>
      <c r="SAV156" s="8"/>
      <c r="SAW156" s="8"/>
      <c r="SAX156" s="8"/>
      <c r="SAY156" s="8"/>
      <c r="SAZ156" s="8"/>
      <c r="SBA156" s="8"/>
      <c r="SBB156" s="8"/>
      <c r="SBC156" s="8"/>
      <c r="SBD156" s="8"/>
      <c r="SBE156" s="8"/>
      <c r="SBF156" s="8"/>
      <c r="SBG156" s="8"/>
      <c r="SBH156" s="8"/>
      <c r="SBI156" s="8"/>
      <c r="SBJ156" s="8"/>
      <c r="SBK156" s="8"/>
      <c r="SBL156" s="8"/>
      <c r="SBM156" s="8"/>
      <c r="SBN156" s="8"/>
      <c r="SBO156" s="8"/>
      <c r="SBP156" s="8"/>
      <c r="SBQ156" s="8"/>
      <c r="SBR156" s="8"/>
      <c r="SBS156" s="8"/>
      <c r="SBT156" s="8"/>
      <c r="SBU156" s="8"/>
      <c r="SBV156" s="8"/>
      <c r="SBW156" s="8"/>
      <c r="SBX156" s="8"/>
      <c r="SBY156" s="8"/>
      <c r="SBZ156" s="8"/>
      <c r="SCA156" s="8"/>
      <c r="SCB156" s="8"/>
      <c r="SCC156" s="8"/>
      <c r="SCD156" s="8"/>
      <c r="SCE156" s="8"/>
      <c r="SCF156" s="8"/>
      <c r="SCG156" s="8"/>
      <c r="SCH156" s="8"/>
      <c r="SCI156" s="8"/>
      <c r="SCJ156" s="8"/>
      <c r="SCK156" s="8"/>
      <c r="SCL156" s="8"/>
      <c r="SCM156" s="8"/>
      <c r="SCN156" s="8"/>
      <c r="SCO156" s="8"/>
      <c r="SCP156" s="8"/>
      <c r="SCQ156" s="8"/>
      <c r="SCR156" s="8"/>
      <c r="SCS156" s="8"/>
      <c r="SCT156" s="8"/>
      <c r="SCU156" s="8"/>
      <c r="SCV156" s="8"/>
      <c r="SCW156" s="8"/>
      <c r="SCX156" s="8"/>
      <c r="SCY156" s="8"/>
      <c r="SCZ156" s="8"/>
      <c r="SDA156" s="8"/>
      <c r="SDB156" s="8"/>
      <c r="SDC156" s="8"/>
      <c r="SDD156" s="8"/>
      <c r="SDE156" s="8"/>
      <c r="SDF156" s="8"/>
      <c r="SDG156" s="8"/>
      <c r="SDH156" s="8"/>
      <c r="SDI156" s="8"/>
      <c r="SDJ156" s="8"/>
      <c r="SDK156" s="8"/>
      <c r="SDL156" s="8"/>
      <c r="SDM156" s="8"/>
      <c r="SDN156" s="8"/>
      <c r="SDO156" s="8"/>
      <c r="SDP156" s="8"/>
      <c r="SDQ156" s="8"/>
      <c r="SDR156" s="8"/>
      <c r="SDS156" s="8"/>
      <c r="SDT156" s="8"/>
      <c r="SDU156" s="8"/>
      <c r="SDV156" s="8"/>
      <c r="SDW156" s="8"/>
      <c r="SDX156" s="8"/>
      <c r="SDY156" s="8"/>
      <c r="SDZ156" s="8"/>
      <c r="SEA156" s="8"/>
      <c r="SEB156" s="8"/>
      <c r="SEC156" s="8"/>
      <c r="SED156" s="8"/>
      <c r="SEE156" s="8"/>
      <c r="SEF156" s="8"/>
      <c r="SEG156" s="8"/>
      <c r="SEH156" s="8"/>
      <c r="SEI156" s="8"/>
      <c r="SEJ156" s="8"/>
      <c r="SEK156" s="8"/>
      <c r="SEL156" s="8"/>
      <c r="SEM156" s="8"/>
      <c r="SEN156" s="8"/>
      <c r="SEO156" s="8"/>
      <c r="SEP156" s="8"/>
      <c r="SEQ156" s="8"/>
      <c r="SER156" s="8"/>
      <c r="SES156" s="8"/>
      <c r="SET156" s="8"/>
      <c r="SEU156" s="8"/>
      <c r="SEV156" s="8"/>
      <c r="SEW156" s="8"/>
      <c r="SEX156" s="8"/>
      <c r="SEY156" s="8"/>
      <c r="SEZ156" s="8"/>
      <c r="SFA156" s="8"/>
      <c r="SFB156" s="8"/>
      <c r="SFC156" s="8"/>
      <c r="SFD156" s="8"/>
      <c r="SFE156" s="8"/>
      <c r="SFF156" s="8"/>
      <c r="SFG156" s="8"/>
      <c r="SFH156" s="8"/>
      <c r="SFI156" s="8"/>
      <c r="SFJ156" s="8"/>
      <c r="SFK156" s="8"/>
      <c r="SFL156" s="8"/>
      <c r="SFM156" s="8"/>
      <c r="SFN156" s="8"/>
      <c r="SFO156" s="8"/>
      <c r="SFP156" s="8"/>
      <c r="SFQ156" s="8"/>
      <c r="SFR156" s="8"/>
      <c r="SFS156" s="8"/>
      <c r="SFT156" s="8"/>
      <c r="SFU156" s="8"/>
      <c r="SFV156" s="8"/>
      <c r="SFW156" s="8"/>
      <c r="SFX156" s="8"/>
      <c r="SFY156" s="8"/>
      <c r="SFZ156" s="8"/>
      <c r="SGA156" s="8"/>
      <c r="SGB156" s="8"/>
      <c r="SGC156" s="8"/>
      <c r="SGD156" s="8"/>
      <c r="SGE156" s="8"/>
      <c r="SGF156" s="8"/>
      <c r="SGG156" s="8"/>
      <c r="SGH156" s="8"/>
      <c r="SGI156" s="8"/>
      <c r="SGJ156" s="8"/>
      <c r="SGK156" s="8"/>
      <c r="SGL156" s="8"/>
      <c r="SGM156" s="8"/>
      <c r="SGN156" s="8"/>
      <c r="SGO156" s="8"/>
      <c r="SGP156" s="8"/>
      <c r="SGQ156" s="8"/>
      <c r="SGR156" s="8"/>
      <c r="SGS156" s="8"/>
      <c r="SGT156" s="8"/>
      <c r="SGU156" s="8"/>
      <c r="SGV156" s="8"/>
      <c r="SGW156" s="8"/>
      <c r="SGX156" s="8"/>
      <c r="SGY156" s="8"/>
      <c r="SGZ156" s="8"/>
      <c r="SHA156" s="8"/>
      <c r="SHB156" s="8"/>
      <c r="SHC156" s="8"/>
      <c r="SHD156" s="8"/>
      <c r="SHE156" s="8"/>
      <c r="SHF156" s="8"/>
      <c r="SHG156" s="8"/>
      <c r="SHH156" s="8"/>
      <c r="SHI156" s="8"/>
      <c r="SHJ156" s="8"/>
      <c r="SHK156" s="8"/>
      <c r="SHL156" s="8"/>
      <c r="SHM156" s="8"/>
      <c r="SHN156" s="8"/>
      <c r="SHO156" s="8"/>
      <c r="SHP156" s="8"/>
      <c r="SHQ156" s="8"/>
      <c r="SHR156" s="8"/>
      <c r="SHS156" s="8"/>
      <c r="SHT156" s="8"/>
      <c r="SHU156" s="8"/>
      <c r="SHV156" s="8"/>
      <c r="SHW156" s="8"/>
      <c r="SHX156" s="8"/>
      <c r="SHY156" s="8"/>
      <c r="SHZ156" s="8"/>
      <c r="SIA156" s="8"/>
      <c r="SIB156" s="8"/>
      <c r="SIC156" s="8"/>
      <c r="SID156" s="8"/>
      <c r="SIE156" s="8"/>
      <c r="SIF156" s="8"/>
      <c r="SIG156" s="8"/>
      <c r="SIH156" s="8"/>
      <c r="SII156" s="8"/>
      <c r="SIJ156" s="8"/>
      <c r="SIK156" s="8"/>
      <c r="SIL156" s="8"/>
      <c r="SIM156" s="8"/>
      <c r="SIN156" s="8"/>
      <c r="SIO156" s="8"/>
      <c r="SIP156" s="8"/>
      <c r="SIQ156" s="8"/>
      <c r="SIR156" s="8"/>
      <c r="SIS156" s="8"/>
      <c r="SIT156" s="8"/>
      <c r="SIU156" s="8"/>
      <c r="SIV156" s="8"/>
      <c r="SIW156" s="8"/>
      <c r="SIX156" s="8"/>
      <c r="SIY156" s="8"/>
      <c r="SIZ156" s="8"/>
      <c r="SJA156" s="8"/>
      <c r="SJB156" s="8"/>
      <c r="SJC156" s="8"/>
      <c r="SJD156" s="8"/>
      <c r="SJE156" s="8"/>
      <c r="SJF156" s="8"/>
      <c r="SJG156" s="8"/>
      <c r="SJH156" s="8"/>
      <c r="SJI156" s="8"/>
      <c r="SJJ156" s="8"/>
      <c r="SJK156" s="8"/>
      <c r="SJL156" s="8"/>
      <c r="SJM156" s="8"/>
      <c r="SJN156" s="8"/>
      <c r="SJO156" s="8"/>
      <c r="SJP156" s="8"/>
      <c r="SJQ156" s="8"/>
      <c r="SJR156" s="8"/>
      <c r="SJS156" s="8"/>
      <c r="SJT156" s="8"/>
      <c r="SJU156" s="8"/>
      <c r="SJV156" s="8"/>
      <c r="SJW156" s="8"/>
      <c r="SJX156" s="8"/>
      <c r="SJY156" s="8"/>
      <c r="SJZ156" s="8"/>
      <c r="SKA156" s="8"/>
      <c r="SKB156" s="8"/>
      <c r="SKC156" s="8"/>
      <c r="SKD156" s="8"/>
      <c r="SKE156" s="8"/>
      <c r="SKF156" s="8"/>
      <c r="SKG156" s="8"/>
      <c r="SKH156" s="8"/>
      <c r="SKI156" s="8"/>
      <c r="SKJ156" s="8"/>
      <c r="SKK156" s="8"/>
      <c r="SKL156" s="8"/>
      <c r="SKM156" s="8"/>
      <c r="SKN156" s="8"/>
      <c r="SKO156" s="8"/>
      <c r="SKP156" s="8"/>
      <c r="SKQ156" s="8"/>
      <c r="SKR156" s="8"/>
      <c r="SKS156" s="8"/>
      <c r="SKT156" s="8"/>
      <c r="SKU156" s="8"/>
      <c r="SKV156" s="8"/>
      <c r="SKW156" s="8"/>
      <c r="SKX156" s="8"/>
      <c r="SKY156" s="8"/>
      <c r="SKZ156" s="8"/>
      <c r="SLA156" s="8"/>
      <c r="SLB156" s="8"/>
      <c r="SLC156" s="8"/>
      <c r="SLD156" s="8"/>
      <c r="SLE156" s="8"/>
      <c r="SLF156" s="8"/>
      <c r="SLG156" s="8"/>
      <c r="SLH156" s="8"/>
      <c r="SLI156" s="8"/>
      <c r="SLJ156" s="8"/>
      <c r="SLK156" s="8"/>
      <c r="SLL156" s="8"/>
      <c r="SLM156" s="8"/>
      <c r="SLN156" s="8"/>
      <c r="SLO156" s="8"/>
      <c r="SLP156" s="8"/>
      <c r="SLQ156" s="8"/>
      <c r="SLR156" s="8"/>
      <c r="SLS156" s="8"/>
      <c r="SLT156" s="8"/>
      <c r="SLU156" s="8"/>
      <c r="SLV156" s="8"/>
      <c r="SLW156" s="8"/>
      <c r="SLX156" s="8"/>
      <c r="SLY156" s="8"/>
      <c r="SLZ156" s="8"/>
      <c r="SMA156" s="8"/>
      <c r="SMB156" s="8"/>
      <c r="SMC156" s="8"/>
      <c r="SMD156" s="8"/>
      <c r="SME156" s="8"/>
      <c r="SMF156" s="8"/>
      <c r="SMG156" s="8"/>
      <c r="SMH156" s="8"/>
      <c r="SMI156" s="8"/>
      <c r="SMJ156" s="8"/>
      <c r="SMK156" s="8"/>
      <c r="SML156" s="8"/>
      <c r="SMM156" s="8"/>
      <c r="SMN156" s="8"/>
      <c r="SMO156" s="8"/>
      <c r="SMP156" s="8"/>
      <c r="SMQ156" s="8"/>
      <c r="SMR156" s="8"/>
      <c r="SMS156" s="8"/>
      <c r="SMT156" s="8"/>
      <c r="SMU156" s="8"/>
      <c r="SMV156" s="8"/>
      <c r="SMW156" s="8"/>
      <c r="SMX156" s="8"/>
      <c r="SMY156" s="8"/>
      <c r="SMZ156" s="8"/>
      <c r="SNA156" s="8"/>
      <c r="SNB156" s="8"/>
      <c r="SNC156" s="8"/>
      <c r="SND156" s="8"/>
      <c r="SNE156" s="8"/>
      <c r="SNF156" s="8"/>
      <c r="SNG156" s="8"/>
      <c r="SNH156" s="8"/>
      <c r="SNI156" s="8"/>
      <c r="SNJ156" s="8"/>
      <c r="SNK156" s="8"/>
      <c r="SNL156" s="8"/>
      <c r="SNM156" s="8"/>
      <c r="SNN156" s="8"/>
      <c r="SNO156" s="8"/>
      <c r="SNP156" s="8"/>
      <c r="SNQ156" s="8"/>
      <c r="SNR156" s="8"/>
      <c r="SNS156" s="8"/>
      <c r="SNT156" s="8"/>
      <c r="SNU156" s="8"/>
      <c r="SNV156" s="8"/>
      <c r="SNW156" s="8"/>
      <c r="SNX156" s="8"/>
      <c r="SNY156" s="8"/>
      <c r="SNZ156" s="8"/>
      <c r="SOA156" s="8"/>
      <c r="SOB156" s="8"/>
      <c r="SOC156" s="8"/>
      <c r="SOD156" s="8"/>
      <c r="SOE156" s="8"/>
      <c r="SOF156" s="8"/>
      <c r="SOG156" s="8"/>
      <c r="SOH156" s="8"/>
      <c r="SOI156" s="8"/>
      <c r="SOJ156" s="8"/>
      <c r="SOK156" s="8"/>
      <c r="SOL156" s="8"/>
      <c r="SOM156" s="8"/>
      <c r="SON156" s="8"/>
      <c r="SOO156" s="8"/>
      <c r="SOP156" s="8"/>
      <c r="SOQ156" s="8"/>
      <c r="SOR156" s="8"/>
      <c r="SOS156" s="8"/>
      <c r="SOT156" s="8"/>
      <c r="SOU156" s="8"/>
      <c r="SOV156" s="8"/>
      <c r="SOW156" s="8"/>
      <c r="SOX156" s="8"/>
      <c r="SOY156" s="8"/>
      <c r="SOZ156" s="8"/>
      <c r="SPA156" s="8"/>
      <c r="SPB156" s="8"/>
      <c r="SPC156" s="8"/>
      <c r="SPD156" s="8"/>
      <c r="SPE156" s="8"/>
      <c r="SPF156" s="8"/>
      <c r="SPG156" s="8"/>
      <c r="SPH156" s="8"/>
      <c r="SPI156" s="8"/>
      <c r="SPJ156" s="8"/>
      <c r="SPK156" s="8"/>
      <c r="SPL156" s="8"/>
      <c r="SPM156" s="8"/>
      <c r="SPN156" s="8"/>
      <c r="SPO156" s="8"/>
      <c r="SPP156" s="8"/>
      <c r="SPQ156" s="8"/>
      <c r="SPR156" s="8"/>
      <c r="SPS156" s="8"/>
      <c r="SPT156" s="8"/>
      <c r="SPU156" s="8"/>
      <c r="SPV156" s="8"/>
      <c r="SPW156" s="8"/>
      <c r="SPX156" s="8"/>
      <c r="SPY156" s="8"/>
      <c r="SPZ156" s="8"/>
      <c r="SQA156" s="8"/>
      <c r="SQB156" s="8"/>
      <c r="SQC156" s="8"/>
      <c r="SQD156" s="8"/>
      <c r="SQE156" s="8"/>
      <c r="SQF156" s="8"/>
      <c r="SQG156" s="8"/>
      <c r="SQH156" s="8"/>
      <c r="SQI156" s="8"/>
      <c r="SQJ156" s="8"/>
      <c r="SQK156" s="8"/>
      <c r="SQL156" s="8"/>
      <c r="SQM156" s="8"/>
      <c r="SQN156" s="8"/>
      <c r="SQO156" s="8"/>
      <c r="SQP156" s="8"/>
      <c r="SQQ156" s="8"/>
      <c r="SQR156" s="8"/>
      <c r="SQS156" s="8"/>
      <c r="SQT156" s="8"/>
      <c r="SQU156" s="8"/>
      <c r="SQV156" s="8"/>
      <c r="SQW156" s="8"/>
      <c r="SQX156" s="8"/>
      <c r="SQY156" s="8"/>
      <c r="SQZ156" s="8"/>
      <c r="SRA156" s="8"/>
      <c r="SRB156" s="8"/>
      <c r="SRC156" s="8"/>
      <c r="SRD156" s="8"/>
      <c r="SRE156" s="8"/>
      <c r="SRF156" s="8"/>
      <c r="SRG156" s="8"/>
      <c r="SRH156" s="8"/>
      <c r="SRI156" s="8"/>
      <c r="SRJ156" s="8"/>
      <c r="SRK156" s="8"/>
      <c r="SRL156" s="8"/>
      <c r="SRM156" s="8"/>
      <c r="SRN156" s="8"/>
      <c r="SRO156" s="8"/>
      <c r="SRP156" s="8"/>
      <c r="SRQ156" s="8"/>
      <c r="SRR156" s="8"/>
      <c r="SRS156" s="8"/>
      <c r="SRT156" s="8"/>
      <c r="SRU156" s="8"/>
      <c r="SRV156" s="8"/>
      <c r="SRW156" s="8"/>
      <c r="SRX156" s="8"/>
      <c r="SRY156" s="8"/>
      <c r="SRZ156" s="8"/>
      <c r="SSA156" s="8"/>
      <c r="SSB156" s="8"/>
      <c r="SSC156" s="8"/>
      <c r="SSD156" s="8"/>
      <c r="SSE156" s="8"/>
      <c r="SSF156" s="8"/>
      <c r="SSG156" s="8"/>
      <c r="SSH156" s="8"/>
      <c r="SSI156" s="8"/>
      <c r="SSJ156" s="8"/>
      <c r="SSK156" s="8"/>
      <c r="SSL156" s="8"/>
      <c r="SSM156" s="8"/>
      <c r="SSN156" s="8"/>
      <c r="SSO156" s="8"/>
      <c r="SSP156" s="8"/>
      <c r="SSQ156" s="8"/>
      <c r="SSR156" s="8"/>
      <c r="SSS156" s="8"/>
      <c r="SST156" s="8"/>
      <c r="SSU156" s="8"/>
      <c r="SSV156" s="8"/>
      <c r="SSW156" s="8"/>
      <c r="SSX156" s="8"/>
      <c r="SSY156" s="8"/>
      <c r="SSZ156" s="8"/>
      <c r="STA156" s="8"/>
      <c r="STB156" s="8"/>
      <c r="STC156" s="8"/>
      <c r="STD156" s="8"/>
      <c r="STE156" s="8"/>
      <c r="STF156" s="8"/>
      <c r="STG156" s="8"/>
      <c r="STH156" s="8"/>
      <c r="STI156" s="8"/>
      <c r="STJ156" s="8"/>
      <c r="STK156" s="8"/>
      <c r="STL156" s="8"/>
      <c r="STM156" s="8"/>
      <c r="STN156" s="8"/>
      <c r="STO156" s="8"/>
      <c r="STP156" s="8"/>
      <c r="STQ156" s="8"/>
      <c r="STR156" s="8"/>
      <c r="STS156" s="8"/>
      <c r="STT156" s="8"/>
      <c r="STU156" s="8"/>
      <c r="STV156" s="8"/>
      <c r="STW156" s="8"/>
      <c r="STX156" s="8"/>
      <c r="STY156" s="8"/>
      <c r="STZ156" s="8"/>
      <c r="SUA156" s="8"/>
      <c r="SUB156" s="8"/>
      <c r="SUC156" s="8"/>
      <c r="SUD156" s="8"/>
      <c r="SUE156" s="8"/>
      <c r="SUF156" s="8"/>
      <c r="SUG156" s="8"/>
      <c r="SUH156" s="8"/>
      <c r="SUI156" s="8"/>
      <c r="SUJ156" s="8"/>
      <c r="SUK156" s="8"/>
      <c r="SUL156" s="8"/>
      <c r="SUM156" s="8"/>
      <c r="SUN156" s="8"/>
      <c r="SUO156" s="8"/>
      <c r="SUP156" s="8"/>
      <c r="SUQ156" s="8"/>
      <c r="SUR156" s="8"/>
      <c r="SUS156" s="8"/>
      <c r="SUT156" s="8"/>
      <c r="SUU156" s="8"/>
      <c r="SUV156" s="8"/>
      <c r="SUW156" s="8"/>
      <c r="SUX156" s="8"/>
      <c r="SUY156" s="8"/>
      <c r="SUZ156" s="8"/>
      <c r="SVA156" s="8"/>
      <c r="SVB156" s="8"/>
      <c r="SVC156" s="8"/>
      <c r="SVD156" s="8"/>
      <c r="SVE156" s="8"/>
      <c r="SVF156" s="8"/>
      <c r="SVG156" s="8"/>
      <c r="SVH156" s="8"/>
      <c r="SVI156" s="8"/>
      <c r="SVJ156" s="8"/>
      <c r="SVK156" s="8"/>
      <c r="SVL156" s="8"/>
      <c r="SVM156" s="8"/>
      <c r="SVN156" s="8"/>
      <c r="SVO156" s="8"/>
      <c r="SVP156" s="8"/>
      <c r="SVQ156" s="8"/>
      <c r="SVR156" s="8"/>
      <c r="SVS156" s="8"/>
      <c r="SVT156" s="8"/>
      <c r="SVU156" s="8"/>
      <c r="SVV156" s="8"/>
      <c r="SVW156" s="8"/>
      <c r="SVX156" s="8"/>
      <c r="SVY156" s="8"/>
      <c r="SVZ156" s="8"/>
      <c r="SWA156" s="8"/>
      <c r="SWB156" s="8"/>
      <c r="SWC156" s="8"/>
      <c r="SWD156" s="8"/>
      <c r="SWE156" s="8"/>
      <c r="SWF156" s="8"/>
      <c r="SWG156" s="8"/>
      <c r="SWH156" s="8"/>
      <c r="SWI156" s="8"/>
      <c r="SWJ156" s="8"/>
      <c r="SWK156" s="8"/>
      <c r="SWL156" s="8"/>
      <c r="SWM156" s="8"/>
      <c r="SWN156" s="8"/>
      <c r="SWO156" s="8"/>
      <c r="SWP156" s="8"/>
      <c r="SWQ156" s="8"/>
      <c r="SWR156" s="8"/>
      <c r="SWS156" s="8"/>
      <c r="SWT156" s="8"/>
      <c r="SWU156" s="8"/>
      <c r="SWV156" s="8"/>
      <c r="SWW156" s="8"/>
      <c r="SWX156" s="8"/>
      <c r="SWY156" s="8"/>
      <c r="SWZ156" s="8"/>
      <c r="SXA156" s="8"/>
      <c r="SXB156" s="8"/>
      <c r="SXC156" s="8"/>
      <c r="SXD156" s="8"/>
      <c r="SXE156" s="8"/>
      <c r="SXF156" s="8"/>
      <c r="SXG156" s="8"/>
      <c r="SXH156" s="8"/>
      <c r="SXI156" s="8"/>
      <c r="SXJ156" s="8"/>
      <c r="SXK156" s="8"/>
      <c r="SXL156" s="8"/>
      <c r="SXM156" s="8"/>
      <c r="SXN156" s="8"/>
      <c r="SXO156" s="8"/>
      <c r="SXP156" s="8"/>
      <c r="SXQ156" s="8"/>
      <c r="SXR156" s="8"/>
      <c r="SXS156" s="8"/>
      <c r="SXT156" s="8"/>
      <c r="SXU156" s="8"/>
      <c r="SXV156" s="8"/>
      <c r="SXW156" s="8"/>
      <c r="SXX156" s="8"/>
      <c r="SXY156" s="8"/>
      <c r="SXZ156" s="8"/>
      <c r="SYA156" s="8"/>
      <c r="SYB156" s="8"/>
      <c r="SYC156" s="8"/>
      <c r="SYD156" s="8"/>
      <c r="SYE156" s="8"/>
      <c r="SYF156" s="8"/>
      <c r="SYG156" s="8"/>
      <c r="SYH156" s="8"/>
      <c r="SYI156" s="8"/>
      <c r="SYJ156" s="8"/>
      <c r="SYK156" s="8"/>
      <c r="SYL156" s="8"/>
      <c r="SYM156" s="8"/>
      <c r="SYN156" s="8"/>
      <c r="SYO156" s="8"/>
      <c r="SYP156" s="8"/>
      <c r="SYQ156" s="8"/>
      <c r="SYR156" s="8"/>
      <c r="SYS156" s="8"/>
      <c r="SYT156" s="8"/>
      <c r="SYU156" s="8"/>
      <c r="SYV156" s="8"/>
      <c r="SYW156" s="8"/>
      <c r="SYX156" s="8"/>
      <c r="SYY156" s="8"/>
      <c r="SYZ156" s="8"/>
      <c r="SZA156" s="8"/>
      <c r="SZB156" s="8"/>
      <c r="SZC156" s="8"/>
      <c r="SZD156" s="8"/>
      <c r="SZE156" s="8"/>
      <c r="SZF156" s="8"/>
      <c r="SZG156" s="8"/>
      <c r="SZH156" s="8"/>
      <c r="SZI156" s="8"/>
      <c r="SZJ156" s="8"/>
      <c r="SZK156" s="8"/>
      <c r="SZL156" s="8"/>
      <c r="SZM156" s="8"/>
      <c r="SZN156" s="8"/>
      <c r="SZO156" s="8"/>
      <c r="SZP156" s="8"/>
      <c r="SZQ156" s="8"/>
      <c r="SZR156" s="8"/>
      <c r="SZS156" s="8"/>
      <c r="SZT156" s="8"/>
      <c r="SZU156" s="8"/>
      <c r="SZV156" s="8"/>
      <c r="SZW156" s="8"/>
      <c r="SZX156" s="8"/>
      <c r="SZY156" s="8"/>
      <c r="SZZ156" s="8"/>
      <c r="TAA156" s="8"/>
      <c r="TAB156" s="8"/>
      <c r="TAC156" s="8"/>
      <c r="TAD156" s="8"/>
      <c r="TAE156" s="8"/>
      <c r="TAF156" s="8"/>
      <c r="TAG156" s="8"/>
      <c r="TAH156" s="8"/>
      <c r="TAI156" s="8"/>
      <c r="TAJ156" s="8"/>
      <c r="TAK156" s="8"/>
      <c r="TAL156" s="8"/>
      <c r="TAM156" s="8"/>
      <c r="TAN156" s="8"/>
      <c r="TAO156" s="8"/>
      <c r="TAP156" s="8"/>
      <c r="TAQ156" s="8"/>
      <c r="TAR156" s="8"/>
      <c r="TAS156" s="8"/>
      <c r="TAT156" s="8"/>
      <c r="TAU156" s="8"/>
      <c r="TAV156" s="8"/>
      <c r="TAW156" s="8"/>
      <c r="TAX156" s="8"/>
      <c r="TAY156" s="8"/>
      <c r="TAZ156" s="8"/>
      <c r="TBA156" s="8"/>
      <c r="TBB156" s="8"/>
      <c r="TBC156" s="8"/>
      <c r="TBD156" s="8"/>
      <c r="TBE156" s="8"/>
      <c r="TBF156" s="8"/>
      <c r="TBG156" s="8"/>
      <c r="TBH156" s="8"/>
      <c r="TBI156" s="8"/>
      <c r="TBJ156" s="8"/>
      <c r="TBK156" s="8"/>
      <c r="TBL156" s="8"/>
      <c r="TBM156" s="8"/>
      <c r="TBN156" s="8"/>
      <c r="TBO156" s="8"/>
      <c r="TBP156" s="8"/>
      <c r="TBQ156" s="8"/>
      <c r="TBR156" s="8"/>
      <c r="TBS156" s="8"/>
      <c r="TBT156" s="8"/>
      <c r="TBU156" s="8"/>
      <c r="TBV156" s="8"/>
      <c r="TBW156" s="8"/>
      <c r="TBX156" s="8"/>
      <c r="TBY156" s="8"/>
      <c r="TBZ156" s="8"/>
      <c r="TCA156" s="8"/>
      <c r="TCB156" s="8"/>
      <c r="TCC156" s="8"/>
      <c r="TCD156" s="8"/>
      <c r="TCE156" s="8"/>
      <c r="TCF156" s="8"/>
      <c r="TCG156" s="8"/>
      <c r="TCH156" s="8"/>
      <c r="TCI156" s="8"/>
      <c r="TCJ156" s="8"/>
      <c r="TCK156" s="8"/>
      <c r="TCL156" s="8"/>
      <c r="TCM156" s="8"/>
      <c r="TCN156" s="8"/>
      <c r="TCO156" s="8"/>
      <c r="TCP156" s="8"/>
      <c r="TCQ156" s="8"/>
      <c r="TCR156" s="8"/>
      <c r="TCS156" s="8"/>
      <c r="TCT156" s="8"/>
      <c r="TCU156" s="8"/>
      <c r="TCV156" s="8"/>
      <c r="TCW156" s="8"/>
      <c r="TCX156" s="8"/>
      <c r="TCY156" s="8"/>
      <c r="TCZ156" s="8"/>
      <c r="TDA156" s="8"/>
      <c r="TDB156" s="8"/>
      <c r="TDC156" s="8"/>
      <c r="TDD156" s="8"/>
      <c r="TDE156" s="8"/>
      <c r="TDF156" s="8"/>
      <c r="TDG156" s="8"/>
      <c r="TDH156" s="8"/>
      <c r="TDI156" s="8"/>
      <c r="TDJ156" s="8"/>
      <c r="TDK156" s="8"/>
      <c r="TDL156" s="8"/>
      <c r="TDM156" s="8"/>
      <c r="TDN156" s="8"/>
      <c r="TDO156" s="8"/>
      <c r="TDP156" s="8"/>
      <c r="TDQ156" s="8"/>
      <c r="TDR156" s="8"/>
      <c r="TDS156" s="8"/>
      <c r="TDT156" s="8"/>
      <c r="TDU156" s="8"/>
      <c r="TDV156" s="8"/>
      <c r="TDW156" s="8"/>
      <c r="TDX156" s="8"/>
      <c r="TDY156" s="8"/>
      <c r="TDZ156" s="8"/>
      <c r="TEA156" s="8"/>
      <c r="TEB156" s="8"/>
      <c r="TEC156" s="8"/>
      <c r="TED156" s="8"/>
      <c r="TEE156" s="8"/>
      <c r="TEF156" s="8"/>
      <c r="TEG156" s="8"/>
      <c r="TEH156" s="8"/>
      <c r="TEI156" s="8"/>
      <c r="TEJ156" s="8"/>
      <c r="TEK156" s="8"/>
      <c r="TEL156" s="8"/>
      <c r="TEM156" s="8"/>
      <c r="TEN156" s="8"/>
      <c r="TEO156" s="8"/>
      <c r="TEP156" s="8"/>
      <c r="TEQ156" s="8"/>
      <c r="TER156" s="8"/>
      <c r="TES156" s="8"/>
      <c r="TET156" s="8"/>
      <c r="TEU156" s="8"/>
      <c r="TEV156" s="8"/>
      <c r="TEW156" s="8"/>
      <c r="TEX156" s="8"/>
      <c r="TEY156" s="8"/>
      <c r="TEZ156" s="8"/>
      <c r="TFA156" s="8"/>
      <c r="TFB156" s="8"/>
      <c r="TFC156" s="8"/>
      <c r="TFD156" s="8"/>
      <c r="TFE156" s="8"/>
      <c r="TFF156" s="8"/>
      <c r="TFG156" s="8"/>
      <c r="TFH156" s="8"/>
      <c r="TFI156" s="8"/>
      <c r="TFJ156" s="8"/>
      <c r="TFK156" s="8"/>
      <c r="TFL156" s="8"/>
      <c r="TFM156" s="8"/>
      <c r="TFN156" s="8"/>
      <c r="TFO156" s="8"/>
      <c r="TFP156" s="8"/>
      <c r="TFQ156" s="8"/>
      <c r="TFR156" s="8"/>
      <c r="TFS156" s="8"/>
      <c r="TFT156" s="8"/>
      <c r="TFU156" s="8"/>
      <c r="TFV156" s="8"/>
      <c r="TFW156" s="8"/>
      <c r="TFX156" s="8"/>
      <c r="TFY156" s="8"/>
      <c r="TFZ156" s="8"/>
      <c r="TGA156" s="8"/>
      <c r="TGB156" s="8"/>
      <c r="TGC156" s="8"/>
      <c r="TGD156" s="8"/>
      <c r="TGE156" s="8"/>
      <c r="TGF156" s="8"/>
      <c r="TGG156" s="8"/>
      <c r="TGH156" s="8"/>
      <c r="TGI156" s="8"/>
      <c r="TGJ156" s="8"/>
      <c r="TGK156" s="8"/>
      <c r="TGL156" s="8"/>
      <c r="TGM156" s="8"/>
      <c r="TGN156" s="8"/>
      <c r="TGO156" s="8"/>
      <c r="TGP156" s="8"/>
      <c r="TGQ156" s="8"/>
      <c r="TGR156" s="8"/>
      <c r="TGS156" s="8"/>
      <c r="TGT156" s="8"/>
      <c r="TGU156" s="8"/>
      <c r="TGV156" s="8"/>
      <c r="TGW156" s="8"/>
      <c r="TGX156" s="8"/>
      <c r="TGY156" s="8"/>
      <c r="TGZ156" s="8"/>
      <c r="THA156" s="8"/>
      <c r="THB156" s="8"/>
      <c r="THC156" s="8"/>
      <c r="THD156" s="8"/>
      <c r="THE156" s="8"/>
      <c r="THF156" s="8"/>
      <c r="THG156" s="8"/>
      <c r="THH156" s="8"/>
      <c r="THI156" s="8"/>
      <c r="THJ156" s="8"/>
      <c r="THK156" s="8"/>
      <c r="THL156" s="8"/>
      <c r="THM156" s="8"/>
      <c r="THN156" s="8"/>
      <c r="THO156" s="8"/>
      <c r="THP156" s="8"/>
      <c r="THQ156" s="8"/>
      <c r="THR156" s="8"/>
      <c r="THS156" s="8"/>
      <c r="THT156" s="8"/>
      <c r="THU156" s="8"/>
      <c r="THV156" s="8"/>
      <c r="THW156" s="8"/>
      <c r="THX156" s="8"/>
      <c r="THY156" s="8"/>
      <c r="THZ156" s="8"/>
      <c r="TIA156" s="8"/>
      <c r="TIB156" s="8"/>
      <c r="TIC156" s="8"/>
      <c r="TID156" s="8"/>
      <c r="TIE156" s="8"/>
      <c r="TIF156" s="8"/>
      <c r="TIG156" s="8"/>
      <c r="TIH156" s="8"/>
      <c r="TII156" s="8"/>
      <c r="TIJ156" s="8"/>
      <c r="TIK156" s="8"/>
      <c r="TIL156" s="8"/>
      <c r="TIM156" s="8"/>
      <c r="TIN156" s="8"/>
      <c r="TIO156" s="8"/>
      <c r="TIP156" s="8"/>
      <c r="TIQ156" s="8"/>
      <c r="TIR156" s="8"/>
      <c r="TIS156" s="8"/>
      <c r="TIT156" s="8"/>
      <c r="TIU156" s="8"/>
      <c r="TIV156" s="8"/>
      <c r="TIW156" s="8"/>
      <c r="TIX156" s="8"/>
      <c r="TIY156" s="8"/>
      <c r="TIZ156" s="8"/>
      <c r="TJA156" s="8"/>
      <c r="TJB156" s="8"/>
      <c r="TJC156" s="8"/>
      <c r="TJD156" s="8"/>
      <c r="TJE156" s="8"/>
      <c r="TJF156" s="8"/>
      <c r="TJG156" s="8"/>
      <c r="TJH156" s="8"/>
      <c r="TJI156" s="8"/>
      <c r="TJJ156" s="8"/>
      <c r="TJK156" s="8"/>
      <c r="TJL156" s="8"/>
      <c r="TJM156" s="8"/>
      <c r="TJN156" s="8"/>
      <c r="TJO156" s="8"/>
      <c r="TJP156" s="8"/>
      <c r="TJQ156" s="8"/>
      <c r="TJR156" s="8"/>
      <c r="TJS156" s="8"/>
      <c r="TJT156" s="8"/>
      <c r="TJU156" s="8"/>
      <c r="TJV156" s="8"/>
      <c r="TJW156" s="8"/>
      <c r="TJX156" s="8"/>
      <c r="TJY156" s="8"/>
      <c r="TJZ156" s="8"/>
      <c r="TKA156" s="8"/>
      <c r="TKB156" s="8"/>
      <c r="TKC156" s="8"/>
      <c r="TKD156" s="8"/>
      <c r="TKE156" s="8"/>
      <c r="TKF156" s="8"/>
      <c r="TKG156" s="8"/>
      <c r="TKH156" s="8"/>
      <c r="TKI156" s="8"/>
      <c r="TKJ156" s="8"/>
      <c r="TKK156" s="8"/>
      <c r="TKL156" s="8"/>
      <c r="TKM156" s="8"/>
      <c r="TKN156" s="8"/>
      <c r="TKO156" s="8"/>
      <c r="TKP156" s="8"/>
      <c r="TKQ156" s="8"/>
      <c r="TKR156" s="8"/>
      <c r="TKS156" s="8"/>
      <c r="TKT156" s="8"/>
      <c r="TKU156" s="8"/>
      <c r="TKV156" s="8"/>
      <c r="TKW156" s="8"/>
      <c r="TKX156" s="8"/>
      <c r="TKY156" s="8"/>
      <c r="TKZ156" s="8"/>
      <c r="TLA156" s="8"/>
      <c r="TLB156" s="8"/>
      <c r="TLC156" s="8"/>
      <c r="TLD156" s="8"/>
      <c r="TLE156" s="8"/>
      <c r="TLF156" s="8"/>
      <c r="TLG156" s="8"/>
      <c r="TLH156" s="8"/>
      <c r="TLI156" s="8"/>
      <c r="TLJ156" s="8"/>
      <c r="TLK156" s="8"/>
      <c r="TLL156" s="8"/>
      <c r="TLM156" s="8"/>
      <c r="TLN156" s="8"/>
      <c r="TLO156" s="8"/>
      <c r="TLP156" s="8"/>
      <c r="TLQ156" s="8"/>
      <c r="TLR156" s="8"/>
      <c r="TLS156" s="8"/>
      <c r="TLT156" s="8"/>
      <c r="TLU156" s="8"/>
      <c r="TLV156" s="8"/>
      <c r="TLW156" s="8"/>
      <c r="TLX156" s="8"/>
      <c r="TLY156" s="8"/>
      <c r="TLZ156" s="8"/>
      <c r="TMA156" s="8"/>
      <c r="TMB156" s="8"/>
      <c r="TMC156" s="8"/>
      <c r="TMD156" s="8"/>
      <c r="TME156" s="8"/>
      <c r="TMF156" s="8"/>
      <c r="TMG156" s="8"/>
      <c r="TMH156" s="8"/>
      <c r="TMI156" s="8"/>
      <c r="TMJ156" s="8"/>
      <c r="TMK156" s="8"/>
      <c r="TML156" s="8"/>
      <c r="TMM156" s="8"/>
      <c r="TMN156" s="8"/>
      <c r="TMO156" s="8"/>
      <c r="TMP156" s="8"/>
      <c r="TMQ156" s="8"/>
      <c r="TMR156" s="8"/>
      <c r="TMS156" s="8"/>
      <c r="TMT156" s="8"/>
      <c r="TMU156" s="8"/>
      <c r="TMV156" s="8"/>
      <c r="TMW156" s="8"/>
      <c r="TMX156" s="8"/>
      <c r="TMY156" s="8"/>
      <c r="TMZ156" s="8"/>
      <c r="TNA156" s="8"/>
      <c r="TNB156" s="8"/>
      <c r="TNC156" s="8"/>
      <c r="TND156" s="8"/>
      <c r="TNE156" s="8"/>
      <c r="TNF156" s="8"/>
      <c r="TNG156" s="8"/>
      <c r="TNH156" s="8"/>
      <c r="TNI156" s="8"/>
      <c r="TNJ156" s="8"/>
      <c r="TNK156" s="8"/>
      <c r="TNL156" s="8"/>
      <c r="TNM156" s="8"/>
      <c r="TNN156" s="8"/>
      <c r="TNO156" s="8"/>
      <c r="TNP156" s="8"/>
      <c r="TNQ156" s="8"/>
      <c r="TNR156" s="8"/>
      <c r="TNS156" s="8"/>
      <c r="TNT156" s="8"/>
      <c r="TNU156" s="8"/>
      <c r="TNV156" s="8"/>
      <c r="TNW156" s="8"/>
      <c r="TNX156" s="8"/>
      <c r="TNY156" s="8"/>
      <c r="TNZ156" s="8"/>
      <c r="TOA156" s="8"/>
      <c r="TOB156" s="8"/>
      <c r="TOC156" s="8"/>
      <c r="TOD156" s="8"/>
      <c r="TOE156" s="8"/>
      <c r="TOF156" s="8"/>
      <c r="TOG156" s="8"/>
      <c r="TOH156" s="8"/>
      <c r="TOI156" s="8"/>
      <c r="TOJ156" s="8"/>
      <c r="TOK156" s="8"/>
      <c r="TOL156" s="8"/>
      <c r="TOM156" s="8"/>
      <c r="TON156" s="8"/>
      <c r="TOO156" s="8"/>
      <c r="TOP156" s="8"/>
      <c r="TOQ156" s="8"/>
      <c r="TOR156" s="8"/>
      <c r="TOS156" s="8"/>
      <c r="TOT156" s="8"/>
      <c r="TOU156" s="8"/>
      <c r="TOV156" s="8"/>
      <c r="TOW156" s="8"/>
      <c r="TOX156" s="8"/>
      <c r="TOY156" s="8"/>
      <c r="TOZ156" s="8"/>
      <c r="TPA156" s="8"/>
      <c r="TPB156" s="8"/>
      <c r="TPC156" s="8"/>
      <c r="TPD156" s="8"/>
      <c r="TPE156" s="8"/>
      <c r="TPF156" s="8"/>
      <c r="TPG156" s="8"/>
      <c r="TPH156" s="8"/>
      <c r="TPI156" s="8"/>
      <c r="TPJ156" s="8"/>
      <c r="TPK156" s="8"/>
      <c r="TPL156" s="8"/>
      <c r="TPM156" s="8"/>
      <c r="TPN156" s="8"/>
      <c r="TPO156" s="8"/>
      <c r="TPP156" s="8"/>
      <c r="TPQ156" s="8"/>
      <c r="TPR156" s="8"/>
      <c r="TPS156" s="8"/>
      <c r="TPT156" s="8"/>
      <c r="TPU156" s="8"/>
      <c r="TPV156" s="8"/>
      <c r="TPW156" s="8"/>
      <c r="TPX156" s="8"/>
      <c r="TPY156" s="8"/>
      <c r="TPZ156" s="8"/>
      <c r="TQA156" s="8"/>
      <c r="TQB156" s="8"/>
      <c r="TQC156" s="8"/>
      <c r="TQD156" s="8"/>
      <c r="TQE156" s="8"/>
      <c r="TQF156" s="8"/>
      <c r="TQG156" s="8"/>
      <c r="TQH156" s="8"/>
      <c r="TQI156" s="8"/>
      <c r="TQJ156" s="8"/>
      <c r="TQK156" s="8"/>
      <c r="TQL156" s="8"/>
      <c r="TQM156" s="8"/>
      <c r="TQN156" s="8"/>
      <c r="TQO156" s="8"/>
      <c r="TQP156" s="8"/>
      <c r="TQQ156" s="8"/>
      <c r="TQR156" s="8"/>
      <c r="TQS156" s="8"/>
      <c r="TQT156" s="8"/>
      <c r="TQU156" s="8"/>
      <c r="TQV156" s="8"/>
      <c r="TQW156" s="8"/>
      <c r="TQX156" s="8"/>
      <c r="TQY156" s="8"/>
      <c r="TQZ156" s="8"/>
      <c r="TRA156" s="8"/>
      <c r="TRB156" s="8"/>
      <c r="TRC156" s="8"/>
      <c r="TRD156" s="8"/>
      <c r="TRE156" s="8"/>
      <c r="TRF156" s="8"/>
      <c r="TRG156" s="8"/>
      <c r="TRH156" s="8"/>
      <c r="TRI156" s="8"/>
      <c r="TRJ156" s="8"/>
      <c r="TRK156" s="8"/>
      <c r="TRL156" s="8"/>
      <c r="TRM156" s="8"/>
      <c r="TRN156" s="8"/>
      <c r="TRO156" s="8"/>
      <c r="TRP156" s="8"/>
      <c r="TRQ156" s="8"/>
      <c r="TRR156" s="8"/>
      <c r="TRS156" s="8"/>
      <c r="TRT156" s="8"/>
      <c r="TRU156" s="8"/>
      <c r="TRV156" s="8"/>
      <c r="TRW156" s="8"/>
      <c r="TRX156" s="8"/>
      <c r="TRY156" s="8"/>
      <c r="TRZ156" s="8"/>
      <c r="TSA156" s="8"/>
      <c r="TSB156" s="8"/>
      <c r="TSC156" s="8"/>
      <c r="TSD156" s="8"/>
      <c r="TSE156" s="8"/>
      <c r="TSF156" s="8"/>
      <c r="TSG156" s="8"/>
      <c r="TSH156" s="8"/>
      <c r="TSI156" s="8"/>
      <c r="TSJ156" s="8"/>
      <c r="TSK156" s="8"/>
      <c r="TSL156" s="8"/>
      <c r="TSM156" s="8"/>
      <c r="TSN156" s="8"/>
      <c r="TSO156" s="8"/>
      <c r="TSP156" s="8"/>
      <c r="TSQ156" s="8"/>
      <c r="TSR156" s="8"/>
      <c r="TSS156" s="8"/>
      <c r="TST156" s="8"/>
      <c r="TSU156" s="8"/>
      <c r="TSV156" s="8"/>
      <c r="TSW156" s="8"/>
      <c r="TSX156" s="8"/>
      <c r="TSY156" s="8"/>
      <c r="TSZ156" s="8"/>
      <c r="TTA156" s="8"/>
      <c r="TTB156" s="8"/>
      <c r="TTC156" s="8"/>
      <c r="TTD156" s="8"/>
      <c r="TTE156" s="8"/>
      <c r="TTF156" s="8"/>
      <c r="TTG156" s="8"/>
      <c r="TTH156" s="8"/>
      <c r="TTI156" s="8"/>
      <c r="TTJ156" s="8"/>
      <c r="TTK156" s="8"/>
      <c r="TTL156" s="8"/>
      <c r="TTM156" s="8"/>
      <c r="TTN156" s="8"/>
      <c r="TTO156" s="8"/>
      <c r="TTP156" s="8"/>
      <c r="TTQ156" s="8"/>
      <c r="TTR156" s="8"/>
      <c r="TTS156" s="8"/>
      <c r="TTT156" s="8"/>
      <c r="TTU156" s="8"/>
      <c r="TTV156" s="8"/>
      <c r="TTW156" s="8"/>
      <c r="TTX156" s="8"/>
      <c r="TTY156" s="8"/>
      <c r="TTZ156" s="8"/>
      <c r="TUA156" s="8"/>
      <c r="TUB156" s="8"/>
      <c r="TUC156" s="8"/>
      <c r="TUD156" s="8"/>
      <c r="TUE156" s="8"/>
      <c r="TUF156" s="8"/>
      <c r="TUG156" s="8"/>
      <c r="TUH156" s="8"/>
      <c r="TUI156" s="8"/>
      <c r="TUJ156" s="8"/>
      <c r="TUK156" s="8"/>
      <c r="TUL156" s="8"/>
      <c r="TUM156" s="8"/>
      <c r="TUN156" s="8"/>
      <c r="TUO156" s="8"/>
      <c r="TUP156" s="8"/>
      <c r="TUQ156" s="8"/>
      <c r="TUR156" s="8"/>
      <c r="TUS156" s="8"/>
      <c r="TUT156" s="8"/>
      <c r="TUU156" s="8"/>
      <c r="TUV156" s="8"/>
      <c r="TUW156" s="8"/>
      <c r="TUX156" s="8"/>
      <c r="TUY156" s="8"/>
      <c r="TUZ156" s="8"/>
      <c r="TVA156" s="8"/>
      <c r="TVB156" s="8"/>
      <c r="TVC156" s="8"/>
      <c r="TVD156" s="8"/>
      <c r="TVE156" s="8"/>
      <c r="TVF156" s="8"/>
      <c r="TVG156" s="8"/>
      <c r="TVH156" s="8"/>
      <c r="TVI156" s="8"/>
      <c r="TVJ156" s="8"/>
      <c r="TVK156" s="8"/>
      <c r="TVL156" s="8"/>
      <c r="TVM156" s="8"/>
      <c r="TVN156" s="8"/>
      <c r="TVO156" s="8"/>
      <c r="TVP156" s="8"/>
      <c r="TVQ156" s="8"/>
      <c r="TVR156" s="8"/>
      <c r="TVS156" s="8"/>
      <c r="TVT156" s="8"/>
      <c r="TVU156" s="8"/>
      <c r="TVV156" s="8"/>
      <c r="TVW156" s="8"/>
      <c r="TVX156" s="8"/>
      <c r="TVY156" s="8"/>
      <c r="TVZ156" s="8"/>
      <c r="TWA156" s="8"/>
      <c r="TWB156" s="8"/>
      <c r="TWC156" s="8"/>
      <c r="TWD156" s="8"/>
      <c r="TWE156" s="8"/>
      <c r="TWF156" s="8"/>
      <c r="TWG156" s="8"/>
      <c r="TWH156" s="8"/>
      <c r="TWI156" s="8"/>
      <c r="TWJ156" s="8"/>
      <c r="TWK156" s="8"/>
      <c r="TWL156" s="8"/>
      <c r="TWM156" s="8"/>
      <c r="TWN156" s="8"/>
      <c r="TWO156" s="8"/>
      <c r="TWP156" s="8"/>
      <c r="TWQ156" s="8"/>
      <c r="TWR156" s="8"/>
      <c r="TWS156" s="8"/>
      <c r="TWT156" s="8"/>
      <c r="TWU156" s="8"/>
      <c r="TWV156" s="8"/>
      <c r="TWW156" s="8"/>
      <c r="TWX156" s="8"/>
      <c r="TWY156" s="8"/>
      <c r="TWZ156" s="8"/>
      <c r="TXA156" s="8"/>
      <c r="TXB156" s="8"/>
      <c r="TXC156" s="8"/>
      <c r="TXD156" s="8"/>
      <c r="TXE156" s="8"/>
      <c r="TXF156" s="8"/>
      <c r="TXG156" s="8"/>
      <c r="TXH156" s="8"/>
      <c r="TXI156" s="8"/>
      <c r="TXJ156" s="8"/>
      <c r="TXK156" s="8"/>
      <c r="TXL156" s="8"/>
      <c r="TXM156" s="8"/>
      <c r="TXN156" s="8"/>
      <c r="TXO156" s="8"/>
      <c r="TXP156" s="8"/>
      <c r="TXQ156" s="8"/>
      <c r="TXR156" s="8"/>
      <c r="TXS156" s="8"/>
      <c r="TXT156" s="8"/>
      <c r="TXU156" s="8"/>
      <c r="TXV156" s="8"/>
      <c r="TXW156" s="8"/>
      <c r="TXX156" s="8"/>
      <c r="TXY156" s="8"/>
      <c r="TXZ156" s="8"/>
      <c r="TYA156" s="8"/>
      <c r="TYB156" s="8"/>
      <c r="TYC156" s="8"/>
      <c r="TYD156" s="8"/>
      <c r="TYE156" s="8"/>
      <c r="TYF156" s="8"/>
      <c r="TYG156" s="8"/>
      <c r="TYH156" s="8"/>
      <c r="TYI156" s="8"/>
      <c r="TYJ156" s="8"/>
      <c r="TYK156" s="8"/>
      <c r="TYL156" s="8"/>
      <c r="TYM156" s="8"/>
      <c r="TYN156" s="8"/>
      <c r="TYO156" s="8"/>
      <c r="TYP156" s="8"/>
      <c r="TYQ156" s="8"/>
      <c r="TYR156" s="8"/>
      <c r="TYS156" s="8"/>
      <c r="TYT156" s="8"/>
      <c r="TYU156" s="8"/>
      <c r="TYV156" s="8"/>
      <c r="TYW156" s="8"/>
      <c r="TYX156" s="8"/>
      <c r="TYY156" s="8"/>
      <c r="TYZ156" s="8"/>
      <c r="TZA156" s="8"/>
      <c r="TZB156" s="8"/>
      <c r="TZC156" s="8"/>
      <c r="TZD156" s="8"/>
      <c r="TZE156" s="8"/>
      <c r="TZF156" s="8"/>
      <c r="TZG156" s="8"/>
      <c r="TZH156" s="8"/>
      <c r="TZI156" s="8"/>
      <c r="TZJ156" s="8"/>
      <c r="TZK156" s="8"/>
      <c r="TZL156" s="8"/>
      <c r="TZM156" s="8"/>
      <c r="TZN156" s="8"/>
      <c r="TZO156" s="8"/>
      <c r="TZP156" s="8"/>
      <c r="TZQ156" s="8"/>
      <c r="TZR156" s="8"/>
      <c r="TZS156" s="8"/>
      <c r="TZT156" s="8"/>
      <c r="TZU156" s="8"/>
      <c r="TZV156" s="8"/>
      <c r="TZW156" s="8"/>
      <c r="TZX156" s="8"/>
      <c r="TZY156" s="8"/>
      <c r="TZZ156" s="8"/>
      <c r="UAA156" s="8"/>
      <c r="UAB156" s="8"/>
      <c r="UAC156" s="8"/>
      <c r="UAD156" s="8"/>
      <c r="UAE156" s="8"/>
      <c r="UAF156" s="8"/>
      <c r="UAG156" s="8"/>
      <c r="UAH156" s="8"/>
      <c r="UAI156" s="8"/>
      <c r="UAJ156" s="8"/>
      <c r="UAK156" s="8"/>
      <c r="UAL156" s="8"/>
      <c r="UAM156" s="8"/>
      <c r="UAN156" s="8"/>
      <c r="UAO156" s="8"/>
      <c r="UAP156" s="8"/>
      <c r="UAQ156" s="8"/>
      <c r="UAR156" s="8"/>
      <c r="UAS156" s="8"/>
      <c r="UAT156" s="8"/>
      <c r="UAU156" s="8"/>
      <c r="UAV156" s="8"/>
      <c r="UAW156" s="8"/>
      <c r="UAX156" s="8"/>
      <c r="UAY156" s="8"/>
      <c r="UAZ156" s="8"/>
      <c r="UBA156" s="8"/>
      <c r="UBB156" s="8"/>
      <c r="UBC156" s="8"/>
      <c r="UBD156" s="8"/>
      <c r="UBE156" s="8"/>
      <c r="UBF156" s="8"/>
      <c r="UBG156" s="8"/>
      <c r="UBH156" s="8"/>
      <c r="UBI156" s="8"/>
      <c r="UBJ156" s="8"/>
      <c r="UBK156" s="8"/>
      <c r="UBL156" s="8"/>
      <c r="UBM156" s="8"/>
      <c r="UBN156" s="8"/>
      <c r="UBO156" s="8"/>
      <c r="UBP156" s="8"/>
      <c r="UBQ156" s="8"/>
      <c r="UBR156" s="8"/>
      <c r="UBS156" s="8"/>
      <c r="UBT156" s="8"/>
      <c r="UBU156" s="8"/>
      <c r="UBV156" s="8"/>
      <c r="UBW156" s="8"/>
      <c r="UBX156" s="8"/>
      <c r="UBY156" s="8"/>
      <c r="UBZ156" s="8"/>
      <c r="UCA156" s="8"/>
      <c r="UCB156" s="8"/>
      <c r="UCC156" s="8"/>
      <c r="UCD156" s="8"/>
      <c r="UCE156" s="8"/>
      <c r="UCF156" s="8"/>
      <c r="UCG156" s="8"/>
      <c r="UCH156" s="8"/>
      <c r="UCI156" s="8"/>
      <c r="UCJ156" s="8"/>
      <c r="UCK156" s="8"/>
      <c r="UCL156" s="8"/>
      <c r="UCM156" s="8"/>
      <c r="UCN156" s="8"/>
      <c r="UCO156" s="8"/>
      <c r="UCP156" s="8"/>
      <c r="UCQ156" s="8"/>
      <c r="UCR156" s="8"/>
      <c r="UCS156" s="8"/>
      <c r="UCT156" s="8"/>
      <c r="UCU156" s="8"/>
      <c r="UCV156" s="8"/>
      <c r="UCW156" s="8"/>
      <c r="UCX156" s="8"/>
      <c r="UCY156" s="8"/>
      <c r="UCZ156" s="8"/>
      <c r="UDA156" s="8"/>
      <c r="UDB156" s="8"/>
      <c r="UDC156" s="8"/>
      <c r="UDD156" s="8"/>
      <c r="UDE156" s="8"/>
      <c r="UDF156" s="8"/>
      <c r="UDG156" s="8"/>
      <c r="UDH156" s="8"/>
      <c r="UDI156" s="8"/>
      <c r="UDJ156" s="8"/>
      <c r="UDK156" s="8"/>
      <c r="UDL156" s="8"/>
      <c r="UDM156" s="8"/>
      <c r="UDN156" s="8"/>
      <c r="UDO156" s="8"/>
      <c r="UDP156" s="8"/>
      <c r="UDQ156" s="8"/>
      <c r="UDR156" s="8"/>
      <c r="UDS156" s="8"/>
      <c r="UDT156" s="8"/>
      <c r="UDU156" s="8"/>
      <c r="UDV156" s="8"/>
      <c r="UDW156" s="8"/>
      <c r="UDX156" s="8"/>
      <c r="UDY156" s="8"/>
      <c r="UDZ156" s="8"/>
      <c r="UEA156" s="8"/>
      <c r="UEB156" s="8"/>
      <c r="UEC156" s="8"/>
      <c r="UED156" s="8"/>
      <c r="UEE156" s="8"/>
      <c r="UEF156" s="8"/>
      <c r="UEG156" s="8"/>
      <c r="UEH156" s="8"/>
      <c r="UEI156" s="8"/>
      <c r="UEJ156" s="8"/>
      <c r="UEK156" s="8"/>
      <c r="UEL156" s="8"/>
      <c r="UEM156" s="8"/>
      <c r="UEN156" s="8"/>
      <c r="UEO156" s="8"/>
      <c r="UEP156" s="8"/>
      <c r="UEQ156" s="8"/>
      <c r="UER156" s="8"/>
      <c r="UES156" s="8"/>
      <c r="UET156" s="8"/>
      <c r="UEU156" s="8"/>
      <c r="UEV156" s="8"/>
      <c r="UEW156" s="8"/>
      <c r="UEX156" s="8"/>
      <c r="UEY156" s="8"/>
      <c r="UEZ156" s="8"/>
      <c r="UFA156" s="8"/>
      <c r="UFB156" s="8"/>
      <c r="UFC156" s="8"/>
      <c r="UFD156" s="8"/>
      <c r="UFE156" s="8"/>
      <c r="UFF156" s="8"/>
      <c r="UFG156" s="8"/>
      <c r="UFH156" s="8"/>
      <c r="UFI156" s="8"/>
      <c r="UFJ156" s="8"/>
      <c r="UFK156" s="8"/>
      <c r="UFL156" s="8"/>
      <c r="UFM156" s="8"/>
      <c r="UFN156" s="8"/>
      <c r="UFO156" s="8"/>
      <c r="UFP156" s="8"/>
      <c r="UFQ156" s="8"/>
      <c r="UFR156" s="8"/>
      <c r="UFS156" s="8"/>
      <c r="UFT156" s="8"/>
      <c r="UFU156" s="8"/>
      <c r="UFV156" s="8"/>
      <c r="UFW156" s="8"/>
      <c r="UFX156" s="8"/>
      <c r="UFY156" s="8"/>
      <c r="UFZ156" s="8"/>
      <c r="UGA156" s="8"/>
      <c r="UGB156" s="8"/>
      <c r="UGC156" s="8"/>
      <c r="UGD156" s="8"/>
      <c r="UGE156" s="8"/>
      <c r="UGF156" s="8"/>
      <c r="UGG156" s="8"/>
      <c r="UGH156" s="8"/>
      <c r="UGI156" s="8"/>
      <c r="UGJ156" s="8"/>
      <c r="UGK156" s="8"/>
      <c r="UGL156" s="8"/>
      <c r="UGM156" s="8"/>
      <c r="UGN156" s="8"/>
      <c r="UGO156" s="8"/>
      <c r="UGP156" s="8"/>
      <c r="UGQ156" s="8"/>
      <c r="UGR156" s="8"/>
      <c r="UGS156" s="8"/>
      <c r="UGT156" s="8"/>
      <c r="UGU156" s="8"/>
      <c r="UGV156" s="8"/>
      <c r="UGW156" s="8"/>
      <c r="UGX156" s="8"/>
      <c r="UGY156" s="8"/>
      <c r="UGZ156" s="8"/>
      <c r="UHA156" s="8"/>
      <c r="UHB156" s="8"/>
      <c r="UHC156" s="8"/>
      <c r="UHD156" s="8"/>
      <c r="UHE156" s="8"/>
      <c r="UHF156" s="8"/>
      <c r="UHG156" s="8"/>
      <c r="UHH156" s="8"/>
      <c r="UHI156" s="8"/>
      <c r="UHJ156" s="8"/>
      <c r="UHK156" s="8"/>
      <c r="UHL156" s="8"/>
      <c r="UHM156" s="8"/>
      <c r="UHN156" s="8"/>
      <c r="UHO156" s="8"/>
      <c r="UHP156" s="8"/>
      <c r="UHQ156" s="8"/>
      <c r="UHR156" s="8"/>
      <c r="UHS156" s="8"/>
      <c r="UHT156" s="8"/>
      <c r="UHU156" s="8"/>
      <c r="UHV156" s="8"/>
      <c r="UHW156" s="8"/>
      <c r="UHX156" s="8"/>
      <c r="UHY156" s="8"/>
      <c r="UHZ156" s="8"/>
      <c r="UIA156" s="8"/>
      <c r="UIB156" s="8"/>
      <c r="UIC156" s="8"/>
      <c r="UID156" s="8"/>
      <c r="UIE156" s="8"/>
      <c r="UIF156" s="8"/>
      <c r="UIG156" s="8"/>
      <c r="UIH156" s="8"/>
      <c r="UII156" s="8"/>
      <c r="UIJ156" s="8"/>
      <c r="UIK156" s="8"/>
      <c r="UIL156" s="8"/>
      <c r="UIM156" s="8"/>
      <c r="UIN156" s="8"/>
      <c r="UIO156" s="8"/>
      <c r="UIP156" s="8"/>
      <c r="UIQ156" s="8"/>
      <c r="UIR156" s="8"/>
      <c r="UIS156" s="8"/>
      <c r="UIT156" s="8"/>
      <c r="UIU156" s="8"/>
      <c r="UIV156" s="8"/>
      <c r="UIW156" s="8"/>
      <c r="UIX156" s="8"/>
      <c r="UIY156" s="8"/>
      <c r="UIZ156" s="8"/>
      <c r="UJA156" s="8"/>
      <c r="UJB156" s="8"/>
      <c r="UJC156" s="8"/>
      <c r="UJD156" s="8"/>
      <c r="UJE156" s="8"/>
      <c r="UJF156" s="8"/>
      <c r="UJG156" s="8"/>
      <c r="UJH156" s="8"/>
      <c r="UJI156" s="8"/>
      <c r="UJJ156" s="8"/>
      <c r="UJK156" s="8"/>
      <c r="UJL156" s="8"/>
      <c r="UJM156" s="8"/>
      <c r="UJN156" s="8"/>
      <c r="UJO156" s="8"/>
      <c r="UJP156" s="8"/>
      <c r="UJQ156" s="8"/>
      <c r="UJR156" s="8"/>
      <c r="UJS156" s="8"/>
      <c r="UJT156" s="8"/>
      <c r="UJU156" s="8"/>
      <c r="UJV156" s="8"/>
      <c r="UJW156" s="8"/>
      <c r="UJX156" s="8"/>
      <c r="UJY156" s="8"/>
      <c r="UJZ156" s="8"/>
      <c r="UKA156" s="8"/>
      <c r="UKB156" s="8"/>
      <c r="UKC156" s="8"/>
      <c r="UKD156" s="8"/>
      <c r="UKE156" s="8"/>
      <c r="UKF156" s="8"/>
      <c r="UKG156" s="8"/>
      <c r="UKH156" s="8"/>
      <c r="UKI156" s="8"/>
      <c r="UKJ156" s="8"/>
      <c r="UKK156" s="8"/>
      <c r="UKL156" s="8"/>
      <c r="UKM156" s="8"/>
      <c r="UKN156" s="8"/>
      <c r="UKO156" s="8"/>
      <c r="UKP156" s="8"/>
      <c r="UKQ156" s="8"/>
      <c r="UKR156" s="8"/>
      <c r="UKS156" s="8"/>
      <c r="UKT156" s="8"/>
      <c r="UKU156" s="8"/>
      <c r="UKV156" s="8"/>
      <c r="UKW156" s="8"/>
      <c r="UKX156" s="8"/>
      <c r="UKY156" s="8"/>
      <c r="UKZ156" s="8"/>
      <c r="ULA156" s="8"/>
      <c r="ULB156" s="8"/>
      <c r="ULC156" s="8"/>
      <c r="ULD156" s="8"/>
      <c r="ULE156" s="8"/>
      <c r="ULF156" s="8"/>
      <c r="ULG156" s="8"/>
      <c r="ULH156" s="8"/>
      <c r="ULI156" s="8"/>
      <c r="ULJ156" s="8"/>
      <c r="ULK156" s="8"/>
      <c r="ULL156" s="8"/>
      <c r="ULM156" s="8"/>
      <c r="ULN156" s="8"/>
      <c r="ULO156" s="8"/>
      <c r="ULP156" s="8"/>
      <c r="ULQ156" s="8"/>
      <c r="ULR156" s="8"/>
      <c r="ULS156" s="8"/>
      <c r="ULT156" s="8"/>
      <c r="ULU156" s="8"/>
      <c r="ULV156" s="8"/>
      <c r="ULW156" s="8"/>
      <c r="ULX156" s="8"/>
      <c r="ULY156" s="8"/>
      <c r="ULZ156" s="8"/>
      <c r="UMA156" s="8"/>
      <c r="UMB156" s="8"/>
      <c r="UMC156" s="8"/>
      <c r="UMD156" s="8"/>
      <c r="UME156" s="8"/>
      <c r="UMF156" s="8"/>
      <c r="UMG156" s="8"/>
      <c r="UMH156" s="8"/>
      <c r="UMI156" s="8"/>
      <c r="UMJ156" s="8"/>
      <c r="UMK156" s="8"/>
      <c r="UML156" s="8"/>
      <c r="UMM156" s="8"/>
      <c r="UMN156" s="8"/>
      <c r="UMO156" s="8"/>
      <c r="UMP156" s="8"/>
      <c r="UMQ156" s="8"/>
      <c r="UMR156" s="8"/>
      <c r="UMS156" s="8"/>
      <c r="UMT156" s="8"/>
      <c r="UMU156" s="8"/>
      <c r="UMV156" s="8"/>
      <c r="UMW156" s="8"/>
      <c r="UMX156" s="8"/>
      <c r="UMY156" s="8"/>
      <c r="UMZ156" s="8"/>
      <c r="UNA156" s="8"/>
      <c r="UNB156" s="8"/>
      <c r="UNC156" s="8"/>
      <c r="UND156" s="8"/>
      <c r="UNE156" s="8"/>
      <c r="UNF156" s="8"/>
      <c r="UNG156" s="8"/>
      <c r="UNH156" s="8"/>
      <c r="UNI156" s="8"/>
      <c r="UNJ156" s="8"/>
      <c r="UNK156" s="8"/>
      <c r="UNL156" s="8"/>
      <c r="UNM156" s="8"/>
      <c r="UNN156" s="8"/>
      <c r="UNO156" s="8"/>
      <c r="UNP156" s="8"/>
      <c r="UNQ156" s="8"/>
      <c r="UNR156" s="8"/>
      <c r="UNS156" s="8"/>
      <c r="UNT156" s="8"/>
      <c r="UNU156" s="8"/>
      <c r="UNV156" s="8"/>
      <c r="UNW156" s="8"/>
      <c r="UNX156" s="8"/>
      <c r="UNY156" s="8"/>
      <c r="UNZ156" s="8"/>
      <c r="UOA156" s="8"/>
      <c r="UOB156" s="8"/>
      <c r="UOC156" s="8"/>
      <c r="UOD156" s="8"/>
      <c r="UOE156" s="8"/>
      <c r="UOF156" s="8"/>
      <c r="UOG156" s="8"/>
      <c r="UOH156" s="8"/>
      <c r="UOI156" s="8"/>
      <c r="UOJ156" s="8"/>
      <c r="UOK156" s="8"/>
      <c r="UOL156" s="8"/>
      <c r="UOM156" s="8"/>
      <c r="UON156" s="8"/>
      <c r="UOO156" s="8"/>
      <c r="UOP156" s="8"/>
      <c r="UOQ156" s="8"/>
      <c r="UOR156" s="8"/>
      <c r="UOS156" s="8"/>
      <c r="UOT156" s="8"/>
      <c r="UOU156" s="8"/>
      <c r="UOV156" s="8"/>
      <c r="UOW156" s="8"/>
      <c r="UOX156" s="8"/>
      <c r="UOY156" s="8"/>
      <c r="UOZ156" s="8"/>
      <c r="UPA156" s="8"/>
      <c r="UPB156" s="8"/>
      <c r="UPC156" s="8"/>
      <c r="UPD156" s="8"/>
      <c r="UPE156" s="8"/>
      <c r="UPF156" s="8"/>
      <c r="UPG156" s="8"/>
      <c r="UPH156" s="8"/>
      <c r="UPI156" s="8"/>
      <c r="UPJ156" s="8"/>
      <c r="UPK156" s="8"/>
      <c r="UPL156" s="8"/>
      <c r="UPM156" s="8"/>
      <c r="UPN156" s="8"/>
      <c r="UPO156" s="8"/>
      <c r="UPP156" s="8"/>
      <c r="UPQ156" s="8"/>
      <c r="UPR156" s="8"/>
      <c r="UPS156" s="8"/>
      <c r="UPT156" s="8"/>
      <c r="UPU156" s="8"/>
      <c r="UPV156" s="8"/>
      <c r="UPW156" s="8"/>
      <c r="UPX156" s="8"/>
      <c r="UPY156" s="8"/>
      <c r="UPZ156" s="8"/>
      <c r="UQA156" s="8"/>
      <c r="UQB156" s="8"/>
      <c r="UQC156" s="8"/>
      <c r="UQD156" s="8"/>
      <c r="UQE156" s="8"/>
      <c r="UQF156" s="8"/>
      <c r="UQG156" s="8"/>
      <c r="UQH156" s="8"/>
      <c r="UQI156" s="8"/>
      <c r="UQJ156" s="8"/>
      <c r="UQK156" s="8"/>
      <c r="UQL156" s="8"/>
      <c r="UQM156" s="8"/>
      <c r="UQN156" s="8"/>
      <c r="UQO156" s="8"/>
      <c r="UQP156" s="8"/>
      <c r="UQQ156" s="8"/>
      <c r="UQR156" s="8"/>
      <c r="UQS156" s="8"/>
      <c r="UQT156" s="8"/>
      <c r="UQU156" s="8"/>
      <c r="UQV156" s="8"/>
      <c r="UQW156" s="8"/>
      <c r="UQX156" s="8"/>
      <c r="UQY156" s="8"/>
      <c r="UQZ156" s="8"/>
      <c r="URA156" s="8"/>
      <c r="URB156" s="8"/>
      <c r="URC156" s="8"/>
      <c r="URD156" s="8"/>
      <c r="URE156" s="8"/>
      <c r="URF156" s="8"/>
      <c r="URG156" s="8"/>
      <c r="URH156" s="8"/>
      <c r="URI156" s="8"/>
      <c r="URJ156" s="8"/>
      <c r="URK156" s="8"/>
      <c r="URL156" s="8"/>
      <c r="URM156" s="8"/>
      <c r="URN156" s="8"/>
      <c r="URO156" s="8"/>
      <c r="URP156" s="8"/>
      <c r="URQ156" s="8"/>
      <c r="URR156" s="8"/>
      <c r="URS156" s="8"/>
      <c r="URT156" s="8"/>
      <c r="URU156" s="8"/>
      <c r="URV156" s="8"/>
      <c r="URW156" s="8"/>
      <c r="URX156" s="8"/>
      <c r="URY156" s="8"/>
      <c r="URZ156" s="8"/>
      <c r="USA156" s="8"/>
      <c r="USB156" s="8"/>
      <c r="USC156" s="8"/>
      <c r="USD156" s="8"/>
      <c r="USE156" s="8"/>
      <c r="USF156" s="8"/>
      <c r="USG156" s="8"/>
      <c r="USH156" s="8"/>
      <c r="USI156" s="8"/>
      <c r="USJ156" s="8"/>
      <c r="USK156" s="8"/>
      <c r="USL156" s="8"/>
      <c r="USM156" s="8"/>
      <c r="USN156" s="8"/>
      <c r="USO156" s="8"/>
      <c r="USP156" s="8"/>
      <c r="USQ156" s="8"/>
      <c r="USR156" s="8"/>
      <c r="USS156" s="8"/>
      <c r="UST156" s="8"/>
      <c r="USU156" s="8"/>
      <c r="USV156" s="8"/>
      <c r="USW156" s="8"/>
      <c r="USX156" s="8"/>
      <c r="USY156" s="8"/>
      <c r="USZ156" s="8"/>
      <c r="UTA156" s="8"/>
      <c r="UTB156" s="8"/>
      <c r="UTC156" s="8"/>
      <c r="UTD156" s="8"/>
      <c r="UTE156" s="8"/>
      <c r="UTF156" s="8"/>
      <c r="UTG156" s="8"/>
      <c r="UTH156" s="8"/>
      <c r="UTI156" s="8"/>
      <c r="UTJ156" s="8"/>
      <c r="UTK156" s="8"/>
      <c r="UTL156" s="8"/>
      <c r="UTM156" s="8"/>
      <c r="UTN156" s="8"/>
      <c r="UTO156" s="8"/>
      <c r="UTP156" s="8"/>
      <c r="UTQ156" s="8"/>
      <c r="UTR156" s="8"/>
      <c r="UTS156" s="8"/>
      <c r="UTT156" s="8"/>
      <c r="UTU156" s="8"/>
      <c r="UTV156" s="8"/>
      <c r="UTW156" s="8"/>
      <c r="UTX156" s="8"/>
      <c r="UTY156" s="8"/>
      <c r="UTZ156" s="8"/>
      <c r="UUA156" s="8"/>
      <c r="UUB156" s="8"/>
      <c r="UUC156" s="8"/>
      <c r="UUD156" s="8"/>
      <c r="UUE156" s="8"/>
      <c r="UUF156" s="8"/>
      <c r="UUG156" s="8"/>
      <c r="UUH156" s="8"/>
      <c r="UUI156" s="8"/>
      <c r="UUJ156" s="8"/>
      <c r="UUK156" s="8"/>
      <c r="UUL156" s="8"/>
      <c r="UUM156" s="8"/>
      <c r="UUN156" s="8"/>
      <c r="UUO156" s="8"/>
      <c r="UUP156" s="8"/>
      <c r="UUQ156" s="8"/>
      <c r="UUR156" s="8"/>
      <c r="UUS156" s="8"/>
      <c r="UUT156" s="8"/>
      <c r="UUU156" s="8"/>
      <c r="UUV156" s="8"/>
      <c r="UUW156" s="8"/>
      <c r="UUX156" s="8"/>
      <c r="UUY156" s="8"/>
      <c r="UUZ156" s="8"/>
      <c r="UVA156" s="8"/>
      <c r="UVB156" s="8"/>
      <c r="UVC156" s="8"/>
      <c r="UVD156" s="8"/>
      <c r="UVE156" s="8"/>
      <c r="UVF156" s="8"/>
      <c r="UVG156" s="8"/>
      <c r="UVH156" s="8"/>
      <c r="UVI156" s="8"/>
      <c r="UVJ156" s="8"/>
      <c r="UVK156" s="8"/>
      <c r="UVL156" s="8"/>
      <c r="UVM156" s="8"/>
      <c r="UVN156" s="8"/>
      <c r="UVO156" s="8"/>
      <c r="UVP156" s="8"/>
      <c r="UVQ156" s="8"/>
      <c r="UVR156" s="8"/>
      <c r="UVS156" s="8"/>
      <c r="UVT156" s="8"/>
      <c r="UVU156" s="8"/>
      <c r="UVV156" s="8"/>
      <c r="UVW156" s="8"/>
      <c r="UVX156" s="8"/>
      <c r="UVY156" s="8"/>
      <c r="UVZ156" s="8"/>
      <c r="UWA156" s="8"/>
      <c r="UWB156" s="8"/>
      <c r="UWC156" s="8"/>
      <c r="UWD156" s="8"/>
      <c r="UWE156" s="8"/>
      <c r="UWF156" s="8"/>
      <c r="UWG156" s="8"/>
      <c r="UWH156" s="8"/>
      <c r="UWI156" s="8"/>
      <c r="UWJ156" s="8"/>
      <c r="UWK156" s="8"/>
      <c r="UWL156" s="8"/>
      <c r="UWM156" s="8"/>
      <c r="UWN156" s="8"/>
      <c r="UWO156" s="8"/>
      <c r="UWP156" s="8"/>
      <c r="UWQ156" s="8"/>
      <c r="UWR156" s="8"/>
      <c r="UWS156" s="8"/>
      <c r="UWT156" s="8"/>
      <c r="UWU156" s="8"/>
      <c r="UWV156" s="8"/>
      <c r="UWW156" s="8"/>
      <c r="UWX156" s="8"/>
      <c r="UWY156" s="8"/>
      <c r="UWZ156" s="8"/>
      <c r="UXA156" s="8"/>
      <c r="UXB156" s="8"/>
      <c r="UXC156" s="8"/>
      <c r="UXD156" s="8"/>
      <c r="UXE156" s="8"/>
      <c r="UXF156" s="8"/>
      <c r="UXG156" s="8"/>
      <c r="UXH156" s="8"/>
      <c r="UXI156" s="8"/>
      <c r="UXJ156" s="8"/>
      <c r="UXK156" s="8"/>
      <c r="UXL156" s="8"/>
      <c r="UXM156" s="8"/>
      <c r="UXN156" s="8"/>
      <c r="UXO156" s="8"/>
      <c r="UXP156" s="8"/>
      <c r="UXQ156" s="8"/>
      <c r="UXR156" s="8"/>
      <c r="UXS156" s="8"/>
      <c r="UXT156" s="8"/>
      <c r="UXU156" s="8"/>
      <c r="UXV156" s="8"/>
      <c r="UXW156" s="8"/>
      <c r="UXX156" s="8"/>
      <c r="UXY156" s="8"/>
      <c r="UXZ156" s="8"/>
      <c r="UYA156" s="8"/>
      <c r="UYB156" s="8"/>
      <c r="UYC156" s="8"/>
      <c r="UYD156" s="8"/>
      <c r="UYE156" s="8"/>
      <c r="UYF156" s="8"/>
      <c r="UYG156" s="8"/>
      <c r="UYH156" s="8"/>
      <c r="UYI156" s="8"/>
      <c r="UYJ156" s="8"/>
      <c r="UYK156" s="8"/>
      <c r="UYL156" s="8"/>
      <c r="UYM156" s="8"/>
      <c r="UYN156" s="8"/>
      <c r="UYO156" s="8"/>
      <c r="UYP156" s="8"/>
      <c r="UYQ156" s="8"/>
      <c r="UYR156" s="8"/>
      <c r="UYS156" s="8"/>
      <c r="UYT156" s="8"/>
      <c r="UYU156" s="8"/>
      <c r="UYV156" s="8"/>
      <c r="UYW156" s="8"/>
      <c r="UYX156" s="8"/>
      <c r="UYY156" s="8"/>
      <c r="UYZ156" s="8"/>
      <c r="UZA156" s="8"/>
      <c r="UZB156" s="8"/>
      <c r="UZC156" s="8"/>
      <c r="UZD156" s="8"/>
      <c r="UZE156" s="8"/>
      <c r="UZF156" s="8"/>
      <c r="UZG156" s="8"/>
      <c r="UZH156" s="8"/>
      <c r="UZI156" s="8"/>
      <c r="UZJ156" s="8"/>
      <c r="UZK156" s="8"/>
      <c r="UZL156" s="8"/>
      <c r="UZM156" s="8"/>
      <c r="UZN156" s="8"/>
      <c r="UZO156" s="8"/>
      <c r="UZP156" s="8"/>
      <c r="UZQ156" s="8"/>
      <c r="UZR156" s="8"/>
      <c r="UZS156" s="8"/>
      <c r="UZT156" s="8"/>
      <c r="UZU156" s="8"/>
      <c r="UZV156" s="8"/>
      <c r="UZW156" s="8"/>
      <c r="UZX156" s="8"/>
      <c r="UZY156" s="8"/>
      <c r="UZZ156" s="8"/>
      <c r="VAA156" s="8"/>
      <c r="VAB156" s="8"/>
      <c r="VAC156" s="8"/>
      <c r="VAD156" s="8"/>
      <c r="VAE156" s="8"/>
      <c r="VAF156" s="8"/>
      <c r="VAG156" s="8"/>
      <c r="VAH156" s="8"/>
      <c r="VAI156" s="8"/>
      <c r="VAJ156" s="8"/>
      <c r="VAK156" s="8"/>
      <c r="VAL156" s="8"/>
      <c r="VAM156" s="8"/>
      <c r="VAN156" s="8"/>
      <c r="VAO156" s="8"/>
      <c r="VAP156" s="8"/>
      <c r="VAQ156" s="8"/>
      <c r="VAR156" s="8"/>
      <c r="VAS156" s="8"/>
      <c r="VAT156" s="8"/>
      <c r="VAU156" s="8"/>
      <c r="VAV156" s="8"/>
      <c r="VAW156" s="8"/>
      <c r="VAX156" s="8"/>
      <c r="VAY156" s="8"/>
      <c r="VAZ156" s="8"/>
      <c r="VBA156" s="8"/>
      <c r="VBB156" s="8"/>
      <c r="VBC156" s="8"/>
      <c r="VBD156" s="8"/>
      <c r="VBE156" s="8"/>
      <c r="VBF156" s="8"/>
      <c r="VBG156" s="8"/>
      <c r="VBH156" s="8"/>
      <c r="VBI156" s="8"/>
      <c r="VBJ156" s="8"/>
      <c r="VBK156" s="8"/>
      <c r="VBL156" s="8"/>
      <c r="VBM156" s="8"/>
      <c r="VBN156" s="8"/>
      <c r="VBO156" s="8"/>
      <c r="VBP156" s="8"/>
      <c r="VBQ156" s="8"/>
      <c r="VBR156" s="8"/>
      <c r="VBS156" s="8"/>
      <c r="VBT156" s="8"/>
      <c r="VBU156" s="8"/>
      <c r="VBV156" s="8"/>
      <c r="VBW156" s="8"/>
      <c r="VBX156" s="8"/>
      <c r="VBY156" s="8"/>
      <c r="VBZ156" s="8"/>
      <c r="VCA156" s="8"/>
      <c r="VCB156" s="8"/>
      <c r="VCC156" s="8"/>
      <c r="VCD156" s="8"/>
      <c r="VCE156" s="8"/>
      <c r="VCF156" s="8"/>
      <c r="VCG156" s="8"/>
      <c r="VCH156" s="8"/>
      <c r="VCI156" s="8"/>
      <c r="VCJ156" s="8"/>
      <c r="VCK156" s="8"/>
      <c r="VCL156" s="8"/>
      <c r="VCM156" s="8"/>
      <c r="VCN156" s="8"/>
      <c r="VCO156" s="8"/>
      <c r="VCP156" s="8"/>
      <c r="VCQ156" s="8"/>
      <c r="VCR156" s="8"/>
      <c r="VCS156" s="8"/>
      <c r="VCT156" s="8"/>
      <c r="VCU156" s="8"/>
      <c r="VCV156" s="8"/>
      <c r="VCW156" s="8"/>
      <c r="VCX156" s="8"/>
      <c r="VCY156" s="8"/>
      <c r="VCZ156" s="8"/>
      <c r="VDA156" s="8"/>
      <c r="VDB156" s="8"/>
      <c r="VDC156" s="8"/>
      <c r="VDD156" s="8"/>
      <c r="VDE156" s="8"/>
      <c r="VDF156" s="8"/>
      <c r="VDG156" s="8"/>
      <c r="VDH156" s="8"/>
      <c r="VDI156" s="8"/>
      <c r="VDJ156" s="8"/>
      <c r="VDK156" s="8"/>
      <c r="VDL156" s="8"/>
      <c r="VDM156" s="8"/>
      <c r="VDN156" s="8"/>
      <c r="VDO156" s="8"/>
      <c r="VDP156" s="8"/>
      <c r="VDQ156" s="8"/>
      <c r="VDR156" s="8"/>
      <c r="VDS156" s="8"/>
      <c r="VDT156" s="8"/>
      <c r="VDU156" s="8"/>
      <c r="VDV156" s="8"/>
      <c r="VDW156" s="8"/>
      <c r="VDX156" s="8"/>
      <c r="VDY156" s="8"/>
      <c r="VDZ156" s="8"/>
      <c r="VEA156" s="8"/>
      <c r="VEB156" s="8"/>
      <c r="VEC156" s="8"/>
      <c r="VED156" s="8"/>
      <c r="VEE156" s="8"/>
      <c r="VEF156" s="8"/>
      <c r="VEG156" s="8"/>
      <c r="VEH156" s="8"/>
      <c r="VEI156" s="8"/>
      <c r="VEJ156" s="8"/>
      <c r="VEK156" s="8"/>
      <c r="VEL156" s="8"/>
      <c r="VEM156" s="8"/>
      <c r="VEN156" s="8"/>
      <c r="VEO156" s="8"/>
      <c r="VEP156" s="8"/>
      <c r="VEQ156" s="8"/>
      <c r="VER156" s="8"/>
      <c r="VES156" s="8"/>
      <c r="VET156" s="8"/>
      <c r="VEU156" s="8"/>
      <c r="VEV156" s="8"/>
      <c r="VEW156" s="8"/>
      <c r="VEX156" s="8"/>
      <c r="VEY156" s="8"/>
      <c r="VEZ156" s="8"/>
      <c r="VFA156" s="8"/>
      <c r="VFB156" s="8"/>
      <c r="VFC156" s="8"/>
      <c r="VFD156" s="8"/>
      <c r="VFE156" s="8"/>
      <c r="VFF156" s="8"/>
      <c r="VFG156" s="8"/>
      <c r="VFH156" s="8"/>
      <c r="VFI156" s="8"/>
      <c r="VFJ156" s="8"/>
      <c r="VFK156" s="8"/>
      <c r="VFL156" s="8"/>
      <c r="VFM156" s="8"/>
      <c r="VFN156" s="8"/>
      <c r="VFO156" s="8"/>
      <c r="VFP156" s="8"/>
      <c r="VFQ156" s="8"/>
      <c r="VFR156" s="8"/>
      <c r="VFS156" s="8"/>
      <c r="VFT156" s="8"/>
      <c r="VFU156" s="8"/>
      <c r="VFV156" s="8"/>
      <c r="VFW156" s="8"/>
      <c r="VFX156" s="8"/>
      <c r="VFY156" s="8"/>
      <c r="VFZ156" s="8"/>
      <c r="VGA156" s="8"/>
      <c r="VGB156" s="8"/>
      <c r="VGC156" s="8"/>
      <c r="VGD156" s="8"/>
      <c r="VGE156" s="8"/>
      <c r="VGF156" s="8"/>
      <c r="VGG156" s="8"/>
      <c r="VGH156" s="8"/>
      <c r="VGI156" s="8"/>
      <c r="VGJ156" s="8"/>
      <c r="VGK156" s="8"/>
      <c r="VGL156" s="8"/>
      <c r="VGM156" s="8"/>
      <c r="VGN156" s="8"/>
      <c r="VGO156" s="8"/>
      <c r="VGP156" s="8"/>
      <c r="VGQ156" s="8"/>
      <c r="VGR156" s="8"/>
      <c r="VGS156" s="8"/>
      <c r="VGT156" s="8"/>
      <c r="VGU156" s="8"/>
      <c r="VGV156" s="8"/>
      <c r="VGW156" s="8"/>
      <c r="VGX156" s="8"/>
      <c r="VGY156" s="8"/>
      <c r="VGZ156" s="8"/>
      <c r="VHA156" s="8"/>
      <c r="VHB156" s="8"/>
      <c r="VHC156" s="8"/>
      <c r="VHD156" s="8"/>
      <c r="VHE156" s="8"/>
      <c r="VHF156" s="8"/>
      <c r="VHG156" s="8"/>
      <c r="VHH156" s="8"/>
      <c r="VHI156" s="8"/>
      <c r="VHJ156" s="8"/>
      <c r="VHK156" s="8"/>
      <c r="VHL156" s="8"/>
      <c r="VHM156" s="8"/>
      <c r="VHN156" s="8"/>
      <c r="VHO156" s="8"/>
      <c r="VHP156" s="8"/>
      <c r="VHQ156" s="8"/>
      <c r="VHR156" s="8"/>
      <c r="VHS156" s="8"/>
      <c r="VHT156" s="8"/>
      <c r="VHU156" s="8"/>
      <c r="VHV156" s="8"/>
      <c r="VHW156" s="8"/>
      <c r="VHX156" s="8"/>
      <c r="VHY156" s="8"/>
      <c r="VHZ156" s="8"/>
      <c r="VIA156" s="8"/>
      <c r="VIB156" s="8"/>
      <c r="VIC156" s="8"/>
      <c r="VID156" s="8"/>
      <c r="VIE156" s="8"/>
      <c r="VIF156" s="8"/>
      <c r="VIG156" s="8"/>
      <c r="VIH156" s="8"/>
      <c r="VII156" s="8"/>
      <c r="VIJ156" s="8"/>
      <c r="VIK156" s="8"/>
      <c r="VIL156" s="8"/>
      <c r="VIM156" s="8"/>
      <c r="VIN156" s="8"/>
      <c r="VIO156" s="8"/>
      <c r="VIP156" s="8"/>
      <c r="VIQ156" s="8"/>
      <c r="VIR156" s="8"/>
      <c r="VIS156" s="8"/>
      <c r="VIT156" s="8"/>
      <c r="VIU156" s="8"/>
      <c r="VIV156" s="8"/>
      <c r="VIW156" s="8"/>
      <c r="VIX156" s="8"/>
      <c r="VIY156" s="8"/>
      <c r="VIZ156" s="8"/>
      <c r="VJA156" s="8"/>
      <c r="VJB156" s="8"/>
      <c r="VJC156" s="8"/>
      <c r="VJD156" s="8"/>
      <c r="VJE156" s="8"/>
      <c r="VJF156" s="8"/>
      <c r="VJG156" s="8"/>
      <c r="VJH156" s="8"/>
      <c r="VJI156" s="8"/>
      <c r="VJJ156" s="8"/>
      <c r="VJK156" s="8"/>
      <c r="VJL156" s="8"/>
      <c r="VJM156" s="8"/>
      <c r="VJN156" s="8"/>
      <c r="VJO156" s="8"/>
      <c r="VJP156" s="8"/>
      <c r="VJQ156" s="8"/>
      <c r="VJR156" s="8"/>
      <c r="VJS156" s="8"/>
      <c r="VJT156" s="8"/>
      <c r="VJU156" s="8"/>
      <c r="VJV156" s="8"/>
      <c r="VJW156" s="8"/>
      <c r="VJX156" s="8"/>
      <c r="VJY156" s="8"/>
      <c r="VJZ156" s="8"/>
      <c r="VKA156" s="8"/>
      <c r="VKB156" s="8"/>
      <c r="VKC156" s="8"/>
      <c r="VKD156" s="8"/>
      <c r="VKE156" s="8"/>
      <c r="VKF156" s="8"/>
      <c r="VKG156" s="8"/>
      <c r="VKH156" s="8"/>
      <c r="VKI156" s="8"/>
      <c r="VKJ156" s="8"/>
      <c r="VKK156" s="8"/>
      <c r="VKL156" s="8"/>
      <c r="VKM156" s="8"/>
      <c r="VKN156" s="8"/>
      <c r="VKO156" s="8"/>
      <c r="VKP156" s="8"/>
      <c r="VKQ156" s="8"/>
      <c r="VKR156" s="8"/>
      <c r="VKS156" s="8"/>
      <c r="VKT156" s="8"/>
      <c r="VKU156" s="8"/>
      <c r="VKV156" s="8"/>
      <c r="VKW156" s="8"/>
      <c r="VKX156" s="8"/>
      <c r="VKY156" s="8"/>
      <c r="VKZ156" s="8"/>
      <c r="VLA156" s="8"/>
      <c r="VLB156" s="8"/>
      <c r="VLC156" s="8"/>
      <c r="VLD156" s="8"/>
      <c r="VLE156" s="8"/>
      <c r="VLF156" s="8"/>
      <c r="VLG156" s="8"/>
      <c r="VLH156" s="8"/>
      <c r="VLI156" s="8"/>
      <c r="VLJ156" s="8"/>
      <c r="VLK156" s="8"/>
      <c r="VLL156" s="8"/>
      <c r="VLM156" s="8"/>
      <c r="VLN156" s="8"/>
      <c r="VLO156" s="8"/>
      <c r="VLP156" s="8"/>
      <c r="VLQ156" s="8"/>
      <c r="VLR156" s="8"/>
      <c r="VLS156" s="8"/>
      <c r="VLT156" s="8"/>
      <c r="VLU156" s="8"/>
      <c r="VLV156" s="8"/>
      <c r="VLW156" s="8"/>
      <c r="VLX156" s="8"/>
      <c r="VLY156" s="8"/>
      <c r="VLZ156" s="8"/>
      <c r="VMA156" s="8"/>
      <c r="VMB156" s="8"/>
      <c r="VMC156" s="8"/>
      <c r="VMD156" s="8"/>
      <c r="VME156" s="8"/>
      <c r="VMF156" s="8"/>
      <c r="VMG156" s="8"/>
      <c r="VMH156" s="8"/>
      <c r="VMI156" s="8"/>
      <c r="VMJ156" s="8"/>
      <c r="VMK156" s="8"/>
      <c r="VML156" s="8"/>
      <c r="VMM156" s="8"/>
      <c r="VMN156" s="8"/>
      <c r="VMO156" s="8"/>
      <c r="VMP156" s="8"/>
      <c r="VMQ156" s="8"/>
      <c r="VMR156" s="8"/>
      <c r="VMS156" s="8"/>
      <c r="VMT156" s="8"/>
      <c r="VMU156" s="8"/>
      <c r="VMV156" s="8"/>
      <c r="VMW156" s="8"/>
      <c r="VMX156" s="8"/>
      <c r="VMY156" s="8"/>
      <c r="VMZ156" s="8"/>
      <c r="VNA156" s="8"/>
      <c r="VNB156" s="8"/>
      <c r="VNC156" s="8"/>
      <c r="VND156" s="8"/>
      <c r="VNE156" s="8"/>
      <c r="VNF156" s="8"/>
      <c r="VNG156" s="8"/>
      <c r="VNH156" s="8"/>
      <c r="VNI156" s="8"/>
      <c r="VNJ156" s="8"/>
      <c r="VNK156" s="8"/>
      <c r="VNL156" s="8"/>
      <c r="VNM156" s="8"/>
      <c r="VNN156" s="8"/>
      <c r="VNO156" s="8"/>
      <c r="VNP156" s="8"/>
      <c r="VNQ156" s="8"/>
      <c r="VNR156" s="8"/>
      <c r="VNS156" s="8"/>
      <c r="VNT156" s="8"/>
      <c r="VNU156" s="8"/>
      <c r="VNV156" s="8"/>
      <c r="VNW156" s="8"/>
      <c r="VNX156" s="8"/>
      <c r="VNY156" s="8"/>
      <c r="VNZ156" s="8"/>
      <c r="VOA156" s="8"/>
      <c r="VOB156" s="8"/>
      <c r="VOC156" s="8"/>
      <c r="VOD156" s="8"/>
      <c r="VOE156" s="8"/>
      <c r="VOF156" s="8"/>
      <c r="VOG156" s="8"/>
      <c r="VOH156" s="8"/>
      <c r="VOI156" s="8"/>
      <c r="VOJ156" s="8"/>
      <c r="VOK156" s="8"/>
      <c r="VOL156" s="8"/>
      <c r="VOM156" s="8"/>
      <c r="VON156" s="8"/>
      <c r="VOO156" s="8"/>
      <c r="VOP156" s="8"/>
      <c r="VOQ156" s="8"/>
      <c r="VOR156" s="8"/>
      <c r="VOS156" s="8"/>
      <c r="VOT156" s="8"/>
      <c r="VOU156" s="8"/>
      <c r="VOV156" s="8"/>
      <c r="VOW156" s="8"/>
      <c r="VOX156" s="8"/>
      <c r="VOY156" s="8"/>
      <c r="VOZ156" s="8"/>
      <c r="VPA156" s="8"/>
      <c r="VPB156" s="8"/>
      <c r="VPC156" s="8"/>
      <c r="VPD156" s="8"/>
      <c r="VPE156" s="8"/>
      <c r="VPF156" s="8"/>
      <c r="VPG156" s="8"/>
      <c r="VPH156" s="8"/>
      <c r="VPI156" s="8"/>
      <c r="VPJ156" s="8"/>
      <c r="VPK156" s="8"/>
      <c r="VPL156" s="8"/>
      <c r="VPM156" s="8"/>
      <c r="VPN156" s="8"/>
      <c r="VPO156" s="8"/>
      <c r="VPP156" s="8"/>
      <c r="VPQ156" s="8"/>
      <c r="VPR156" s="8"/>
      <c r="VPS156" s="8"/>
      <c r="VPT156" s="8"/>
      <c r="VPU156" s="8"/>
      <c r="VPV156" s="8"/>
      <c r="VPW156" s="8"/>
      <c r="VPX156" s="8"/>
      <c r="VPY156" s="8"/>
      <c r="VPZ156" s="8"/>
      <c r="VQA156" s="8"/>
      <c r="VQB156" s="8"/>
      <c r="VQC156" s="8"/>
      <c r="VQD156" s="8"/>
      <c r="VQE156" s="8"/>
      <c r="VQF156" s="8"/>
      <c r="VQG156" s="8"/>
      <c r="VQH156" s="8"/>
      <c r="VQI156" s="8"/>
      <c r="VQJ156" s="8"/>
      <c r="VQK156" s="8"/>
      <c r="VQL156" s="8"/>
      <c r="VQM156" s="8"/>
      <c r="VQN156" s="8"/>
      <c r="VQO156" s="8"/>
      <c r="VQP156" s="8"/>
      <c r="VQQ156" s="8"/>
      <c r="VQR156" s="8"/>
      <c r="VQS156" s="8"/>
      <c r="VQT156" s="8"/>
      <c r="VQU156" s="8"/>
      <c r="VQV156" s="8"/>
      <c r="VQW156" s="8"/>
      <c r="VQX156" s="8"/>
      <c r="VQY156" s="8"/>
      <c r="VQZ156" s="8"/>
      <c r="VRA156" s="8"/>
      <c r="VRB156" s="8"/>
      <c r="VRC156" s="8"/>
      <c r="VRD156" s="8"/>
      <c r="VRE156" s="8"/>
      <c r="VRF156" s="8"/>
      <c r="VRG156" s="8"/>
      <c r="VRH156" s="8"/>
      <c r="VRI156" s="8"/>
      <c r="VRJ156" s="8"/>
      <c r="VRK156" s="8"/>
      <c r="VRL156" s="8"/>
      <c r="VRM156" s="8"/>
      <c r="VRN156" s="8"/>
      <c r="VRO156" s="8"/>
      <c r="VRP156" s="8"/>
      <c r="VRQ156" s="8"/>
      <c r="VRR156" s="8"/>
      <c r="VRS156" s="8"/>
      <c r="VRT156" s="8"/>
      <c r="VRU156" s="8"/>
      <c r="VRV156" s="8"/>
      <c r="VRW156" s="8"/>
      <c r="VRX156" s="8"/>
      <c r="VRY156" s="8"/>
      <c r="VRZ156" s="8"/>
      <c r="VSA156" s="8"/>
      <c r="VSB156" s="8"/>
      <c r="VSC156" s="8"/>
      <c r="VSD156" s="8"/>
      <c r="VSE156" s="8"/>
      <c r="VSF156" s="8"/>
      <c r="VSG156" s="8"/>
      <c r="VSH156" s="8"/>
      <c r="VSI156" s="8"/>
      <c r="VSJ156" s="8"/>
      <c r="VSK156" s="8"/>
      <c r="VSL156" s="8"/>
      <c r="VSM156" s="8"/>
      <c r="VSN156" s="8"/>
      <c r="VSO156" s="8"/>
      <c r="VSP156" s="8"/>
      <c r="VSQ156" s="8"/>
      <c r="VSR156" s="8"/>
      <c r="VSS156" s="8"/>
      <c r="VST156" s="8"/>
      <c r="VSU156" s="8"/>
      <c r="VSV156" s="8"/>
      <c r="VSW156" s="8"/>
      <c r="VSX156" s="8"/>
      <c r="VSY156" s="8"/>
      <c r="VSZ156" s="8"/>
      <c r="VTA156" s="8"/>
      <c r="VTB156" s="8"/>
      <c r="VTC156" s="8"/>
      <c r="VTD156" s="8"/>
      <c r="VTE156" s="8"/>
      <c r="VTF156" s="8"/>
      <c r="VTG156" s="8"/>
      <c r="VTH156" s="8"/>
      <c r="VTI156" s="8"/>
      <c r="VTJ156" s="8"/>
      <c r="VTK156" s="8"/>
      <c r="VTL156" s="8"/>
      <c r="VTM156" s="8"/>
      <c r="VTN156" s="8"/>
      <c r="VTO156" s="8"/>
      <c r="VTP156" s="8"/>
      <c r="VTQ156" s="8"/>
      <c r="VTR156" s="8"/>
      <c r="VTS156" s="8"/>
      <c r="VTT156" s="8"/>
      <c r="VTU156" s="8"/>
      <c r="VTV156" s="8"/>
      <c r="VTW156" s="8"/>
      <c r="VTX156" s="8"/>
      <c r="VTY156" s="8"/>
      <c r="VTZ156" s="8"/>
      <c r="VUA156" s="8"/>
      <c r="VUB156" s="8"/>
      <c r="VUC156" s="8"/>
      <c r="VUD156" s="8"/>
      <c r="VUE156" s="8"/>
      <c r="VUF156" s="8"/>
      <c r="VUG156" s="8"/>
      <c r="VUH156" s="8"/>
      <c r="VUI156" s="8"/>
      <c r="VUJ156" s="8"/>
      <c r="VUK156" s="8"/>
      <c r="VUL156" s="8"/>
      <c r="VUM156" s="8"/>
      <c r="VUN156" s="8"/>
      <c r="VUO156" s="8"/>
      <c r="VUP156" s="8"/>
      <c r="VUQ156" s="8"/>
      <c r="VUR156" s="8"/>
      <c r="VUS156" s="8"/>
      <c r="VUT156" s="8"/>
      <c r="VUU156" s="8"/>
      <c r="VUV156" s="8"/>
      <c r="VUW156" s="8"/>
      <c r="VUX156" s="8"/>
      <c r="VUY156" s="8"/>
      <c r="VUZ156" s="8"/>
      <c r="VVA156" s="8"/>
      <c r="VVB156" s="8"/>
      <c r="VVC156" s="8"/>
      <c r="VVD156" s="8"/>
      <c r="VVE156" s="8"/>
      <c r="VVF156" s="8"/>
      <c r="VVG156" s="8"/>
      <c r="VVH156" s="8"/>
      <c r="VVI156" s="8"/>
      <c r="VVJ156" s="8"/>
      <c r="VVK156" s="8"/>
      <c r="VVL156" s="8"/>
      <c r="VVM156" s="8"/>
      <c r="VVN156" s="8"/>
      <c r="VVO156" s="8"/>
      <c r="VVP156" s="8"/>
      <c r="VVQ156" s="8"/>
      <c r="VVR156" s="8"/>
      <c r="VVS156" s="8"/>
      <c r="VVT156" s="8"/>
      <c r="VVU156" s="8"/>
      <c r="VVV156" s="8"/>
      <c r="VVW156" s="8"/>
      <c r="VVX156" s="8"/>
      <c r="VVY156" s="8"/>
      <c r="VVZ156" s="8"/>
      <c r="VWA156" s="8"/>
      <c r="VWB156" s="8"/>
      <c r="VWC156" s="8"/>
      <c r="VWD156" s="8"/>
      <c r="VWE156" s="8"/>
      <c r="VWF156" s="8"/>
      <c r="VWG156" s="8"/>
      <c r="VWH156" s="8"/>
      <c r="VWI156" s="8"/>
      <c r="VWJ156" s="8"/>
      <c r="VWK156" s="8"/>
      <c r="VWL156" s="8"/>
      <c r="VWM156" s="8"/>
      <c r="VWN156" s="8"/>
      <c r="VWO156" s="8"/>
      <c r="VWP156" s="8"/>
      <c r="VWQ156" s="8"/>
      <c r="VWR156" s="8"/>
      <c r="VWS156" s="8"/>
      <c r="VWT156" s="8"/>
      <c r="VWU156" s="8"/>
      <c r="VWV156" s="8"/>
      <c r="VWW156" s="8"/>
      <c r="VWX156" s="8"/>
      <c r="VWY156" s="8"/>
      <c r="VWZ156" s="8"/>
      <c r="VXA156" s="8"/>
      <c r="VXB156" s="8"/>
      <c r="VXC156" s="8"/>
      <c r="VXD156" s="8"/>
      <c r="VXE156" s="8"/>
      <c r="VXF156" s="8"/>
      <c r="VXG156" s="8"/>
      <c r="VXH156" s="8"/>
      <c r="VXI156" s="8"/>
      <c r="VXJ156" s="8"/>
      <c r="VXK156" s="8"/>
      <c r="VXL156" s="8"/>
      <c r="VXM156" s="8"/>
      <c r="VXN156" s="8"/>
      <c r="VXO156" s="8"/>
      <c r="VXP156" s="8"/>
      <c r="VXQ156" s="8"/>
      <c r="VXR156" s="8"/>
      <c r="VXS156" s="8"/>
      <c r="VXT156" s="8"/>
      <c r="VXU156" s="8"/>
      <c r="VXV156" s="8"/>
      <c r="VXW156" s="8"/>
      <c r="VXX156" s="8"/>
      <c r="VXY156" s="8"/>
      <c r="VXZ156" s="8"/>
      <c r="VYA156" s="8"/>
      <c r="VYB156" s="8"/>
      <c r="VYC156" s="8"/>
      <c r="VYD156" s="8"/>
      <c r="VYE156" s="8"/>
      <c r="VYF156" s="8"/>
      <c r="VYG156" s="8"/>
      <c r="VYH156" s="8"/>
      <c r="VYI156" s="8"/>
      <c r="VYJ156" s="8"/>
      <c r="VYK156" s="8"/>
      <c r="VYL156" s="8"/>
      <c r="VYM156" s="8"/>
      <c r="VYN156" s="8"/>
      <c r="VYO156" s="8"/>
      <c r="VYP156" s="8"/>
      <c r="VYQ156" s="8"/>
      <c r="VYR156" s="8"/>
      <c r="VYS156" s="8"/>
      <c r="VYT156" s="8"/>
      <c r="VYU156" s="8"/>
      <c r="VYV156" s="8"/>
      <c r="VYW156" s="8"/>
      <c r="VYX156" s="8"/>
      <c r="VYY156" s="8"/>
      <c r="VYZ156" s="8"/>
      <c r="VZA156" s="8"/>
      <c r="VZB156" s="8"/>
      <c r="VZC156" s="8"/>
      <c r="VZD156" s="8"/>
      <c r="VZE156" s="8"/>
      <c r="VZF156" s="8"/>
      <c r="VZG156" s="8"/>
      <c r="VZH156" s="8"/>
      <c r="VZI156" s="8"/>
      <c r="VZJ156" s="8"/>
      <c r="VZK156" s="8"/>
      <c r="VZL156" s="8"/>
      <c r="VZM156" s="8"/>
      <c r="VZN156" s="8"/>
      <c r="VZO156" s="8"/>
      <c r="VZP156" s="8"/>
      <c r="VZQ156" s="8"/>
      <c r="VZR156" s="8"/>
      <c r="VZS156" s="8"/>
      <c r="VZT156" s="8"/>
      <c r="VZU156" s="8"/>
      <c r="VZV156" s="8"/>
      <c r="VZW156" s="8"/>
      <c r="VZX156" s="8"/>
      <c r="VZY156" s="8"/>
      <c r="VZZ156" s="8"/>
      <c r="WAA156" s="8"/>
      <c r="WAB156" s="8"/>
      <c r="WAC156" s="8"/>
      <c r="WAD156" s="8"/>
      <c r="WAE156" s="8"/>
      <c r="WAF156" s="8"/>
      <c r="WAG156" s="8"/>
      <c r="WAH156" s="8"/>
      <c r="WAI156" s="8"/>
      <c r="WAJ156" s="8"/>
      <c r="WAK156" s="8"/>
      <c r="WAL156" s="8"/>
      <c r="WAM156" s="8"/>
      <c r="WAN156" s="8"/>
      <c r="WAO156" s="8"/>
      <c r="WAP156" s="8"/>
      <c r="WAQ156" s="8"/>
      <c r="WAR156" s="8"/>
      <c r="WAS156" s="8"/>
      <c r="WAT156" s="8"/>
      <c r="WAU156" s="8"/>
      <c r="WAV156" s="8"/>
      <c r="WAW156" s="8"/>
      <c r="WAX156" s="8"/>
      <c r="WAY156" s="8"/>
      <c r="WAZ156" s="8"/>
      <c r="WBA156" s="8"/>
      <c r="WBB156" s="8"/>
      <c r="WBC156" s="8"/>
      <c r="WBD156" s="8"/>
      <c r="WBE156" s="8"/>
      <c r="WBF156" s="8"/>
      <c r="WBG156" s="8"/>
      <c r="WBH156" s="8"/>
      <c r="WBI156" s="8"/>
      <c r="WBJ156" s="8"/>
      <c r="WBK156" s="8"/>
      <c r="WBL156" s="8"/>
      <c r="WBM156" s="8"/>
      <c r="WBN156" s="8"/>
      <c r="WBO156" s="8"/>
      <c r="WBP156" s="8"/>
      <c r="WBQ156" s="8"/>
      <c r="WBR156" s="8"/>
      <c r="WBS156" s="8"/>
      <c r="WBT156" s="8"/>
      <c r="WBU156" s="8"/>
      <c r="WBV156" s="8"/>
      <c r="WBW156" s="8"/>
      <c r="WBX156" s="8"/>
      <c r="WBY156" s="8"/>
      <c r="WBZ156" s="8"/>
      <c r="WCA156" s="8"/>
      <c r="WCB156" s="8"/>
      <c r="WCC156" s="8"/>
      <c r="WCD156" s="8"/>
      <c r="WCE156" s="8"/>
      <c r="WCF156" s="8"/>
      <c r="WCG156" s="8"/>
      <c r="WCH156" s="8"/>
      <c r="WCI156" s="8"/>
      <c r="WCJ156" s="8"/>
      <c r="WCK156" s="8"/>
      <c r="WCL156" s="8"/>
      <c r="WCM156" s="8"/>
      <c r="WCN156" s="8"/>
      <c r="WCO156" s="8"/>
      <c r="WCP156" s="8"/>
      <c r="WCQ156" s="8"/>
      <c r="WCR156" s="8"/>
      <c r="WCS156" s="8"/>
      <c r="WCT156" s="8"/>
      <c r="WCU156" s="8"/>
      <c r="WCV156" s="8"/>
      <c r="WCW156" s="8"/>
      <c r="WCX156" s="8"/>
      <c r="WCY156" s="8"/>
      <c r="WCZ156" s="8"/>
      <c r="WDA156" s="8"/>
      <c r="WDB156" s="8"/>
      <c r="WDC156" s="8"/>
      <c r="WDD156" s="8"/>
      <c r="WDE156" s="8"/>
      <c r="WDF156" s="8"/>
      <c r="WDG156" s="8"/>
      <c r="WDH156" s="8"/>
      <c r="WDI156" s="8"/>
      <c r="WDJ156" s="8"/>
      <c r="WDK156" s="8"/>
      <c r="WDL156" s="8"/>
      <c r="WDM156" s="8"/>
      <c r="WDN156" s="8"/>
      <c r="WDO156" s="8"/>
      <c r="WDP156" s="8"/>
      <c r="WDQ156" s="8"/>
      <c r="WDR156" s="8"/>
      <c r="WDS156" s="8"/>
      <c r="WDT156" s="8"/>
      <c r="WDU156" s="8"/>
      <c r="WDV156" s="8"/>
      <c r="WDW156" s="8"/>
      <c r="WDX156" s="8"/>
      <c r="WDY156" s="8"/>
      <c r="WDZ156" s="8"/>
      <c r="WEA156" s="8"/>
      <c r="WEB156" s="8"/>
      <c r="WEC156" s="8"/>
      <c r="WED156" s="8"/>
      <c r="WEE156" s="8"/>
      <c r="WEF156" s="8"/>
      <c r="WEG156" s="8"/>
      <c r="WEH156" s="8"/>
      <c r="WEI156" s="8"/>
      <c r="WEJ156" s="8"/>
      <c r="WEK156" s="8"/>
      <c r="WEL156" s="8"/>
      <c r="WEM156" s="8"/>
      <c r="WEN156" s="8"/>
      <c r="WEO156" s="8"/>
      <c r="WEP156" s="8"/>
      <c r="WEQ156" s="8"/>
      <c r="WER156" s="8"/>
      <c r="WES156" s="8"/>
      <c r="WET156" s="8"/>
      <c r="WEU156" s="8"/>
      <c r="WEV156" s="8"/>
      <c r="WEW156" s="8"/>
      <c r="WEX156" s="8"/>
      <c r="WEY156" s="8"/>
      <c r="WEZ156" s="8"/>
      <c r="WFA156" s="8"/>
      <c r="WFB156" s="8"/>
      <c r="WFC156" s="8"/>
      <c r="WFD156" s="8"/>
      <c r="WFE156" s="8"/>
      <c r="WFF156" s="8"/>
      <c r="WFG156" s="8"/>
      <c r="WFH156" s="8"/>
      <c r="WFI156" s="8"/>
      <c r="WFJ156" s="8"/>
      <c r="WFK156" s="8"/>
      <c r="WFL156" s="8"/>
      <c r="WFM156" s="8"/>
      <c r="WFN156" s="8"/>
      <c r="WFO156" s="8"/>
      <c r="WFP156" s="8"/>
      <c r="WFQ156" s="8"/>
      <c r="WFR156" s="8"/>
      <c r="WFS156" s="8"/>
      <c r="WFT156" s="8"/>
      <c r="WFU156" s="8"/>
      <c r="WFV156" s="8"/>
      <c r="WFW156" s="8"/>
      <c r="WFX156" s="8"/>
      <c r="WFY156" s="8"/>
      <c r="WFZ156" s="8"/>
      <c r="WGA156" s="8"/>
      <c r="WGB156" s="8"/>
      <c r="WGC156" s="8"/>
      <c r="WGD156" s="8"/>
      <c r="WGE156" s="8"/>
      <c r="WGF156" s="8"/>
      <c r="WGG156" s="8"/>
      <c r="WGH156" s="8"/>
      <c r="WGI156" s="8"/>
      <c r="WGJ156" s="8"/>
      <c r="WGK156" s="8"/>
      <c r="WGL156" s="8"/>
      <c r="WGM156" s="8"/>
      <c r="WGN156" s="8"/>
      <c r="WGO156" s="8"/>
      <c r="WGP156" s="8"/>
      <c r="WGQ156" s="8"/>
      <c r="WGR156" s="8"/>
      <c r="WGS156" s="8"/>
      <c r="WGT156" s="8"/>
      <c r="WGU156" s="8"/>
      <c r="WGV156" s="8"/>
      <c r="WGW156" s="8"/>
      <c r="WGX156" s="8"/>
      <c r="WGY156" s="8"/>
      <c r="WGZ156" s="8"/>
      <c r="WHA156" s="8"/>
      <c r="WHB156" s="8"/>
      <c r="WHC156" s="8"/>
      <c r="WHD156" s="8"/>
      <c r="WHE156" s="8"/>
      <c r="WHF156" s="8"/>
      <c r="WHG156" s="8"/>
      <c r="WHH156" s="8"/>
      <c r="WHI156" s="8"/>
      <c r="WHJ156" s="8"/>
      <c r="WHK156" s="8"/>
      <c r="WHL156" s="8"/>
      <c r="WHM156" s="8"/>
      <c r="WHN156" s="8"/>
      <c r="WHO156" s="8"/>
      <c r="WHP156" s="8"/>
      <c r="WHQ156" s="8"/>
      <c r="WHR156" s="8"/>
      <c r="WHS156" s="8"/>
      <c r="WHT156" s="8"/>
      <c r="WHU156" s="8"/>
      <c r="WHV156" s="8"/>
      <c r="WHW156" s="8"/>
      <c r="WHX156" s="8"/>
      <c r="WHY156" s="8"/>
      <c r="WHZ156" s="8"/>
      <c r="WIA156" s="8"/>
      <c r="WIB156" s="8"/>
      <c r="WIC156" s="8"/>
      <c r="WID156" s="8"/>
      <c r="WIE156" s="8"/>
      <c r="WIF156" s="8"/>
      <c r="WIG156" s="8"/>
      <c r="WIH156" s="8"/>
      <c r="WII156" s="8"/>
      <c r="WIJ156" s="8"/>
      <c r="WIK156" s="8"/>
      <c r="WIL156" s="8"/>
      <c r="WIM156" s="8"/>
      <c r="WIN156" s="8"/>
      <c r="WIO156" s="8"/>
      <c r="WIP156" s="8"/>
      <c r="WIQ156" s="8"/>
      <c r="WIR156" s="8"/>
      <c r="WIS156" s="8"/>
      <c r="WIT156" s="8"/>
      <c r="WIU156" s="8"/>
      <c r="WIV156" s="8"/>
      <c r="WIW156" s="8"/>
      <c r="WIX156" s="8"/>
      <c r="WIY156" s="8"/>
      <c r="WIZ156" s="8"/>
      <c r="WJA156" s="8"/>
      <c r="WJB156" s="8"/>
      <c r="WJC156" s="8"/>
      <c r="WJD156" s="8"/>
      <c r="WJE156" s="8"/>
      <c r="WJF156" s="8"/>
      <c r="WJG156" s="8"/>
      <c r="WJH156" s="8"/>
      <c r="WJI156" s="8"/>
      <c r="WJJ156" s="8"/>
      <c r="WJK156" s="8"/>
      <c r="WJL156" s="8"/>
      <c r="WJM156" s="8"/>
      <c r="WJN156" s="8"/>
      <c r="WJO156" s="8"/>
      <c r="WJP156" s="8"/>
      <c r="WJQ156" s="8"/>
      <c r="WJR156" s="8"/>
      <c r="WJS156" s="8"/>
      <c r="WJT156" s="8"/>
      <c r="WJU156" s="8"/>
      <c r="WJV156" s="8"/>
      <c r="WJW156" s="8"/>
      <c r="WJX156" s="8"/>
      <c r="WJY156" s="8"/>
      <c r="WJZ156" s="8"/>
      <c r="WKA156" s="8"/>
      <c r="WKB156" s="8"/>
      <c r="WKC156" s="8"/>
      <c r="WKD156" s="8"/>
      <c r="WKE156" s="8"/>
      <c r="WKF156" s="8"/>
      <c r="WKG156" s="8"/>
      <c r="WKH156" s="8"/>
      <c r="WKI156" s="8"/>
      <c r="WKJ156" s="8"/>
      <c r="WKK156" s="8"/>
      <c r="WKL156" s="8"/>
      <c r="WKM156" s="8"/>
      <c r="WKN156" s="8"/>
      <c r="WKO156" s="8"/>
      <c r="WKP156" s="8"/>
      <c r="WKQ156" s="8"/>
      <c r="WKR156" s="8"/>
      <c r="WKS156" s="8"/>
      <c r="WKT156" s="8"/>
      <c r="WKU156" s="8"/>
      <c r="WKV156" s="8"/>
      <c r="WKW156" s="8"/>
      <c r="WKX156" s="8"/>
      <c r="WKY156" s="8"/>
      <c r="WKZ156" s="8"/>
      <c r="WLA156" s="8"/>
      <c r="WLB156" s="8"/>
      <c r="WLC156" s="8"/>
      <c r="WLD156" s="8"/>
      <c r="WLE156" s="8"/>
      <c r="WLF156" s="8"/>
      <c r="WLG156" s="8"/>
      <c r="WLH156" s="8"/>
      <c r="WLI156" s="8"/>
      <c r="WLJ156" s="8"/>
      <c r="WLK156" s="8"/>
      <c r="WLL156" s="8"/>
      <c r="WLM156" s="8"/>
      <c r="WLN156" s="8"/>
      <c r="WLO156" s="8"/>
      <c r="WLP156" s="8"/>
      <c r="WLQ156" s="8"/>
      <c r="WLR156" s="8"/>
      <c r="WLS156" s="8"/>
      <c r="WLT156" s="8"/>
      <c r="WLU156" s="8"/>
      <c r="WLV156" s="8"/>
      <c r="WLW156" s="8"/>
      <c r="WLX156" s="8"/>
      <c r="WLY156" s="8"/>
      <c r="WLZ156" s="8"/>
      <c r="WMA156" s="8"/>
      <c r="WMB156" s="8"/>
      <c r="WMC156" s="8"/>
      <c r="WMD156" s="8"/>
      <c r="WME156" s="8"/>
      <c r="WMF156" s="8"/>
      <c r="WMG156" s="8"/>
      <c r="WMH156" s="8"/>
      <c r="WMI156" s="8"/>
      <c r="WMJ156" s="8"/>
      <c r="WMK156" s="8"/>
      <c r="WML156" s="8"/>
      <c r="WMM156" s="8"/>
      <c r="WMN156" s="8"/>
      <c r="WMO156" s="8"/>
      <c r="WMP156" s="8"/>
      <c r="WMQ156" s="8"/>
      <c r="WMR156" s="8"/>
      <c r="WMS156" s="8"/>
      <c r="WMT156" s="8"/>
      <c r="WMU156" s="8"/>
      <c r="WMV156" s="8"/>
      <c r="WMW156" s="8"/>
      <c r="WMX156" s="8"/>
      <c r="WMY156" s="8"/>
      <c r="WMZ156" s="8"/>
      <c r="WNA156" s="8"/>
      <c r="WNB156" s="8"/>
      <c r="WNC156" s="8"/>
      <c r="WND156" s="8"/>
      <c r="WNE156" s="8"/>
      <c r="WNF156" s="8"/>
      <c r="WNG156" s="8"/>
      <c r="WNH156" s="8"/>
      <c r="WNI156" s="8"/>
      <c r="WNJ156" s="8"/>
      <c r="WNK156" s="8"/>
      <c r="WNL156" s="8"/>
      <c r="WNM156" s="8"/>
      <c r="WNN156" s="8"/>
      <c r="WNO156" s="8"/>
      <c r="WNP156" s="8"/>
      <c r="WNQ156" s="8"/>
      <c r="WNR156" s="8"/>
      <c r="WNS156" s="8"/>
      <c r="WNT156" s="8"/>
      <c r="WNU156" s="8"/>
      <c r="WNV156" s="8"/>
      <c r="WNW156" s="8"/>
      <c r="WNX156" s="8"/>
      <c r="WNY156" s="8"/>
      <c r="WNZ156" s="8"/>
      <c r="WOA156" s="8"/>
      <c r="WOB156" s="8"/>
      <c r="WOC156" s="8"/>
      <c r="WOD156" s="8"/>
      <c r="WOE156" s="8"/>
      <c r="WOF156" s="8"/>
      <c r="WOG156" s="8"/>
      <c r="WOH156" s="8"/>
      <c r="WOI156" s="8"/>
      <c r="WOJ156" s="8"/>
      <c r="WOK156" s="8"/>
      <c r="WOL156" s="8"/>
      <c r="WOM156" s="8"/>
      <c r="WON156" s="8"/>
      <c r="WOO156" s="8"/>
      <c r="WOP156" s="8"/>
      <c r="WOQ156" s="8"/>
      <c r="WOR156" s="8"/>
      <c r="WOS156" s="8"/>
      <c r="WOT156" s="8"/>
      <c r="WOU156" s="8"/>
      <c r="WOV156" s="8"/>
      <c r="WOW156" s="8"/>
      <c r="WOX156" s="8"/>
      <c r="WOY156" s="8"/>
      <c r="WOZ156" s="8"/>
      <c r="WPA156" s="8"/>
      <c r="WPB156" s="8"/>
      <c r="WPC156" s="8"/>
      <c r="WPD156" s="8"/>
      <c r="WPE156" s="8"/>
      <c r="WPF156" s="8"/>
      <c r="WPG156" s="8"/>
      <c r="WPH156" s="8"/>
      <c r="WPI156" s="8"/>
      <c r="WPJ156" s="8"/>
      <c r="WPK156" s="8"/>
      <c r="WPL156" s="8"/>
      <c r="WPM156" s="8"/>
      <c r="WPN156" s="8"/>
      <c r="WPO156" s="8"/>
      <c r="WPP156" s="8"/>
      <c r="WPQ156" s="8"/>
      <c r="WPR156" s="8"/>
      <c r="WPS156" s="8"/>
      <c r="WPT156" s="8"/>
      <c r="WPU156" s="8"/>
      <c r="WPV156" s="8"/>
      <c r="WPW156" s="8"/>
      <c r="WPX156" s="8"/>
      <c r="WPY156" s="8"/>
      <c r="WPZ156" s="8"/>
      <c r="WQA156" s="8"/>
      <c r="WQB156" s="8"/>
      <c r="WQC156" s="8"/>
      <c r="WQD156" s="8"/>
      <c r="WQE156" s="8"/>
      <c r="WQF156" s="8"/>
      <c r="WQG156" s="8"/>
      <c r="WQH156" s="8"/>
      <c r="WQI156" s="8"/>
      <c r="WQJ156" s="8"/>
      <c r="WQK156" s="8"/>
      <c r="WQL156" s="8"/>
      <c r="WQM156" s="8"/>
      <c r="WQN156" s="8"/>
      <c r="WQO156" s="8"/>
      <c r="WQP156" s="8"/>
      <c r="WQQ156" s="8"/>
      <c r="WQR156" s="8"/>
      <c r="WQS156" s="8"/>
      <c r="WQT156" s="8"/>
      <c r="WQU156" s="8"/>
      <c r="WQV156" s="8"/>
      <c r="WQW156" s="8"/>
      <c r="WQX156" s="8"/>
      <c r="WQY156" s="8"/>
      <c r="WQZ156" s="8"/>
      <c r="WRA156" s="8"/>
      <c r="WRB156" s="8"/>
      <c r="WRC156" s="8"/>
      <c r="WRD156" s="8"/>
      <c r="WRE156" s="8"/>
      <c r="WRF156" s="8"/>
      <c r="WRG156" s="8"/>
      <c r="WRH156" s="8"/>
      <c r="WRI156" s="8"/>
      <c r="WRJ156" s="8"/>
      <c r="WRK156" s="8"/>
      <c r="WRL156" s="8"/>
      <c r="WRM156" s="8"/>
      <c r="WRN156" s="8"/>
      <c r="WRO156" s="8"/>
      <c r="WRP156" s="8"/>
      <c r="WRQ156" s="8"/>
      <c r="WRR156" s="8"/>
      <c r="WRS156" s="8"/>
      <c r="WRT156" s="8"/>
      <c r="WRU156" s="8"/>
      <c r="WRV156" s="8"/>
      <c r="WRW156" s="8"/>
      <c r="WRX156" s="8"/>
      <c r="WRY156" s="8"/>
      <c r="WRZ156" s="8"/>
      <c r="WSA156" s="8"/>
      <c r="WSB156" s="8"/>
      <c r="WSC156" s="8"/>
      <c r="WSD156" s="8"/>
      <c r="WSE156" s="8"/>
      <c r="WSF156" s="8"/>
      <c r="WSG156" s="8"/>
      <c r="WSH156" s="8"/>
      <c r="WSI156" s="8"/>
      <c r="WSJ156" s="8"/>
      <c r="WSK156" s="8"/>
      <c r="WSL156" s="8"/>
      <c r="WSM156" s="8"/>
      <c r="WSN156" s="8"/>
      <c r="WSO156" s="8"/>
      <c r="WSP156" s="8"/>
      <c r="WSQ156" s="8"/>
      <c r="WSR156" s="8"/>
      <c r="WSS156" s="8"/>
      <c r="WST156" s="8"/>
      <c r="WSU156" s="8"/>
      <c r="WSV156" s="8"/>
      <c r="WSW156" s="8"/>
      <c r="WSX156" s="8"/>
      <c r="WSY156" s="8"/>
      <c r="WSZ156" s="8"/>
      <c r="WTA156" s="8"/>
      <c r="WTB156" s="8"/>
      <c r="WTC156" s="8"/>
      <c r="WTD156" s="8"/>
      <c r="WTE156" s="8"/>
      <c r="WTF156" s="8"/>
      <c r="WTG156" s="8"/>
      <c r="WTH156" s="8"/>
      <c r="WTI156" s="8"/>
      <c r="WTJ156" s="8"/>
      <c r="WTK156" s="8"/>
      <c r="WTL156" s="8"/>
      <c r="WTM156" s="8"/>
      <c r="WTN156" s="8"/>
      <c r="WTO156" s="8"/>
      <c r="WTP156" s="8"/>
      <c r="WTQ156" s="8"/>
      <c r="WTR156" s="8"/>
      <c r="WTS156" s="8"/>
      <c r="WTT156" s="8"/>
      <c r="WTU156" s="8"/>
      <c r="WTV156" s="8"/>
      <c r="WTW156" s="8"/>
      <c r="WTX156" s="8"/>
      <c r="WTY156" s="8"/>
      <c r="WTZ156" s="8"/>
      <c r="WUA156" s="8"/>
      <c r="WUB156" s="8"/>
      <c r="WUC156" s="8"/>
      <c r="WUD156" s="8"/>
      <c r="WUE156" s="8"/>
      <c r="WUF156" s="8"/>
      <c r="WUG156" s="8"/>
      <c r="WUH156" s="8"/>
      <c r="WUI156" s="8"/>
      <c r="WUJ156" s="8"/>
      <c r="WUK156" s="8"/>
      <c r="WUL156" s="8"/>
      <c r="WUM156" s="8"/>
      <c r="WUN156" s="8"/>
      <c r="WUO156" s="8"/>
      <c r="WUP156" s="8"/>
      <c r="WUQ156" s="8"/>
      <c r="WUR156" s="8"/>
      <c r="WUS156" s="8"/>
      <c r="WUT156" s="8"/>
      <c r="WUU156" s="8"/>
      <c r="WUV156" s="8"/>
      <c r="WUW156" s="8"/>
      <c r="WUX156" s="8"/>
      <c r="WUY156" s="8"/>
      <c r="WUZ156" s="8"/>
      <c r="WVA156" s="8"/>
      <c r="WVB156" s="8"/>
      <c r="WVC156" s="8"/>
      <c r="WVD156" s="8"/>
      <c r="WVE156" s="8"/>
      <c r="WVF156" s="8"/>
      <c r="WVG156" s="8"/>
      <c r="WVH156" s="8"/>
      <c r="WVI156" s="8"/>
      <c r="WVJ156" s="8"/>
      <c r="WVK156" s="8"/>
      <c r="WVL156" s="8"/>
      <c r="WVM156" s="8"/>
      <c r="WVN156" s="8"/>
      <c r="WVO156" s="8"/>
      <c r="WVP156" s="8"/>
      <c r="WVQ156" s="8"/>
      <c r="WVR156" s="8"/>
      <c r="WVS156" s="8"/>
      <c r="WVT156" s="8"/>
      <c r="WVU156" s="8"/>
      <c r="WVV156" s="8"/>
      <c r="WVW156" s="8"/>
      <c r="WVX156" s="8"/>
      <c r="WVY156" s="8"/>
      <c r="WVZ156" s="8"/>
      <c r="WWA156" s="8"/>
      <c r="WWB156" s="8"/>
      <c r="WWC156" s="8"/>
      <c r="WWD156" s="8"/>
      <c r="WWE156" s="8"/>
      <c r="WWF156" s="8"/>
      <c r="WWG156" s="8"/>
      <c r="WWH156" s="8"/>
      <c r="WWI156" s="8"/>
      <c r="WWJ156" s="8"/>
      <c r="WWK156" s="8"/>
      <c r="WWL156" s="8"/>
      <c r="WWM156" s="8"/>
      <c r="WWN156" s="8"/>
      <c r="WWO156" s="8"/>
      <c r="WWP156" s="8"/>
      <c r="WWQ156" s="8"/>
      <c r="WWR156" s="8"/>
      <c r="WWS156" s="8"/>
      <c r="WWT156" s="8"/>
      <c r="WWU156" s="8"/>
      <c r="WWV156" s="8"/>
      <c r="WWW156" s="8"/>
      <c r="WWX156" s="8"/>
      <c r="WWY156" s="8"/>
      <c r="WWZ156" s="8"/>
      <c r="WXA156" s="8"/>
      <c r="WXB156" s="8"/>
      <c r="WXC156" s="8"/>
      <c r="WXD156" s="8"/>
      <c r="WXE156" s="8"/>
      <c r="WXF156" s="8"/>
      <c r="WXG156" s="8"/>
      <c r="WXH156" s="8"/>
      <c r="WXI156" s="8"/>
      <c r="WXJ156" s="8"/>
      <c r="WXK156" s="8"/>
      <c r="WXL156" s="8"/>
      <c r="WXM156" s="8"/>
      <c r="WXN156" s="8"/>
      <c r="WXO156" s="8"/>
      <c r="WXP156" s="8"/>
      <c r="WXQ156" s="8"/>
      <c r="WXR156" s="8"/>
      <c r="WXS156" s="8"/>
      <c r="WXT156" s="8"/>
      <c r="WXU156" s="8"/>
      <c r="WXV156" s="8"/>
      <c r="WXW156" s="8"/>
      <c r="WXX156" s="8"/>
      <c r="WXY156" s="8"/>
      <c r="WXZ156" s="8"/>
      <c r="WYA156" s="8"/>
      <c r="WYB156" s="8"/>
      <c r="WYC156" s="8"/>
      <c r="WYD156" s="8"/>
      <c r="WYE156" s="8"/>
      <c r="WYF156" s="8"/>
      <c r="WYG156" s="8"/>
      <c r="WYH156" s="8"/>
      <c r="WYI156" s="8"/>
      <c r="WYJ156" s="8"/>
      <c r="WYK156" s="8"/>
      <c r="WYL156" s="8"/>
      <c r="WYM156" s="8"/>
      <c r="WYN156" s="8"/>
      <c r="WYO156" s="8"/>
      <c r="WYP156" s="8"/>
      <c r="WYQ156" s="8"/>
      <c r="WYR156" s="8"/>
      <c r="WYS156" s="8"/>
      <c r="WYT156" s="8"/>
      <c r="WYU156" s="8"/>
      <c r="WYV156" s="8"/>
      <c r="WYW156" s="8"/>
      <c r="WYX156" s="8"/>
      <c r="WYY156" s="8"/>
      <c r="WYZ156" s="8"/>
      <c r="WZA156" s="8"/>
      <c r="WZB156" s="8"/>
      <c r="WZC156" s="8"/>
      <c r="WZD156" s="8"/>
      <c r="WZE156" s="8"/>
      <c r="WZF156" s="8"/>
      <c r="WZG156" s="8"/>
      <c r="WZH156" s="8"/>
      <c r="WZI156" s="8"/>
      <c r="WZJ156" s="8"/>
      <c r="WZK156" s="8"/>
      <c r="WZL156" s="8"/>
      <c r="WZM156" s="8"/>
      <c r="WZN156" s="8"/>
      <c r="WZO156" s="8"/>
      <c r="WZP156" s="8"/>
      <c r="WZQ156" s="8"/>
      <c r="WZR156" s="8"/>
      <c r="WZS156" s="8"/>
      <c r="WZT156" s="8"/>
      <c r="WZU156" s="8"/>
      <c r="WZV156" s="8"/>
      <c r="WZW156" s="8"/>
      <c r="WZX156" s="8"/>
      <c r="WZY156" s="8"/>
      <c r="WZZ156" s="8"/>
      <c r="XAA156" s="8"/>
      <c r="XAB156" s="8"/>
      <c r="XAC156" s="8"/>
      <c r="XAD156" s="8"/>
      <c r="XAE156" s="8"/>
      <c r="XAF156" s="8"/>
      <c r="XAG156" s="8"/>
      <c r="XAH156" s="8"/>
      <c r="XAI156" s="8"/>
      <c r="XAJ156" s="8"/>
      <c r="XAK156" s="8"/>
      <c r="XAL156" s="8"/>
      <c r="XAM156" s="8"/>
      <c r="XAN156" s="8"/>
      <c r="XAO156" s="8"/>
      <c r="XAP156" s="8"/>
      <c r="XAQ156" s="8"/>
      <c r="XAR156" s="8"/>
      <c r="XAS156" s="8"/>
      <c r="XAT156" s="8"/>
      <c r="XAU156" s="8"/>
      <c r="XAV156" s="8"/>
      <c r="XAW156" s="8"/>
      <c r="XAX156" s="8"/>
      <c r="XAY156" s="8"/>
      <c r="XAZ156" s="8"/>
      <c r="XBA156" s="8"/>
      <c r="XBB156" s="8"/>
      <c r="XBC156" s="8"/>
      <c r="XBD156" s="8"/>
      <c r="XBE156" s="8"/>
      <c r="XBF156" s="8"/>
      <c r="XBG156" s="8"/>
      <c r="XBH156" s="8"/>
      <c r="XBI156" s="8"/>
      <c r="XBJ156" s="8"/>
      <c r="XBK156" s="8"/>
      <c r="XBL156" s="8"/>
      <c r="XBM156" s="8"/>
      <c r="XBN156" s="8"/>
      <c r="XBO156" s="8"/>
      <c r="XBP156" s="8"/>
      <c r="XBQ156" s="8"/>
      <c r="XBR156" s="8"/>
      <c r="XBS156" s="8"/>
      <c r="XBT156" s="8"/>
      <c r="XBU156" s="8"/>
      <c r="XBV156" s="8"/>
      <c r="XBW156" s="8"/>
      <c r="XBX156" s="8"/>
      <c r="XBY156" s="8"/>
      <c r="XBZ156" s="8"/>
      <c r="XCA156" s="8"/>
      <c r="XCB156" s="8"/>
      <c r="XCC156" s="8"/>
      <c r="XCD156" s="8"/>
      <c r="XCE156" s="8"/>
      <c r="XCF156" s="8"/>
      <c r="XCG156" s="8"/>
      <c r="XCH156" s="8"/>
      <c r="XCI156" s="8"/>
      <c r="XCJ156" s="8"/>
      <c r="XCK156" s="8"/>
      <c r="XCL156" s="8"/>
      <c r="XCM156" s="8"/>
      <c r="XCN156" s="8"/>
      <c r="XCO156" s="8"/>
      <c r="XCP156" s="8"/>
      <c r="XCQ156" s="8"/>
      <c r="XCR156" s="8"/>
      <c r="XCS156" s="8"/>
      <c r="XCT156" s="8"/>
      <c r="XCU156" s="8"/>
      <c r="XCV156" s="8"/>
      <c r="XCW156" s="8"/>
      <c r="XCX156" s="8"/>
      <c r="XCY156" s="8"/>
      <c r="XCZ156" s="8"/>
      <c r="XDA156" s="8"/>
      <c r="XDB156" s="8"/>
      <c r="XDC156" s="8"/>
      <c r="XDD156" s="8"/>
      <c r="XDE156" s="8"/>
      <c r="XDF156" s="8"/>
      <c r="XDG156" s="8"/>
      <c r="XDH156" s="8"/>
      <c r="XDI156" s="8"/>
      <c r="XDJ156" s="8"/>
      <c r="XDK156" s="8"/>
      <c r="XDL156" s="8"/>
      <c r="XDM156" s="8"/>
      <c r="XDN156" s="8"/>
      <c r="XDO156" s="8"/>
      <c r="XDP156" s="8"/>
      <c r="XDQ156" s="8"/>
      <c r="XDR156" s="8"/>
      <c r="XDS156" s="8"/>
      <c r="XDT156" s="8"/>
      <c r="XDU156" s="8"/>
      <c r="XDV156" s="8"/>
      <c r="XDW156" s="8"/>
      <c r="XDX156" s="8"/>
      <c r="XDY156" s="8"/>
      <c r="XDZ156" s="8"/>
      <c r="XEA156" s="8"/>
      <c r="XEB156" s="8"/>
      <c r="XEC156" s="8"/>
      <c r="XED156" s="8"/>
      <c r="XEE156" s="8"/>
      <c r="XEF156" s="8"/>
      <c r="XEG156" s="8"/>
      <c r="XEH156" s="8"/>
      <c r="XEI156" s="8"/>
      <c r="XEJ156" s="8"/>
      <c r="XEK156" s="8"/>
      <c r="XEL156" s="8"/>
      <c r="XEM156" s="8"/>
      <c r="XEN156" s="8"/>
      <c r="XEO156" s="8"/>
      <c r="XEP156" s="8"/>
      <c r="XEQ156" s="8"/>
      <c r="XER156" s="8"/>
      <c r="XES156" s="8"/>
      <c r="XET156" s="8"/>
      <c r="XEU156" s="8"/>
      <c r="XEV156" s="8"/>
      <c r="XEW156" s="8"/>
      <c r="XEX156" s="8"/>
      <c r="XEY156" s="8"/>
      <c r="XEZ156" s="8"/>
      <c r="XFA156" s="8"/>
      <c r="XFB156" s="8"/>
    </row>
    <row r="157" spans="2:16382" ht="15" thickBot="1">
      <c r="C157" s="8"/>
      <c r="D157" s="159" t="s">
        <v>512</v>
      </c>
      <c r="E157" s="563">
        <f>E155-E156</f>
        <v>0</v>
      </c>
      <c r="F157" s="565">
        <f>IF(E155=0,0,E157/E155)</f>
        <v>0</v>
      </c>
      <c r="G157" s="8"/>
      <c r="H157" s="155"/>
      <c r="I157" s="156" t="s">
        <v>509</v>
      </c>
      <c r="J157" s="154">
        <f>IF(K152=0,0,L152/K152)</f>
        <v>0</v>
      </c>
      <c r="K157" s="157">
        <f>IF(E155=0,0,E157/E155)</f>
        <v>0</v>
      </c>
      <c r="M157" s="278"/>
      <c r="N157" s="566" t="s">
        <v>10457</v>
      </c>
      <c r="O157" s="567">
        <f>IF(O155=0,0,O156/O155)</f>
        <v>0</v>
      </c>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8"/>
      <c r="GE157" s="8"/>
      <c r="GF157" s="8"/>
      <c r="GG157" s="8"/>
      <c r="GH157" s="8"/>
      <c r="GI157" s="8"/>
      <c r="GJ157" s="8"/>
      <c r="GK157" s="8"/>
      <c r="GL157" s="8"/>
      <c r="GM157" s="8"/>
      <c r="GN157" s="8"/>
      <c r="GO157" s="8"/>
      <c r="GP157" s="8"/>
      <c r="GQ157" s="8"/>
      <c r="GR157" s="8"/>
      <c r="GS157" s="8"/>
      <c r="GT157" s="8"/>
      <c r="GU157" s="8"/>
      <c r="GV157" s="8"/>
      <c r="GW157" s="8"/>
      <c r="GX157" s="8"/>
      <c r="GY157" s="8"/>
      <c r="GZ157" s="8"/>
      <c r="HA157" s="8"/>
      <c r="HB157" s="8"/>
      <c r="HC157" s="8"/>
      <c r="HD157" s="8"/>
      <c r="HE157" s="8"/>
      <c r="HF157" s="8"/>
      <c r="HG157" s="8"/>
      <c r="HH157" s="8"/>
      <c r="HI157" s="8"/>
      <c r="HJ157" s="8"/>
      <c r="HK157" s="8"/>
      <c r="HL157" s="8"/>
      <c r="HM157" s="8"/>
      <c r="HN157" s="8"/>
      <c r="HO157" s="8"/>
      <c r="HP157" s="8"/>
      <c r="HQ157" s="8"/>
      <c r="HR157" s="8"/>
      <c r="HS157" s="8"/>
      <c r="HT157" s="8"/>
      <c r="HU157" s="8"/>
      <c r="HV157" s="8"/>
      <c r="HW157" s="8"/>
      <c r="HX157" s="8"/>
      <c r="HY157" s="8"/>
      <c r="HZ157" s="8"/>
      <c r="IA157" s="8"/>
      <c r="IB157" s="8"/>
      <c r="IC157" s="8"/>
      <c r="ID157" s="8"/>
      <c r="IE157" s="8"/>
      <c r="IF157" s="8"/>
      <c r="IG157" s="8"/>
      <c r="IH157" s="8"/>
      <c r="II157" s="8"/>
      <c r="IJ157" s="8"/>
      <c r="IK157" s="8"/>
      <c r="IL157" s="8"/>
      <c r="IM157" s="8"/>
      <c r="IN157" s="8"/>
      <c r="IO157" s="8"/>
      <c r="IP157" s="8"/>
      <c r="IQ157" s="8"/>
      <c r="IR157" s="8"/>
      <c r="IS157" s="8"/>
      <c r="IT157" s="8"/>
      <c r="IU157" s="8"/>
      <c r="IV157" s="8"/>
      <c r="IW157" s="8"/>
      <c r="IX157" s="8"/>
      <c r="IY157" s="8"/>
      <c r="IZ157" s="8"/>
      <c r="JA157" s="8"/>
      <c r="JB157" s="8"/>
      <c r="JC157" s="8"/>
      <c r="JD157" s="8"/>
      <c r="JE157" s="8"/>
      <c r="JF157" s="8"/>
      <c r="JG157" s="8"/>
      <c r="JH157" s="8"/>
      <c r="JI157" s="8"/>
      <c r="JJ157" s="8"/>
      <c r="JK157" s="8"/>
      <c r="JL157" s="8"/>
      <c r="JM157" s="8"/>
      <c r="JN157" s="8"/>
      <c r="JO157" s="8"/>
      <c r="JP157" s="8"/>
      <c r="JQ157" s="8"/>
      <c r="JR157" s="8"/>
      <c r="JS157" s="8"/>
      <c r="JT157" s="8"/>
      <c r="JU157" s="8"/>
      <c r="JV157" s="8"/>
      <c r="JW157" s="8"/>
      <c r="JX157" s="8"/>
      <c r="JY157" s="8"/>
      <c r="JZ157" s="8"/>
      <c r="KA157" s="8"/>
      <c r="KB157" s="8"/>
      <c r="KC157" s="8"/>
      <c r="KD157" s="8"/>
      <c r="KE157" s="8"/>
      <c r="KF157" s="8"/>
      <c r="KG157" s="8"/>
      <c r="KH157" s="8"/>
      <c r="KI157" s="8"/>
      <c r="KJ157" s="8"/>
      <c r="KK157" s="8"/>
      <c r="KL157" s="8"/>
      <c r="KM157" s="8"/>
      <c r="KN157" s="8"/>
      <c r="KO157" s="8"/>
      <c r="KP157" s="8"/>
      <c r="KQ157" s="8"/>
      <c r="KR157" s="8"/>
      <c r="KS157" s="8"/>
      <c r="KT157" s="8"/>
      <c r="KU157" s="8"/>
      <c r="KV157" s="8"/>
      <c r="KW157" s="8"/>
      <c r="KX157" s="8"/>
      <c r="KY157" s="8"/>
      <c r="KZ157" s="8"/>
      <c r="LA157" s="8"/>
      <c r="LB157" s="8"/>
      <c r="LC157" s="8"/>
      <c r="LD157" s="8"/>
      <c r="LE157" s="8"/>
      <c r="LF157" s="8"/>
      <c r="LG157" s="8"/>
      <c r="LH157" s="8"/>
      <c r="LI157" s="8"/>
      <c r="LJ157" s="8"/>
      <c r="LK157" s="8"/>
      <c r="LL157" s="8"/>
      <c r="LM157" s="8"/>
      <c r="LN157" s="8"/>
      <c r="LO157" s="8"/>
      <c r="LP157" s="8"/>
      <c r="LQ157" s="8"/>
      <c r="LR157" s="8"/>
      <c r="LS157" s="8"/>
      <c r="LT157" s="8"/>
      <c r="LU157" s="8"/>
      <c r="LV157" s="8"/>
      <c r="LW157" s="8"/>
      <c r="LX157" s="8"/>
      <c r="LY157" s="8"/>
      <c r="LZ157" s="8"/>
      <c r="MA157" s="8"/>
      <c r="MB157" s="8"/>
      <c r="MC157" s="8"/>
      <c r="MD157" s="8"/>
      <c r="ME157" s="8"/>
      <c r="MF157" s="8"/>
      <c r="MG157" s="8"/>
      <c r="MH157" s="8"/>
      <c r="MI157" s="8"/>
      <c r="MJ157" s="8"/>
      <c r="MK157" s="8"/>
      <c r="ML157" s="8"/>
      <c r="MM157" s="8"/>
      <c r="MN157" s="8"/>
      <c r="MO157" s="8"/>
      <c r="MP157" s="8"/>
      <c r="MQ157" s="8"/>
      <c r="MR157" s="8"/>
      <c r="MS157" s="8"/>
      <c r="MT157" s="8"/>
      <c r="MU157" s="8"/>
      <c r="MV157" s="8"/>
      <c r="MW157" s="8"/>
      <c r="MX157" s="8"/>
      <c r="MY157" s="8"/>
      <c r="MZ157" s="8"/>
      <c r="NA157" s="8"/>
      <c r="NB157" s="8"/>
      <c r="NC157" s="8"/>
      <c r="ND157" s="8"/>
      <c r="NE157" s="8"/>
      <c r="NF157" s="8"/>
      <c r="NG157" s="8"/>
      <c r="NH157" s="8"/>
      <c r="NI157" s="8"/>
      <c r="NJ157" s="8"/>
      <c r="NK157" s="8"/>
      <c r="NL157" s="8"/>
      <c r="NM157" s="8"/>
      <c r="NN157" s="8"/>
      <c r="NO157" s="8"/>
      <c r="NP157" s="8"/>
      <c r="NQ157" s="8"/>
      <c r="NR157" s="8"/>
      <c r="NS157" s="8"/>
      <c r="NT157" s="8"/>
      <c r="NU157" s="8"/>
      <c r="NV157" s="8"/>
      <c r="NW157" s="8"/>
      <c r="NX157" s="8"/>
      <c r="NY157" s="8"/>
      <c r="NZ157" s="8"/>
      <c r="OA157" s="8"/>
      <c r="OB157" s="8"/>
      <c r="OC157" s="8"/>
      <c r="OD157" s="8"/>
      <c r="OE157" s="8"/>
      <c r="OF157" s="8"/>
      <c r="OG157" s="8"/>
      <c r="OH157" s="8"/>
      <c r="OI157" s="8"/>
      <c r="OJ157" s="8"/>
      <c r="OK157" s="8"/>
      <c r="OL157" s="8"/>
      <c r="OM157" s="8"/>
      <c r="ON157" s="8"/>
      <c r="OO157" s="8"/>
      <c r="OP157" s="8"/>
      <c r="OQ157" s="8"/>
      <c r="OR157" s="8"/>
      <c r="OS157" s="8"/>
      <c r="OT157" s="8"/>
      <c r="OU157" s="8"/>
      <c r="OV157" s="8"/>
      <c r="OW157" s="8"/>
      <c r="OX157" s="8"/>
      <c r="OY157" s="8"/>
      <c r="OZ157" s="8"/>
      <c r="PA157" s="8"/>
      <c r="PB157" s="8"/>
      <c r="PC157" s="8"/>
      <c r="PD157" s="8"/>
      <c r="PE157" s="8"/>
      <c r="PF157" s="8"/>
      <c r="PG157" s="8"/>
      <c r="PH157" s="8"/>
      <c r="PI157" s="8"/>
      <c r="PJ157" s="8"/>
      <c r="PK157" s="8"/>
      <c r="PL157" s="8"/>
      <c r="PM157" s="8"/>
      <c r="PN157" s="8"/>
      <c r="PO157" s="8"/>
      <c r="PP157" s="8"/>
      <c r="PQ157" s="8"/>
      <c r="PR157" s="8"/>
      <c r="PS157" s="8"/>
      <c r="PT157" s="8"/>
      <c r="PU157" s="8"/>
      <c r="PV157" s="8"/>
      <c r="PW157" s="8"/>
      <c r="PX157" s="8"/>
      <c r="PY157" s="8"/>
      <c r="PZ157" s="8"/>
      <c r="QA157" s="8"/>
      <c r="QB157" s="8"/>
      <c r="QC157" s="8"/>
      <c r="QD157" s="8"/>
      <c r="QE157" s="8"/>
      <c r="QF157" s="8"/>
      <c r="QG157" s="8"/>
      <c r="QH157" s="8"/>
      <c r="QI157" s="8"/>
      <c r="QJ157" s="8"/>
      <c r="QK157" s="8"/>
      <c r="QL157" s="8"/>
      <c r="QM157" s="8"/>
      <c r="QN157" s="8"/>
      <c r="QO157" s="8"/>
      <c r="QP157" s="8"/>
      <c r="QQ157" s="8"/>
      <c r="QR157" s="8"/>
      <c r="QS157" s="8"/>
      <c r="QT157" s="8"/>
      <c r="QU157" s="8"/>
      <c r="QV157" s="8"/>
      <c r="QW157" s="8"/>
      <c r="QX157" s="8"/>
      <c r="QY157" s="8"/>
      <c r="QZ157" s="8"/>
      <c r="RA157" s="8"/>
      <c r="RB157" s="8"/>
      <c r="RC157" s="8"/>
      <c r="RD157" s="8"/>
      <c r="RE157" s="8"/>
      <c r="RF157" s="8"/>
      <c r="RG157" s="8"/>
      <c r="RH157" s="8"/>
      <c r="RI157" s="8"/>
      <c r="RJ157" s="8"/>
      <c r="RK157" s="8"/>
      <c r="RL157" s="8"/>
      <c r="RM157" s="8"/>
      <c r="RN157" s="8"/>
      <c r="RO157" s="8"/>
      <c r="RP157" s="8"/>
      <c r="RQ157" s="8"/>
      <c r="RR157" s="8"/>
      <c r="RS157" s="8"/>
      <c r="RT157" s="8"/>
      <c r="RU157" s="8"/>
      <c r="RV157" s="8"/>
      <c r="RW157" s="8"/>
      <c r="RX157" s="8"/>
      <c r="RY157" s="8"/>
      <c r="RZ157" s="8"/>
      <c r="SA157" s="8"/>
      <c r="SB157" s="8"/>
      <c r="SC157" s="8"/>
      <c r="SD157" s="8"/>
      <c r="SE157" s="8"/>
      <c r="SF157" s="8"/>
      <c r="SG157" s="8"/>
      <c r="SH157" s="8"/>
      <c r="SI157" s="8"/>
      <c r="SJ157" s="8"/>
      <c r="SK157" s="8"/>
      <c r="SL157" s="8"/>
      <c r="SM157" s="8"/>
      <c r="SN157" s="8"/>
      <c r="SO157" s="8"/>
      <c r="SP157" s="8"/>
      <c r="SQ157" s="8"/>
      <c r="SR157" s="8"/>
      <c r="SS157" s="8"/>
      <c r="ST157" s="8"/>
      <c r="SU157" s="8"/>
      <c r="SV157" s="8"/>
      <c r="SW157" s="8"/>
      <c r="SX157" s="8"/>
      <c r="SY157" s="8"/>
      <c r="SZ157" s="8"/>
      <c r="TA157" s="8"/>
      <c r="TB157" s="8"/>
      <c r="TC157" s="8"/>
      <c r="TD157" s="8"/>
      <c r="TE157" s="8"/>
      <c r="TF157" s="8"/>
      <c r="TG157" s="8"/>
      <c r="TH157" s="8"/>
      <c r="TI157" s="8"/>
      <c r="TJ157" s="8"/>
      <c r="TK157" s="8"/>
      <c r="TL157" s="8"/>
      <c r="TM157" s="8"/>
      <c r="TN157" s="8"/>
      <c r="TO157" s="8"/>
      <c r="TP157" s="8"/>
      <c r="TQ157" s="8"/>
      <c r="TR157" s="8"/>
      <c r="TS157" s="8"/>
      <c r="TT157" s="8"/>
      <c r="TU157" s="8"/>
      <c r="TV157" s="8"/>
      <c r="TW157" s="8"/>
      <c r="TX157" s="8"/>
      <c r="TY157" s="8"/>
      <c r="TZ157" s="8"/>
      <c r="UA157" s="8"/>
      <c r="UB157" s="8"/>
      <c r="UC157" s="8"/>
      <c r="UD157" s="8"/>
      <c r="UE157" s="8"/>
      <c r="UF157" s="8"/>
      <c r="UG157" s="8"/>
      <c r="UH157" s="8"/>
      <c r="UI157" s="8"/>
      <c r="UJ157" s="8"/>
      <c r="UK157" s="8"/>
      <c r="UL157" s="8"/>
      <c r="UM157" s="8"/>
      <c r="UN157" s="8"/>
      <c r="UO157" s="8"/>
      <c r="UP157" s="8"/>
      <c r="UQ157" s="8"/>
      <c r="UR157" s="8"/>
      <c r="US157" s="8"/>
      <c r="UT157" s="8"/>
      <c r="UU157" s="8"/>
      <c r="UV157" s="8"/>
      <c r="UW157" s="8"/>
      <c r="UX157" s="8"/>
      <c r="UY157" s="8"/>
      <c r="UZ157" s="8"/>
      <c r="VA157" s="8"/>
      <c r="VB157" s="8"/>
      <c r="VC157" s="8"/>
      <c r="VD157" s="8"/>
      <c r="VE157" s="8"/>
      <c r="VF157" s="8"/>
      <c r="VG157" s="8"/>
      <c r="VH157" s="8"/>
      <c r="VI157" s="8"/>
      <c r="VJ157" s="8"/>
      <c r="VK157" s="8"/>
      <c r="VL157" s="8"/>
      <c r="VM157" s="8"/>
      <c r="VN157" s="8"/>
      <c r="VO157" s="8"/>
      <c r="VP157" s="8"/>
      <c r="VQ157" s="8"/>
      <c r="VR157" s="8"/>
      <c r="VS157" s="8"/>
      <c r="VT157" s="8"/>
      <c r="VU157" s="8"/>
      <c r="VV157" s="8"/>
      <c r="VW157" s="8"/>
      <c r="VX157" s="8"/>
      <c r="VY157" s="8"/>
      <c r="VZ157" s="8"/>
      <c r="WA157" s="8"/>
      <c r="WB157" s="8"/>
      <c r="WC157" s="8"/>
      <c r="WD157" s="8"/>
      <c r="WE157" s="8"/>
      <c r="WF157" s="8"/>
      <c r="WG157" s="8"/>
      <c r="WH157" s="8"/>
      <c r="WI157" s="8"/>
      <c r="WJ157" s="8"/>
      <c r="WK157" s="8"/>
      <c r="WL157" s="8"/>
      <c r="WM157" s="8"/>
      <c r="WN157" s="8"/>
      <c r="WO157" s="8"/>
      <c r="WP157" s="8"/>
      <c r="WQ157" s="8"/>
      <c r="WR157" s="8"/>
      <c r="WS157" s="8"/>
      <c r="WT157" s="8"/>
      <c r="WU157" s="8"/>
      <c r="WV157" s="8"/>
      <c r="WW157" s="8"/>
      <c r="WX157" s="8"/>
      <c r="WY157" s="8"/>
      <c r="WZ157" s="8"/>
      <c r="XA157" s="8"/>
      <c r="XB157" s="8"/>
      <c r="XC157" s="8"/>
      <c r="XD157" s="8"/>
      <c r="XE157" s="8"/>
      <c r="XF157" s="8"/>
      <c r="XG157" s="8"/>
      <c r="XH157" s="8"/>
      <c r="XI157" s="8"/>
      <c r="XJ157" s="8"/>
      <c r="XK157" s="8"/>
      <c r="XL157" s="8"/>
      <c r="XM157" s="8"/>
      <c r="XN157" s="8"/>
      <c r="XO157" s="8"/>
      <c r="XP157" s="8"/>
      <c r="XQ157" s="8"/>
      <c r="XR157" s="8"/>
      <c r="XS157" s="8"/>
      <c r="XT157" s="8"/>
      <c r="XU157" s="8"/>
      <c r="XV157" s="8"/>
      <c r="XW157" s="8"/>
      <c r="XX157" s="8"/>
      <c r="XY157" s="8"/>
      <c r="XZ157" s="8"/>
      <c r="YA157" s="8"/>
      <c r="YB157" s="8"/>
      <c r="YC157" s="8"/>
      <c r="YD157" s="8"/>
      <c r="YE157" s="8"/>
      <c r="YF157" s="8"/>
      <c r="YG157" s="8"/>
      <c r="YH157" s="8"/>
      <c r="YI157" s="8"/>
      <c r="YJ157" s="8"/>
      <c r="YK157" s="8"/>
      <c r="YL157" s="8"/>
      <c r="YM157" s="8"/>
      <c r="YN157" s="8"/>
      <c r="YO157" s="8"/>
      <c r="YP157" s="8"/>
      <c r="YQ157" s="8"/>
      <c r="YR157" s="8"/>
      <c r="YS157" s="8"/>
      <c r="YT157" s="8"/>
      <c r="YU157" s="8"/>
      <c r="YV157" s="8"/>
      <c r="YW157" s="8"/>
      <c r="YX157" s="8"/>
      <c r="YY157" s="8"/>
      <c r="YZ157" s="8"/>
      <c r="ZA157" s="8"/>
      <c r="ZB157" s="8"/>
      <c r="ZC157" s="8"/>
      <c r="ZD157" s="8"/>
      <c r="ZE157" s="8"/>
      <c r="ZF157" s="8"/>
      <c r="ZG157" s="8"/>
      <c r="ZH157" s="8"/>
      <c r="ZI157" s="8"/>
      <c r="ZJ157" s="8"/>
      <c r="ZK157" s="8"/>
      <c r="ZL157" s="8"/>
      <c r="ZM157" s="8"/>
      <c r="ZN157" s="8"/>
      <c r="ZO157" s="8"/>
      <c r="ZP157" s="8"/>
      <c r="ZQ157" s="8"/>
      <c r="ZR157" s="8"/>
      <c r="ZS157" s="8"/>
      <c r="ZT157" s="8"/>
      <c r="ZU157" s="8"/>
      <c r="ZV157" s="8"/>
      <c r="ZW157" s="8"/>
      <c r="ZX157" s="8"/>
      <c r="ZY157" s="8"/>
      <c r="ZZ157" s="8"/>
      <c r="AAA157" s="8"/>
      <c r="AAB157" s="8"/>
      <c r="AAC157" s="8"/>
      <c r="AAD157" s="8"/>
      <c r="AAE157" s="8"/>
      <c r="AAF157" s="8"/>
      <c r="AAG157" s="8"/>
      <c r="AAH157" s="8"/>
      <c r="AAI157" s="8"/>
      <c r="AAJ157" s="8"/>
      <c r="AAK157" s="8"/>
      <c r="AAL157" s="8"/>
      <c r="AAM157" s="8"/>
      <c r="AAN157" s="8"/>
      <c r="AAO157" s="8"/>
      <c r="AAP157" s="8"/>
      <c r="AAQ157" s="8"/>
      <c r="AAR157" s="8"/>
      <c r="AAS157" s="8"/>
      <c r="AAT157" s="8"/>
      <c r="AAU157" s="8"/>
      <c r="AAV157" s="8"/>
      <c r="AAW157" s="8"/>
      <c r="AAX157" s="8"/>
      <c r="AAY157" s="8"/>
      <c r="AAZ157" s="8"/>
      <c r="ABA157" s="8"/>
      <c r="ABB157" s="8"/>
      <c r="ABC157" s="8"/>
      <c r="ABD157" s="8"/>
      <c r="ABE157" s="8"/>
      <c r="ABF157" s="8"/>
      <c r="ABG157" s="8"/>
      <c r="ABH157" s="8"/>
      <c r="ABI157" s="8"/>
      <c r="ABJ157" s="8"/>
      <c r="ABK157" s="8"/>
      <c r="ABL157" s="8"/>
      <c r="ABM157" s="8"/>
      <c r="ABN157" s="8"/>
      <c r="ABO157" s="8"/>
      <c r="ABP157" s="8"/>
      <c r="ABQ157" s="8"/>
      <c r="ABR157" s="8"/>
      <c r="ABS157" s="8"/>
      <c r="ABT157" s="8"/>
      <c r="ABU157" s="8"/>
      <c r="ABV157" s="8"/>
      <c r="ABW157" s="8"/>
      <c r="ABX157" s="8"/>
      <c r="ABY157" s="8"/>
      <c r="ABZ157" s="8"/>
      <c r="ACA157" s="8"/>
      <c r="ACB157" s="8"/>
      <c r="ACC157" s="8"/>
      <c r="ACD157" s="8"/>
      <c r="ACE157" s="8"/>
      <c r="ACF157" s="8"/>
      <c r="ACG157" s="8"/>
      <c r="ACH157" s="8"/>
      <c r="ACI157" s="8"/>
      <c r="ACJ157" s="8"/>
      <c r="ACK157" s="8"/>
      <c r="ACL157" s="8"/>
      <c r="ACM157" s="8"/>
      <c r="ACN157" s="8"/>
      <c r="ACO157" s="8"/>
      <c r="ACP157" s="8"/>
      <c r="ACQ157" s="8"/>
      <c r="ACR157" s="8"/>
      <c r="ACS157" s="8"/>
      <c r="ACT157" s="8"/>
      <c r="ACU157" s="8"/>
      <c r="ACV157" s="8"/>
      <c r="ACW157" s="8"/>
      <c r="ACX157" s="8"/>
      <c r="ACY157" s="8"/>
      <c r="ACZ157" s="8"/>
      <c r="ADA157" s="8"/>
      <c r="ADB157" s="8"/>
      <c r="ADC157" s="8"/>
      <c r="ADD157" s="8"/>
      <c r="ADE157" s="8"/>
      <c r="ADF157" s="8"/>
      <c r="ADG157" s="8"/>
      <c r="ADH157" s="8"/>
      <c r="ADI157" s="8"/>
      <c r="ADJ157" s="8"/>
      <c r="ADK157" s="8"/>
      <c r="ADL157" s="8"/>
      <c r="ADM157" s="8"/>
      <c r="ADN157" s="8"/>
      <c r="ADO157" s="8"/>
      <c r="ADP157" s="8"/>
      <c r="ADQ157" s="8"/>
      <c r="ADR157" s="8"/>
      <c r="ADS157" s="8"/>
      <c r="ADT157" s="8"/>
      <c r="ADU157" s="8"/>
      <c r="ADV157" s="8"/>
      <c r="ADW157" s="8"/>
      <c r="ADX157" s="8"/>
      <c r="ADY157" s="8"/>
      <c r="ADZ157" s="8"/>
      <c r="AEA157" s="8"/>
      <c r="AEB157" s="8"/>
      <c r="AEC157" s="8"/>
      <c r="AED157" s="8"/>
      <c r="AEE157" s="8"/>
      <c r="AEF157" s="8"/>
      <c r="AEG157" s="8"/>
      <c r="AEH157" s="8"/>
      <c r="AEI157" s="8"/>
      <c r="AEJ157" s="8"/>
      <c r="AEK157" s="8"/>
      <c r="AEL157" s="8"/>
      <c r="AEM157" s="8"/>
      <c r="AEN157" s="8"/>
      <c r="AEO157" s="8"/>
      <c r="AEP157" s="8"/>
      <c r="AEQ157" s="8"/>
      <c r="AER157" s="8"/>
      <c r="AES157" s="8"/>
      <c r="AET157" s="8"/>
      <c r="AEU157" s="8"/>
      <c r="AEV157" s="8"/>
      <c r="AEW157" s="8"/>
      <c r="AEX157" s="8"/>
      <c r="AEY157" s="8"/>
      <c r="AEZ157" s="8"/>
      <c r="AFA157" s="8"/>
      <c r="AFB157" s="8"/>
      <c r="AFC157" s="8"/>
      <c r="AFD157" s="8"/>
      <c r="AFE157" s="8"/>
      <c r="AFF157" s="8"/>
      <c r="AFG157" s="8"/>
      <c r="AFH157" s="8"/>
      <c r="AFI157" s="8"/>
      <c r="AFJ157" s="8"/>
      <c r="AFK157" s="8"/>
      <c r="AFL157" s="8"/>
      <c r="AFM157" s="8"/>
      <c r="AFN157" s="8"/>
      <c r="AFO157" s="8"/>
      <c r="AFP157" s="8"/>
      <c r="AFQ157" s="8"/>
      <c r="AFR157" s="8"/>
      <c r="AFS157" s="8"/>
      <c r="AFT157" s="8"/>
      <c r="AFU157" s="8"/>
      <c r="AFV157" s="8"/>
      <c r="AFW157" s="8"/>
      <c r="AFX157" s="8"/>
      <c r="AFY157" s="8"/>
      <c r="AFZ157" s="8"/>
      <c r="AGA157" s="8"/>
      <c r="AGB157" s="8"/>
      <c r="AGC157" s="8"/>
      <c r="AGD157" s="8"/>
      <c r="AGE157" s="8"/>
      <c r="AGF157" s="8"/>
      <c r="AGG157" s="8"/>
      <c r="AGH157" s="8"/>
      <c r="AGI157" s="8"/>
      <c r="AGJ157" s="8"/>
      <c r="AGK157" s="8"/>
      <c r="AGL157" s="8"/>
      <c r="AGM157" s="8"/>
      <c r="AGN157" s="8"/>
      <c r="AGO157" s="8"/>
      <c r="AGP157" s="8"/>
      <c r="AGQ157" s="8"/>
      <c r="AGR157" s="8"/>
      <c r="AGS157" s="8"/>
      <c r="AGT157" s="8"/>
      <c r="AGU157" s="8"/>
      <c r="AGV157" s="8"/>
      <c r="AGW157" s="8"/>
      <c r="AGX157" s="8"/>
      <c r="AGY157" s="8"/>
      <c r="AGZ157" s="8"/>
      <c r="AHA157" s="8"/>
      <c r="AHB157" s="8"/>
      <c r="AHC157" s="8"/>
      <c r="AHD157" s="8"/>
      <c r="AHE157" s="8"/>
      <c r="AHF157" s="8"/>
      <c r="AHG157" s="8"/>
      <c r="AHH157" s="8"/>
      <c r="AHI157" s="8"/>
      <c r="AHJ157" s="8"/>
      <c r="AHK157" s="8"/>
      <c r="AHL157" s="8"/>
      <c r="AHM157" s="8"/>
      <c r="AHN157" s="8"/>
      <c r="AHO157" s="8"/>
      <c r="AHP157" s="8"/>
      <c r="AHQ157" s="8"/>
      <c r="AHR157" s="8"/>
      <c r="AHS157" s="8"/>
      <c r="AHT157" s="8"/>
      <c r="AHU157" s="8"/>
      <c r="AHV157" s="8"/>
      <c r="AHW157" s="8"/>
      <c r="AHX157" s="8"/>
      <c r="AHY157" s="8"/>
      <c r="AHZ157" s="8"/>
      <c r="AIA157" s="8"/>
      <c r="AIB157" s="8"/>
      <c r="AIC157" s="8"/>
      <c r="AID157" s="8"/>
      <c r="AIE157" s="8"/>
      <c r="AIF157" s="8"/>
      <c r="AIG157" s="8"/>
      <c r="AIH157" s="8"/>
      <c r="AII157" s="8"/>
      <c r="AIJ157" s="8"/>
      <c r="AIK157" s="8"/>
      <c r="AIL157" s="8"/>
      <c r="AIM157" s="8"/>
      <c r="AIN157" s="8"/>
      <c r="AIO157" s="8"/>
      <c r="AIP157" s="8"/>
      <c r="AIQ157" s="8"/>
      <c r="AIR157" s="8"/>
      <c r="AIS157" s="8"/>
      <c r="AIT157" s="8"/>
      <c r="AIU157" s="8"/>
      <c r="AIV157" s="8"/>
      <c r="AIW157" s="8"/>
      <c r="AIX157" s="8"/>
      <c r="AIY157" s="8"/>
      <c r="AIZ157" s="8"/>
      <c r="AJA157" s="8"/>
      <c r="AJB157" s="8"/>
      <c r="AJC157" s="8"/>
      <c r="AJD157" s="8"/>
      <c r="AJE157" s="8"/>
      <c r="AJF157" s="8"/>
      <c r="AJG157" s="8"/>
      <c r="AJH157" s="8"/>
      <c r="AJI157" s="8"/>
      <c r="AJJ157" s="8"/>
      <c r="AJK157" s="8"/>
      <c r="AJL157" s="8"/>
      <c r="AJM157" s="8"/>
      <c r="AJN157" s="8"/>
      <c r="AJO157" s="8"/>
      <c r="AJP157" s="8"/>
      <c r="AJQ157" s="8"/>
      <c r="AJR157" s="8"/>
      <c r="AJS157" s="8"/>
      <c r="AJT157" s="8"/>
      <c r="AJU157" s="8"/>
      <c r="AJV157" s="8"/>
      <c r="AJW157" s="8"/>
      <c r="AJX157" s="8"/>
      <c r="AJY157" s="8"/>
      <c r="AJZ157" s="8"/>
      <c r="AKA157" s="8"/>
      <c r="AKB157" s="8"/>
      <c r="AKC157" s="8"/>
      <c r="AKD157" s="8"/>
      <c r="AKE157" s="8"/>
      <c r="AKF157" s="8"/>
      <c r="AKG157" s="8"/>
      <c r="AKH157" s="8"/>
      <c r="AKI157" s="8"/>
      <c r="AKJ157" s="8"/>
      <c r="AKK157" s="8"/>
      <c r="AKL157" s="8"/>
      <c r="AKM157" s="8"/>
      <c r="AKN157" s="8"/>
      <c r="AKO157" s="8"/>
      <c r="AKP157" s="8"/>
      <c r="AKQ157" s="8"/>
      <c r="AKR157" s="8"/>
      <c r="AKS157" s="8"/>
      <c r="AKT157" s="8"/>
      <c r="AKU157" s="8"/>
      <c r="AKV157" s="8"/>
      <c r="AKW157" s="8"/>
      <c r="AKX157" s="8"/>
      <c r="AKY157" s="8"/>
      <c r="AKZ157" s="8"/>
      <c r="ALA157" s="8"/>
      <c r="ALB157" s="8"/>
      <c r="ALC157" s="8"/>
      <c r="ALD157" s="8"/>
      <c r="ALE157" s="8"/>
      <c r="ALF157" s="8"/>
      <c r="ALG157" s="8"/>
      <c r="ALH157" s="8"/>
      <c r="ALI157" s="8"/>
      <c r="ALJ157" s="8"/>
      <c r="ALK157" s="8"/>
      <c r="ALL157" s="8"/>
      <c r="ALM157" s="8"/>
      <c r="ALN157" s="8"/>
      <c r="ALO157" s="8"/>
      <c r="ALP157" s="8"/>
      <c r="ALQ157" s="8"/>
      <c r="ALR157" s="8"/>
      <c r="ALS157" s="8"/>
      <c r="ALT157" s="8"/>
      <c r="ALU157" s="8"/>
      <c r="ALV157" s="8"/>
      <c r="ALW157" s="8"/>
      <c r="ALX157" s="8"/>
      <c r="ALY157" s="8"/>
      <c r="ALZ157" s="8"/>
      <c r="AMA157" s="8"/>
      <c r="AMB157" s="8"/>
      <c r="AMC157" s="8"/>
      <c r="AMD157" s="8"/>
      <c r="AME157" s="8"/>
      <c r="AMF157" s="8"/>
      <c r="AMG157" s="8"/>
      <c r="AMH157" s="8"/>
      <c r="AMI157" s="8"/>
      <c r="AMJ157" s="8"/>
      <c r="AMK157" s="8"/>
      <c r="AML157" s="8"/>
      <c r="AMM157" s="8"/>
      <c r="AMN157" s="8"/>
      <c r="AMO157" s="8"/>
      <c r="AMP157" s="8"/>
      <c r="AMQ157" s="8"/>
      <c r="AMR157" s="8"/>
      <c r="AMS157" s="8"/>
      <c r="AMT157" s="8"/>
      <c r="AMU157" s="8"/>
      <c r="AMV157" s="8"/>
      <c r="AMW157" s="8"/>
      <c r="AMX157" s="8"/>
      <c r="AMY157" s="8"/>
      <c r="AMZ157" s="8"/>
      <c r="ANA157" s="8"/>
      <c r="ANB157" s="8"/>
      <c r="ANC157" s="8"/>
      <c r="AND157" s="8"/>
      <c r="ANE157" s="8"/>
      <c r="ANF157" s="8"/>
      <c r="ANG157" s="8"/>
      <c r="ANH157" s="8"/>
      <c r="ANI157" s="8"/>
      <c r="ANJ157" s="8"/>
      <c r="ANK157" s="8"/>
      <c r="ANL157" s="8"/>
      <c r="ANM157" s="8"/>
      <c r="ANN157" s="8"/>
      <c r="ANO157" s="8"/>
      <c r="ANP157" s="8"/>
      <c r="ANQ157" s="8"/>
      <c r="ANR157" s="8"/>
      <c r="ANS157" s="8"/>
      <c r="ANT157" s="8"/>
      <c r="ANU157" s="8"/>
      <c r="ANV157" s="8"/>
      <c r="ANW157" s="8"/>
      <c r="ANX157" s="8"/>
      <c r="ANY157" s="8"/>
      <c r="ANZ157" s="8"/>
      <c r="AOA157" s="8"/>
      <c r="AOB157" s="8"/>
      <c r="AOC157" s="8"/>
      <c r="AOD157" s="8"/>
      <c r="AOE157" s="8"/>
      <c r="AOF157" s="8"/>
      <c r="AOG157" s="8"/>
      <c r="AOH157" s="8"/>
      <c r="AOI157" s="8"/>
      <c r="AOJ157" s="8"/>
      <c r="AOK157" s="8"/>
      <c r="AOL157" s="8"/>
      <c r="AOM157" s="8"/>
      <c r="AON157" s="8"/>
      <c r="AOO157" s="8"/>
      <c r="AOP157" s="8"/>
      <c r="AOQ157" s="8"/>
      <c r="AOR157" s="8"/>
      <c r="AOS157" s="8"/>
      <c r="AOT157" s="8"/>
      <c r="AOU157" s="8"/>
      <c r="AOV157" s="8"/>
      <c r="AOW157" s="8"/>
      <c r="AOX157" s="8"/>
      <c r="AOY157" s="8"/>
      <c r="AOZ157" s="8"/>
      <c r="APA157" s="8"/>
      <c r="APB157" s="8"/>
      <c r="APC157" s="8"/>
      <c r="APD157" s="8"/>
      <c r="APE157" s="8"/>
      <c r="APF157" s="8"/>
      <c r="APG157" s="8"/>
      <c r="APH157" s="8"/>
      <c r="API157" s="8"/>
      <c r="APJ157" s="8"/>
      <c r="APK157" s="8"/>
      <c r="APL157" s="8"/>
      <c r="APM157" s="8"/>
      <c r="APN157" s="8"/>
      <c r="APO157" s="8"/>
      <c r="APP157" s="8"/>
      <c r="APQ157" s="8"/>
      <c r="APR157" s="8"/>
      <c r="APS157" s="8"/>
      <c r="APT157" s="8"/>
      <c r="APU157" s="8"/>
      <c r="APV157" s="8"/>
      <c r="APW157" s="8"/>
      <c r="APX157" s="8"/>
      <c r="APY157" s="8"/>
      <c r="APZ157" s="8"/>
      <c r="AQA157" s="8"/>
      <c r="AQB157" s="8"/>
      <c r="AQC157" s="8"/>
      <c r="AQD157" s="8"/>
      <c r="AQE157" s="8"/>
      <c r="AQF157" s="8"/>
      <c r="AQG157" s="8"/>
      <c r="AQH157" s="8"/>
      <c r="AQI157" s="8"/>
      <c r="AQJ157" s="8"/>
      <c r="AQK157" s="8"/>
      <c r="AQL157" s="8"/>
      <c r="AQM157" s="8"/>
      <c r="AQN157" s="8"/>
      <c r="AQO157" s="8"/>
      <c r="AQP157" s="8"/>
      <c r="AQQ157" s="8"/>
      <c r="AQR157" s="8"/>
      <c r="AQS157" s="8"/>
      <c r="AQT157" s="8"/>
      <c r="AQU157" s="8"/>
      <c r="AQV157" s="8"/>
      <c r="AQW157" s="8"/>
      <c r="AQX157" s="8"/>
      <c r="AQY157" s="8"/>
      <c r="AQZ157" s="8"/>
      <c r="ARA157" s="8"/>
      <c r="ARB157" s="8"/>
      <c r="ARC157" s="8"/>
      <c r="ARD157" s="8"/>
      <c r="ARE157" s="8"/>
      <c r="ARF157" s="8"/>
      <c r="ARG157" s="8"/>
      <c r="ARH157" s="8"/>
      <c r="ARI157" s="8"/>
      <c r="ARJ157" s="8"/>
      <c r="ARK157" s="8"/>
      <c r="ARL157" s="8"/>
      <c r="ARM157" s="8"/>
      <c r="ARN157" s="8"/>
      <c r="ARO157" s="8"/>
      <c r="ARP157" s="8"/>
      <c r="ARQ157" s="8"/>
      <c r="ARR157" s="8"/>
      <c r="ARS157" s="8"/>
      <c r="ART157" s="8"/>
      <c r="ARU157" s="8"/>
      <c r="ARV157" s="8"/>
      <c r="ARW157" s="8"/>
      <c r="ARX157" s="8"/>
      <c r="ARY157" s="8"/>
      <c r="ARZ157" s="8"/>
      <c r="ASA157" s="8"/>
      <c r="ASB157" s="8"/>
      <c r="ASC157" s="8"/>
      <c r="ASD157" s="8"/>
      <c r="ASE157" s="8"/>
      <c r="ASF157" s="8"/>
      <c r="ASG157" s="8"/>
      <c r="ASH157" s="8"/>
      <c r="ASI157" s="8"/>
      <c r="ASJ157" s="8"/>
      <c r="ASK157" s="8"/>
      <c r="ASL157" s="8"/>
      <c r="ASM157" s="8"/>
      <c r="ASN157" s="8"/>
      <c r="ASO157" s="8"/>
      <c r="ASP157" s="8"/>
      <c r="ASQ157" s="8"/>
      <c r="ASR157" s="8"/>
      <c r="ASS157" s="8"/>
      <c r="AST157" s="8"/>
      <c r="ASU157" s="8"/>
      <c r="ASV157" s="8"/>
      <c r="ASW157" s="8"/>
      <c r="ASX157" s="8"/>
      <c r="ASY157" s="8"/>
      <c r="ASZ157" s="8"/>
      <c r="ATA157" s="8"/>
      <c r="ATB157" s="8"/>
      <c r="ATC157" s="8"/>
      <c r="ATD157" s="8"/>
      <c r="ATE157" s="8"/>
      <c r="ATF157" s="8"/>
      <c r="ATG157" s="8"/>
      <c r="ATH157" s="8"/>
      <c r="ATI157" s="8"/>
      <c r="ATJ157" s="8"/>
      <c r="ATK157" s="8"/>
      <c r="ATL157" s="8"/>
      <c r="ATM157" s="8"/>
      <c r="ATN157" s="8"/>
      <c r="ATO157" s="8"/>
      <c r="ATP157" s="8"/>
      <c r="ATQ157" s="8"/>
      <c r="ATR157" s="8"/>
      <c r="ATS157" s="8"/>
      <c r="ATT157" s="8"/>
      <c r="ATU157" s="8"/>
      <c r="ATV157" s="8"/>
      <c r="ATW157" s="8"/>
      <c r="ATX157" s="8"/>
      <c r="ATY157" s="8"/>
      <c r="ATZ157" s="8"/>
      <c r="AUA157" s="8"/>
      <c r="AUB157" s="8"/>
      <c r="AUC157" s="8"/>
      <c r="AUD157" s="8"/>
      <c r="AUE157" s="8"/>
      <c r="AUF157" s="8"/>
      <c r="AUG157" s="8"/>
      <c r="AUH157" s="8"/>
      <c r="AUI157" s="8"/>
      <c r="AUJ157" s="8"/>
      <c r="AUK157" s="8"/>
      <c r="AUL157" s="8"/>
      <c r="AUM157" s="8"/>
      <c r="AUN157" s="8"/>
      <c r="AUO157" s="8"/>
      <c r="AUP157" s="8"/>
      <c r="AUQ157" s="8"/>
      <c r="AUR157" s="8"/>
      <c r="AUS157" s="8"/>
      <c r="AUT157" s="8"/>
      <c r="AUU157" s="8"/>
      <c r="AUV157" s="8"/>
      <c r="AUW157" s="8"/>
      <c r="AUX157" s="8"/>
      <c r="AUY157" s="8"/>
      <c r="AUZ157" s="8"/>
      <c r="AVA157" s="8"/>
      <c r="AVB157" s="8"/>
      <c r="AVC157" s="8"/>
      <c r="AVD157" s="8"/>
      <c r="AVE157" s="8"/>
      <c r="AVF157" s="8"/>
      <c r="AVG157" s="8"/>
      <c r="AVH157" s="8"/>
      <c r="AVI157" s="8"/>
      <c r="AVJ157" s="8"/>
      <c r="AVK157" s="8"/>
      <c r="AVL157" s="8"/>
      <c r="AVM157" s="8"/>
      <c r="AVN157" s="8"/>
      <c r="AVO157" s="8"/>
      <c r="AVP157" s="8"/>
      <c r="AVQ157" s="8"/>
      <c r="AVR157" s="8"/>
      <c r="AVS157" s="8"/>
      <c r="AVT157" s="8"/>
      <c r="AVU157" s="8"/>
      <c r="AVV157" s="8"/>
      <c r="AVW157" s="8"/>
      <c r="AVX157" s="8"/>
      <c r="AVY157" s="8"/>
      <c r="AVZ157" s="8"/>
      <c r="AWA157" s="8"/>
      <c r="AWB157" s="8"/>
      <c r="AWC157" s="8"/>
      <c r="AWD157" s="8"/>
      <c r="AWE157" s="8"/>
      <c r="AWF157" s="8"/>
      <c r="AWG157" s="8"/>
      <c r="AWH157" s="8"/>
      <c r="AWI157" s="8"/>
      <c r="AWJ157" s="8"/>
      <c r="AWK157" s="8"/>
      <c r="AWL157" s="8"/>
      <c r="AWM157" s="8"/>
      <c r="AWN157" s="8"/>
      <c r="AWO157" s="8"/>
      <c r="AWP157" s="8"/>
      <c r="AWQ157" s="8"/>
      <c r="AWR157" s="8"/>
      <c r="AWS157" s="8"/>
      <c r="AWT157" s="8"/>
      <c r="AWU157" s="8"/>
      <c r="AWV157" s="8"/>
      <c r="AWW157" s="8"/>
      <c r="AWX157" s="8"/>
      <c r="AWY157" s="8"/>
      <c r="AWZ157" s="8"/>
      <c r="AXA157" s="8"/>
      <c r="AXB157" s="8"/>
      <c r="AXC157" s="8"/>
      <c r="AXD157" s="8"/>
      <c r="AXE157" s="8"/>
      <c r="AXF157" s="8"/>
      <c r="AXG157" s="8"/>
      <c r="AXH157" s="8"/>
      <c r="AXI157" s="8"/>
      <c r="AXJ157" s="8"/>
      <c r="AXK157" s="8"/>
      <c r="AXL157" s="8"/>
      <c r="AXM157" s="8"/>
      <c r="AXN157" s="8"/>
      <c r="AXO157" s="8"/>
      <c r="AXP157" s="8"/>
      <c r="AXQ157" s="8"/>
      <c r="AXR157" s="8"/>
      <c r="AXS157" s="8"/>
      <c r="AXT157" s="8"/>
      <c r="AXU157" s="8"/>
      <c r="AXV157" s="8"/>
      <c r="AXW157" s="8"/>
      <c r="AXX157" s="8"/>
      <c r="AXY157" s="8"/>
      <c r="AXZ157" s="8"/>
      <c r="AYA157" s="8"/>
      <c r="AYB157" s="8"/>
      <c r="AYC157" s="8"/>
      <c r="AYD157" s="8"/>
      <c r="AYE157" s="8"/>
      <c r="AYF157" s="8"/>
      <c r="AYG157" s="8"/>
      <c r="AYH157" s="8"/>
      <c r="AYI157" s="8"/>
      <c r="AYJ157" s="8"/>
      <c r="AYK157" s="8"/>
      <c r="AYL157" s="8"/>
      <c r="AYM157" s="8"/>
      <c r="AYN157" s="8"/>
      <c r="AYO157" s="8"/>
      <c r="AYP157" s="8"/>
      <c r="AYQ157" s="8"/>
      <c r="AYR157" s="8"/>
      <c r="AYS157" s="8"/>
      <c r="AYT157" s="8"/>
      <c r="AYU157" s="8"/>
      <c r="AYV157" s="8"/>
      <c r="AYW157" s="8"/>
      <c r="AYX157" s="8"/>
      <c r="AYY157" s="8"/>
      <c r="AYZ157" s="8"/>
      <c r="AZA157" s="8"/>
      <c r="AZB157" s="8"/>
      <c r="AZC157" s="8"/>
      <c r="AZD157" s="8"/>
      <c r="AZE157" s="8"/>
      <c r="AZF157" s="8"/>
      <c r="AZG157" s="8"/>
      <c r="AZH157" s="8"/>
      <c r="AZI157" s="8"/>
      <c r="AZJ157" s="8"/>
      <c r="AZK157" s="8"/>
      <c r="AZL157" s="8"/>
      <c r="AZM157" s="8"/>
      <c r="AZN157" s="8"/>
      <c r="AZO157" s="8"/>
      <c r="AZP157" s="8"/>
      <c r="AZQ157" s="8"/>
      <c r="AZR157" s="8"/>
      <c r="AZS157" s="8"/>
      <c r="AZT157" s="8"/>
      <c r="AZU157" s="8"/>
      <c r="AZV157" s="8"/>
      <c r="AZW157" s="8"/>
      <c r="AZX157" s="8"/>
      <c r="AZY157" s="8"/>
      <c r="AZZ157" s="8"/>
      <c r="BAA157" s="8"/>
      <c r="BAB157" s="8"/>
      <c r="BAC157" s="8"/>
      <c r="BAD157" s="8"/>
      <c r="BAE157" s="8"/>
      <c r="BAF157" s="8"/>
      <c r="BAG157" s="8"/>
      <c r="BAH157" s="8"/>
      <c r="BAI157" s="8"/>
      <c r="BAJ157" s="8"/>
      <c r="BAK157" s="8"/>
      <c r="BAL157" s="8"/>
      <c r="BAM157" s="8"/>
      <c r="BAN157" s="8"/>
      <c r="BAO157" s="8"/>
      <c r="BAP157" s="8"/>
      <c r="BAQ157" s="8"/>
      <c r="BAR157" s="8"/>
      <c r="BAS157" s="8"/>
      <c r="BAT157" s="8"/>
      <c r="BAU157" s="8"/>
      <c r="BAV157" s="8"/>
      <c r="BAW157" s="8"/>
      <c r="BAX157" s="8"/>
      <c r="BAY157" s="8"/>
      <c r="BAZ157" s="8"/>
      <c r="BBA157" s="8"/>
      <c r="BBB157" s="8"/>
      <c r="BBC157" s="8"/>
      <c r="BBD157" s="8"/>
      <c r="BBE157" s="8"/>
      <c r="BBF157" s="8"/>
      <c r="BBG157" s="8"/>
      <c r="BBH157" s="8"/>
      <c r="BBI157" s="8"/>
      <c r="BBJ157" s="8"/>
      <c r="BBK157" s="8"/>
      <c r="BBL157" s="8"/>
      <c r="BBM157" s="8"/>
      <c r="BBN157" s="8"/>
      <c r="BBO157" s="8"/>
      <c r="BBP157" s="8"/>
      <c r="BBQ157" s="8"/>
      <c r="BBR157" s="8"/>
      <c r="BBS157" s="8"/>
      <c r="BBT157" s="8"/>
      <c r="BBU157" s="8"/>
      <c r="BBV157" s="8"/>
      <c r="BBW157" s="8"/>
      <c r="BBX157" s="8"/>
      <c r="BBY157" s="8"/>
      <c r="BBZ157" s="8"/>
      <c r="BCA157" s="8"/>
      <c r="BCB157" s="8"/>
      <c r="BCC157" s="8"/>
      <c r="BCD157" s="8"/>
      <c r="BCE157" s="8"/>
      <c r="BCF157" s="8"/>
      <c r="BCG157" s="8"/>
      <c r="BCH157" s="8"/>
      <c r="BCI157" s="8"/>
      <c r="BCJ157" s="8"/>
      <c r="BCK157" s="8"/>
      <c r="BCL157" s="8"/>
      <c r="BCM157" s="8"/>
      <c r="BCN157" s="8"/>
      <c r="BCO157" s="8"/>
      <c r="BCP157" s="8"/>
      <c r="BCQ157" s="8"/>
      <c r="BCR157" s="8"/>
      <c r="BCS157" s="8"/>
      <c r="BCT157" s="8"/>
      <c r="BCU157" s="8"/>
      <c r="BCV157" s="8"/>
      <c r="BCW157" s="8"/>
      <c r="BCX157" s="8"/>
      <c r="BCY157" s="8"/>
      <c r="BCZ157" s="8"/>
      <c r="BDA157" s="8"/>
      <c r="BDB157" s="8"/>
      <c r="BDC157" s="8"/>
      <c r="BDD157" s="8"/>
      <c r="BDE157" s="8"/>
      <c r="BDF157" s="8"/>
      <c r="BDG157" s="8"/>
      <c r="BDH157" s="8"/>
      <c r="BDI157" s="8"/>
      <c r="BDJ157" s="8"/>
      <c r="BDK157" s="8"/>
      <c r="BDL157" s="8"/>
      <c r="BDM157" s="8"/>
      <c r="BDN157" s="8"/>
      <c r="BDO157" s="8"/>
      <c r="BDP157" s="8"/>
      <c r="BDQ157" s="8"/>
      <c r="BDR157" s="8"/>
      <c r="BDS157" s="8"/>
      <c r="BDT157" s="8"/>
      <c r="BDU157" s="8"/>
      <c r="BDV157" s="8"/>
      <c r="BDW157" s="8"/>
      <c r="BDX157" s="8"/>
      <c r="BDY157" s="8"/>
      <c r="BDZ157" s="8"/>
      <c r="BEA157" s="8"/>
      <c r="BEB157" s="8"/>
      <c r="BEC157" s="8"/>
      <c r="BED157" s="8"/>
      <c r="BEE157" s="8"/>
      <c r="BEF157" s="8"/>
      <c r="BEG157" s="8"/>
      <c r="BEH157" s="8"/>
      <c r="BEI157" s="8"/>
      <c r="BEJ157" s="8"/>
      <c r="BEK157" s="8"/>
      <c r="BEL157" s="8"/>
      <c r="BEM157" s="8"/>
      <c r="BEN157" s="8"/>
      <c r="BEO157" s="8"/>
      <c r="BEP157" s="8"/>
      <c r="BEQ157" s="8"/>
      <c r="BER157" s="8"/>
      <c r="BES157" s="8"/>
      <c r="BET157" s="8"/>
      <c r="BEU157" s="8"/>
      <c r="BEV157" s="8"/>
      <c r="BEW157" s="8"/>
      <c r="BEX157" s="8"/>
      <c r="BEY157" s="8"/>
      <c r="BEZ157" s="8"/>
      <c r="BFA157" s="8"/>
      <c r="BFB157" s="8"/>
      <c r="BFC157" s="8"/>
      <c r="BFD157" s="8"/>
      <c r="BFE157" s="8"/>
      <c r="BFF157" s="8"/>
      <c r="BFG157" s="8"/>
      <c r="BFH157" s="8"/>
      <c r="BFI157" s="8"/>
      <c r="BFJ157" s="8"/>
      <c r="BFK157" s="8"/>
      <c r="BFL157" s="8"/>
      <c r="BFM157" s="8"/>
      <c r="BFN157" s="8"/>
      <c r="BFO157" s="8"/>
      <c r="BFP157" s="8"/>
      <c r="BFQ157" s="8"/>
      <c r="BFR157" s="8"/>
      <c r="BFS157" s="8"/>
      <c r="BFT157" s="8"/>
      <c r="BFU157" s="8"/>
      <c r="BFV157" s="8"/>
      <c r="BFW157" s="8"/>
      <c r="BFX157" s="8"/>
      <c r="BFY157" s="8"/>
      <c r="BFZ157" s="8"/>
      <c r="BGA157" s="8"/>
      <c r="BGB157" s="8"/>
      <c r="BGC157" s="8"/>
      <c r="BGD157" s="8"/>
      <c r="BGE157" s="8"/>
      <c r="BGF157" s="8"/>
      <c r="BGG157" s="8"/>
      <c r="BGH157" s="8"/>
      <c r="BGI157" s="8"/>
      <c r="BGJ157" s="8"/>
      <c r="BGK157" s="8"/>
      <c r="BGL157" s="8"/>
      <c r="BGM157" s="8"/>
      <c r="BGN157" s="8"/>
      <c r="BGO157" s="8"/>
      <c r="BGP157" s="8"/>
      <c r="BGQ157" s="8"/>
      <c r="BGR157" s="8"/>
      <c r="BGS157" s="8"/>
      <c r="BGT157" s="8"/>
      <c r="BGU157" s="8"/>
      <c r="BGV157" s="8"/>
      <c r="BGW157" s="8"/>
      <c r="BGX157" s="8"/>
      <c r="BGY157" s="8"/>
      <c r="BGZ157" s="8"/>
      <c r="BHA157" s="8"/>
      <c r="BHB157" s="8"/>
      <c r="BHC157" s="8"/>
      <c r="BHD157" s="8"/>
      <c r="BHE157" s="8"/>
      <c r="BHF157" s="8"/>
      <c r="BHG157" s="8"/>
      <c r="BHH157" s="8"/>
      <c r="BHI157" s="8"/>
      <c r="BHJ157" s="8"/>
      <c r="BHK157" s="8"/>
      <c r="BHL157" s="8"/>
      <c r="BHM157" s="8"/>
      <c r="BHN157" s="8"/>
      <c r="BHO157" s="8"/>
      <c r="BHP157" s="8"/>
      <c r="BHQ157" s="8"/>
      <c r="BHR157" s="8"/>
      <c r="BHS157" s="8"/>
      <c r="BHT157" s="8"/>
      <c r="BHU157" s="8"/>
      <c r="BHV157" s="8"/>
      <c r="BHW157" s="8"/>
      <c r="BHX157" s="8"/>
      <c r="BHY157" s="8"/>
      <c r="BHZ157" s="8"/>
      <c r="BIA157" s="8"/>
      <c r="BIB157" s="8"/>
      <c r="BIC157" s="8"/>
      <c r="BID157" s="8"/>
      <c r="BIE157" s="8"/>
      <c r="BIF157" s="8"/>
      <c r="BIG157" s="8"/>
      <c r="BIH157" s="8"/>
      <c r="BII157" s="8"/>
      <c r="BIJ157" s="8"/>
      <c r="BIK157" s="8"/>
      <c r="BIL157" s="8"/>
      <c r="BIM157" s="8"/>
      <c r="BIN157" s="8"/>
      <c r="BIO157" s="8"/>
      <c r="BIP157" s="8"/>
      <c r="BIQ157" s="8"/>
      <c r="BIR157" s="8"/>
      <c r="BIS157" s="8"/>
      <c r="BIT157" s="8"/>
      <c r="BIU157" s="8"/>
      <c r="BIV157" s="8"/>
      <c r="BIW157" s="8"/>
      <c r="BIX157" s="8"/>
      <c r="BIY157" s="8"/>
      <c r="BIZ157" s="8"/>
      <c r="BJA157" s="8"/>
      <c r="BJB157" s="8"/>
      <c r="BJC157" s="8"/>
      <c r="BJD157" s="8"/>
      <c r="BJE157" s="8"/>
      <c r="BJF157" s="8"/>
      <c r="BJG157" s="8"/>
      <c r="BJH157" s="8"/>
      <c r="BJI157" s="8"/>
      <c r="BJJ157" s="8"/>
      <c r="BJK157" s="8"/>
      <c r="BJL157" s="8"/>
      <c r="BJM157" s="8"/>
      <c r="BJN157" s="8"/>
      <c r="BJO157" s="8"/>
      <c r="BJP157" s="8"/>
      <c r="BJQ157" s="8"/>
      <c r="BJR157" s="8"/>
      <c r="BJS157" s="8"/>
      <c r="BJT157" s="8"/>
      <c r="BJU157" s="8"/>
      <c r="BJV157" s="8"/>
      <c r="BJW157" s="8"/>
      <c r="BJX157" s="8"/>
      <c r="BJY157" s="8"/>
      <c r="BJZ157" s="8"/>
      <c r="BKA157" s="8"/>
      <c r="BKB157" s="8"/>
      <c r="BKC157" s="8"/>
      <c r="BKD157" s="8"/>
      <c r="BKE157" s="8"/>
      <c r="BKF157" s="8"/>
      <c r="BKG157" s="8"/>
      <c r="BKH157" s="8"/>
      <c r="BKI157" s="8"/>
      <c r="BKJ157" s="8"/>
      <c r="BKK157" s="8"/>
      <c r="BKL157" s="8"/>
      <c r="BKM157" s="8"/>
      <c r="BKN157" s="8"/>
      <c r="BKO157" s="8"/>
      <c r="BKP157" s="8"/>
      <c r="BKQ157" s="8"/>
      <c r="BKR157" s="8"/>
      <c r="BKS157" s="8"/>
      <c r="BKT157" s="8"/>
      <c r="BKU157" s="8"/>
      <c r="BKV157" s="8"/>
      <c r="BKW157" s="8"/>
      <c r="BKX157" s="8"/>
      <c r="BKY157" s="8"/>
      <c r="BKZ157" s="8"/>
      <c r="BLA157" s="8"/>
      <c r="BLB157" s="8"/>
      <c r="BLC157" s="8"/>
      <c r="BLD157" s="8"/>
      <c r="BLE157" s="8"/>
      <c r="BLF157" s="8"/>
      <c r="BLG157" s="8"/>
      <c r="BLH157" s="8"/>
      <c r="BLI157" s="8"/>
      <c r="BLJ157" s="8"/>
      <c r="BLK157" s="8"/>
      <c r="BLL157" s="8"/>
      <c r="BLM157" s="8"/>
      <c r="BLN157" s="8"/>
      <c r="BLO157" s="8"/>
      <c r="BLP157" s="8"/>
      <c r="BLQ157" s="8"/>
      <c r="BLR157" s="8"/>
      <c r="BLS157" s="8"/>
      <c r="BLT157" s="8"/>
      <c r="BLU157" s="8"/>
      <c r="BLV157" s="8"/>
      <c r="BLW157" s="8"/>
      <c r="BLX157" s="8"/>
      <c r="BLY157" s="8"/>
      <c r="BLZ157" s="8"/>
      <c r="BMA157" s="8"/>
      <c r="BMB157" s="8"/>
      <c r="BMC157" s="8"/>
      <c r="BMD157" s="8"/>
      <c r="BME157" s="8"/>
      <c r="BMF157" s="8"/>
      <c r="BMG157" s="8"/>
      <c r="BMH157" s="8"/>
      <c r="BMI157" s="8"/>
      <c r="BMJ157" s="8"/>
      <c r="BMK157" s="8"/>
      <c r="BML157" s="8"/>
      <c r="BMM157" s="8"/>
      <c r="BMN157" s="8"/>
      <c r="BMO157" s="8"/>
      <c r="BMP157" s="8"/>
      <c r="BMQ157" s="8"/>
      <c r="BMR157" s="8"/>
      <c r="BMS157" s="8"/>
      <c r="BMT157" s="8"/>
      <c r="BMU157" s="8"/>
      <c r="BMV157" s="8"/>
      <c r="BMW157" s="8"/>
      <c r="BMX157" s="8"/>
      <c r="BMY157" s="8"/>
      <c r="BMZ157" s="8"/>
      <c r="BNA157" s="8"/>
      <c r="BNB157" s="8"/>
      <c r="BNC157" s="8"/>
      <c r="BND157" s="8"/>
      <c r="BNE157" s="8"/>
      <c r="BNF157" s="8"/>
      <c r="BNG157" s="8"/>
      <c r="BNH157" s="8"/>
      <c r="BNI157" s="8"/>
      <c r="BNJ157" s="8"/>
      <c r="BNK157" s="8"/>
      <c r="BNL157" s="8"/>
      <c r="BNM157" s="8"/>
      <c r="BNN157" s="8"/>
      <c r="BNO157" s="8"/>
      <c r="BNP157" s="8"/>
      <c r="BNQ157" s="8"/>
      <c r="BNR157" s="8"/>
      <c r="BNS157" s="8"/>
      <c r="BNT157" s="8"/>
      <c r="BNU157" s="8"/>
      <c r="BNV157" s="8"/>
      <c r="BNW157" s="8"/>
      <c r="BNX157" s="8"/>
      <c r="BNY157" s="8"/>
      <c r="BNZ157" s="8"/>
      <c r="BOA157" s="8"/>
      <c r="BOB157" s="8"/>
      <c r="BOC157" s="8"/>
      <c r="BOD157" s="8"/>
      <c r="BOE157" s="8"/>
      <c r="BOF157" s="8"/>
      <c r="BOG157" s="8"/>
      <c r="BOH157" s="8"/>
      <c r="BOI157" s="8"/>
      <c r="BOJ157" s="8"/>
      <c r="BOK157" s="8"/>
      <c r="BOL157" s="8"/>
      <c r="BOM157" s="8"/>
      <c r="BON157" s="8"/>
      <c r="BOO157" s="8"/>
      <c r="BOP157" s="8"/>
      <c r="BOQ157" s="8"/>
      <c r="BOR157" s="8"/>
      <c r="BOS157" s="8"/>
      <c r="BOT157" s="8"/>
      <c r="BOU157" s="8"/>
      <c r="BOV157" s="8"/>
      <c r="BOW157" s="8"/>
      <c r="BOX157" s="8"/>
      <c r="BOY157" s="8"/>
      <c r="BOZ157" s="8"/>
      <c r="BPA157" s="8"/>
      <c r="BPB157" s="8"/>
      <c r="BPC157" s="8"/>
      <c r="BPD157" s="8"/>
      <c r="BPE157" s="8"/>
      <c r="BPF157" s="8"/>
      <c r="BPG157" s="8"/>
      <c r="BPH157" s="8"/>
      <c r="BPI157" s="8"/>
      <c r="BPJ157" s="8"/>
      <c r="BPK157" s="8"/>
      <c r="BPL157" s="8"/>
      <c r="BPM157" s="8"/>
      <c r="BPN157" s="8"/>
      <c r="BPO157" s="8"/>
      <c r="BPP157" s="8"/>
      <c r="BPQ157" s="8"/>
      <c r="BPR157" s="8"/>
      <c r="BPS157" s="8"/>
      <c r="BPT157" s="8"/>
      <c r="BPU157" s="8"/>
      <c r="BPV157" s="8"/>
      <c r="BPW157" s="8"/>
      <c r="BPX157" s="8"/>
      <c r="BPY157" s="8"/>
      <c r="BPZ157" s="8"/>
      <c r="BQA157" s="8"/>
      <c r="BQB157" s="8"/>
      <c r="BQC157" s="8"/>
      <c r="BQD157" s="8"/>
      <c r="BQE157" s="8"/>
      <c r="BQF157" s="8"/>
      <c r="BQG157" s="8"/>
      <c r="BQH157" s="8"/>
      <c r="BQI157" s="8"/>
      <c r="BQJ157" s="8"/>
      <c r="BQK157" s="8"/>
      <c r="BQL157" s="8"/>
      <c r="BQM157" s="8"/>
      <c r="BQN157" s="8"/>
      <c r="BQO157" s="8"/>
      <c r="BQP157" s="8"/>
      <c r="BQQ157" s="8"/>
      <c r="BQR157" s="8"/>
      <c r="BQS157" s="8"/>
      <c r="BQT157" s="8"/>
      <c r="BQU157" s="8"/>
      <c r="BQV157" s="8"/>
      <c r="BQW157" s="8"/>
      <c r="BQX157" s="8"/>
      <c r="BQY157" s="8"/>
      <c r="BQZ157" s="8"/>
      <c r="BRA157" s="8"/>
      <c r="BRB157" s="8"/>
      <c r="BRC157" s="8"/>
      <c r="BRD157" s="8"/>
      <c r="BRE157" s="8"/>
      <c r="BRF157" s="8"/>
      <c r="BRG157" s="8"/>
      <c r="BRH157" s="8"/>
      <c r="BRI157" s="8"/>
      <c r="BRJ157" s="8"/>
      <c r="BRK157" s="8"/>
      <c r="BRL157" s="8"/>
      <c r="BRM157" s="8"/>
      <c r="BRN157" s="8"/>
      <c r="BRO157" s="8"/>
      <c r="BRP157" s="8"/>
      <c r="BRQ157" s="8"/>
      <c r="BRR157" s="8"/>
      <c r="BRS157" s="8"/>
      <c r="BRT157" s="8"/>
      <c r="BRU157" s="8"/>
      <c r="BRV157" s="8"/>
      <c r="BRW157" s="8"/>
      <c r="BRX157" s="8"/>
      <c r="BRY157" s="8"/>
      <c r="BRZ157" s="8"/>
      <c r="BSA157" s="8"/>
      <c r="BSB157" s="8"/>
      <c r="BSC157" s="8"/>
      <c r="BSD157" s="8"/>
      <c r="BSE157" s="8"/>
      <c r="BSF157" s="8"/>
      <c r="BSG157" s="8"/>
      <c r="BSH157" s="8"/>
      <c r="BSI157" s="8"/>
      <c r="BSJ157" s="8"/>
      <c r="BSK157" s="8"/>
      <c r="BSL157" s="8"/>
      <c r="BSM157" s="8"/>
      <c r="BSN157" s="8"/>
      <c r="BSO157" s="8"/>
      <c r="BSP157" s="8"/>
      <c r="BSQ157" s="8"/>
      <c r="BSR157" s="8"/>
      <c r="BSS157" s="8"/>
      <c r="BST157" s="8"/>
      <c r="BSU157" s="8"/>
      <c r="BSV157" s="8"/>
      <c r="BSW157" s="8"/>
      <c r="BSX157" s="8"/>
      <c r="BSY157" s="8"/>
      <c r="BSZ157" s="8"/>
      <c r="BTA157" s="8"/>
      <c r="BTB157" s="8"/>
      <c r="BTC157" s="8"/>
      <c r="BTD157" s="8"/>
      <c r="BTE157" s="8"/>
      <c r="BTF157" s="8"/>
      <c r="BTG157" s="8"/>
      <c r="BTH157" s="8"/>
      <c r="BTI157" s="8"/>
      <c r="BTJ157" s="8"/>
      <c r="BTK157" s="8"/>
      <c r="BTL157" s="8"/>
      <c r="BTM157" s="8"/>
      <c r="BTN157" s="8"/>
      <c r="BTO157" s="8"/>
      <c r="BTP157" s="8"/>
      <c r="BTQ157" s="8"/>
      <c r="BTR157" s="8"/>
      <c r="BTS157" s="8"/>
      <c r="BTT157" s="8"/>
      <c r="BTU157" s="8"/>
      <c r="BTV157" s="8"/>
      <c r="BTW157" s="8"/>
      <c r="BTX157" s="8"/>
      <c r="BTY157" s="8"/>
      <c r="BTZ157" s="8"/>
      <c r="BUA157" s="8"/>
      <c r="BUB157" s="8"/>
      <c r="BUC157" s="8"/>
      <c r="BUD157" s="8"/>
      <c r="BUE157" s="8"/>
      <c r="BUF157" s="8"/>
      <c r="BUG157" s="8"/>
      <c r="BUH157" s="8"/>
      <c r="BUI157" s="8"/>
      <c r="BUJ157" s="8"/>
      <c r="BUK157" s="8"/>
      <c r="BUL157" s="8"/>
      <c r="BUM157" s="8"/>
      <c r="BUN157" s="8"/>
      <c r="BUO157" s="8"/>
      <c r="BUP157" s="8"/>
      <c r="BUQ157" s="8"/>
      <c r="BUR157" s="8"/>
      <c r="BUS157" s="8"/>
      <c r="BUT157" s="8"/>
      <c r="BUU157" s="8"/>
      <c r="BUV157" s="8"/>
      <c r="BUW157" s="8"/>
      <c r="BUX157" s="8"/>
      <c r="BUY157" s="8"/>
      <c r="BUZ157" s="8"/>
      <c r="BVA157" s="8"/>
      <c r="BVB157" s="8"/>
      <c r="BVC157" s="8"/>
      <c r="BVD157" s="8"/>
      <c r="BVE157" s="8"/>
      <c r="BVF157" s="8"/>
      <c r="BVG157" s="8"/>
      <c r="BVH157" s="8"/>
      <c r="BVI157" s="8"/>
      <c r="BVJ157" s="8"/>
      <c r="BVK157" s="8"/>
      <c r="BVL157" s="8"/>
      <c r="BVM157" s="8"/>
      <c r="BVN157" s="8"/>
      <c r="BVO157" s="8"/>
      <c r="BVP157" s="8"/>
      <c r="BVQ157" s="8"/>
      <c r="BVR157" s="8"/>
      <c r="BVS157" s="8"/>
      <c r="BVT157" s="8"/>
      <c r="BVU157" s="8"/>
      <c r="BVV157" s="8"/>
      <c r="BVW157" s="8"/>
      <c r="BVX157" s="8"/>
      <c r="BVY157" s="8"/>
      <c r="BVZ157" s="8"/>
      <c r="BWA157" s="8"/>
      <c r="BWB157" s="8"/>
      <c r="BWC157" s="8"/>
      <c r="BWD157" s="8"/>
      <c r="BWE157" s="8"/>
      <c r="BWF157" s="8"/>
      <c r="BWG157" s="8"/>
      <c r="BWH157" s="8"/>
      <c r="BWI157" s="8"/>
      <c r="BWJ157" s="8"/>
      <c r="BWK157" s="8"/>
      <c r="BWL157" s="8"/>
      <c r="BWM157" s="8"/>
      <c r="BWN157" s="8"/>
      <c r="BWO157" s="8"/>
      <c r="BWP157" s="8"/>
      <c r="BWQ157" s="8"/>
      <c r="BWR157" s="8"/>
      <c r="BWS157" s="8"/>
      <c r="BWT157" s="8"/>
      <c r="BWU157" s="8"/>
      <c r="BWV157" s="8"/>
      <c r="BWW157" s="8"/>
      <c r="BWX157" s="8"/>
      <c r="BWY157" s="8"/>
      <c r="BWZ157" s="8"/>
      <c r="BXA157" s="8"/>
      <c r="BXB157" s="8"/>
      <c r="BXC157" s="8"/>
      <c r="BXD157" s="8"/>
      <c r="BXE157" s="8"/>
      <c r="BXF157" s="8"/>
      <c r="BXG157" s="8"/>
      <c r="BXH157" s="8"/>
      <c r="BXI157" s="8"/>
      <c r="BXJ157" s="8"/>
      <c r="BXK157" s="8"/>
      <c r="BXL157" s="8"/>
      <c r="BXM157" s="8"/>
      <c r="BXN157" s="8"/>
      <c r="BXO157" s="8"/>
      <c r="BXP157" s="8"/>
      <c r="BXQ157" s="8"/>
      <c r="BXR157" s="8"/>
      <c r="BXS157" s="8"/>
      <c r="BXT157" s="8"/>
      <c r="BXU157" s="8"/>
      <c r="BXV157" s="8"/>
      <c r="BXW157" s="8"/>
      <c r="BXX157" s="8"/>
      <c r="BXY157" s="8"/>
      <c r="BXZ157" s="8"/>
      <c r="BYA157" s="8"/>
      <c r="BYB157" s="8"/>
      <c r="BYC157" s="8"/>
      <c r="BYD157" s="8"/>
      <c r="BYE157" s="8"/>
      <c r="BYF157" s="8"/>
      <c r="BYG157" s="8"/>
      <c r="BYH157" s="8"/>
      <c r="BYI157" s="8"/>
      <c r="BYJ157" s="8"/>
      <c r="BYK157" s="8"/>
      <c r="BYL157" s="8"/>
      <c r="BYM157" s="8"/>
      <c r="BYN157" s="8"/>
      <c r="BYO157" s="8"/>
      <c r="BYP157" s="8"/>
      <c r="BYQ157" s="8"/>
      <c r="BYR157" s="8"/>
      <c r="BYS157" s="8"/>
      <c r="BYT157" s="8"/>
      <c r="BYU157" s="8"/>
      <c r="BYV157" s="8"/>
      <c r="BYW157" s="8"/>
      <c r="BYX157" s="8"/>
      <c r="BYY157" s="8"/>
      <c r="BYZ157" s="8"/>
      <c r="BZA157" s="8"/>
      <c r="BZB157" s="8"/>
      <c r="BZC157" s="8"/>
      <c r="BZD157" s="8"/>
      <c r="BZE157" s="8"/>
      <c r="BZF157" s="8"/>
      <c r="BZG157" s="8"/>
      <c r="BZH157" s="8"/>
      <c r="BZI157" s="8"/>
      <c r="BZJ157" s="8"/>
      <c r="BZK157" s="8"/>
      <c r="BZL157" s="8"/>
      <c r="BZM157" s="8"/>
      <c r="BZN157" s="8"/>
      <c r="BZO157" s="8"/>
      <c r="BZP157" s="8"/>
      <c r="BZQ157" s="8"/>
      <c r="BZR157" s="8"/>
      <c r="BZS157" s="8"/>
      <c r="BZT157" s="8"/>
      <c r="BZU157" s="8"/>
      <c r="BZV157" s="8"/>
      <c r="BZW157" s="8"/>
      <c r="BZX157" s="8"/>
      <c r="BZY157" s="8"/>
      <c r="BZZ157" s="8"/>
      <c r="CAA157" s="8"/>
      <c r="CAB157" s="8"/>
      <c r="CAC157" s="8"/>
      <c r="CAD157" s="8"/>
      <c r="CAE157" s="8"/>
      <c r="CAF157" s="8"/>
      <c r="CAG157" s="8"/>
      <c r="CAH157" s="8"/>
      <c r="CAI157" s="8"/>
      <c r="CAJ157" s="8"/>
      <c r="CAK157" s="8"/>
      <c r="CAL157" s="8"/>
      <c r="CAM157" s="8"/>
      <c r="CAN157" s="8"/>
      <c r="CAO157" s="8"/>
      <c r="CAP157" s="8"/>
      <c r="CAQ157" s="8"/>
      <c r="CAR157" s="8"/>
      <c r="CAS157" s="8"/>
      <c r="CAT157" s="8"/>
      <c r="CAU157" s="8"/>
      <c r="CAV157" s="8"/>
      <c r="CAW157" s="8"/>
      <c r="CAX157" s="8"/>
      <c r="CAY157" s="8"/>
      <c r="CAZ157" s="8"/>
      <c r="CBA157" s="8"/>
      <c r="CBB157" s="8"/>
      <c r="CBC157" s="8"/>
      <c r="CBD157" s="8"/>
      <c r="CBE157" s="8"/>
      <c r="CBF157" s="8"/>
      <c r="CBG157" s="8"/>
      <c r="CBH157" s="8"/>
      <c r="CBI157" s="8"/>
      <c r="CBJ157" s="8"/>
      <c r="CBK157" s="8"/>
      <c r="CBL157" s="8"/>
      <c r="CBM157" s="8"/>
      <c r="CBN157" s="8"/>
      <c r="CBO157" s="8"/>
      <c r="CBP157" s="8"/>
      <c r="CBQ157" s="8"/>
      <c r="CBR157" s="8"/>
      <c r="CBS157" s="8"/>
      <c r="CBT157" s="8"/>
      <c r="CBU157" s="8"/>
      <c r="CBV157" s="8"/>
      <c r="CBW157" s="8"/>
      <c r="CBX157" s="8"/>
      <c r="CBY157" s="8"/>
      <c r="CBZ157" s="8"/>
      <c r="CCA157" s="8"/>
      <c r="CCB157" s="8"/>
      <c r="CCC157" s="8"/>
      <c r="CCD157" s="8"/>
      <c r="CCE157" s="8"/>
      <c r="CCF157" s="8"/>
      <c r="CCG157" s="8"/>
      <c r="CCH157" s="8"/>
      <c r="CCI157" s="8"/>
      <c r="CCJ157" s="8"/>
      <c r="CCK157" s="8"/>
      <c r="CCL157" s="8"/>
      <c r="CCM157" s="8"/>
      <c r="CCN157" s="8"/>
      <c r="CCO157" s="8"/>
      <c r="CCP157" s="8"/>
      <c r="CCQ157" s="8"/>
      <c r="CCR157" s="8"/>
      <c r="CCS157" s="8"/>
      <c r="CCT157" s="8"/>
      <c r="CCU157" s="8"/>
      <c r="CCV157" s="8"/>
      <c r="CCW157" s="8"/>
      <c r="CCX157" s="8"/>
      <c r="CCY157" s="8"/>
      <c r="CCZ157" s="8"/>
      <c r="CDA157" s="8"/>
      <c r="CDB157" s="8"/>
      <c r="CDC157" s="8"/>
      <c r="CDD157" s="8"/>
      <c r="CDE157" s="8"/>
      <c r="CDF157" s="8"/>
      <c r="CDG157" s="8"/>
      <c r="CDH157" s="8"/>
      <c r="CDI157" s="8"/>
      <c r="CDJ157" s="8"/>
      <c r="CDK157" s="8"/>
      <c r="CDL157" s="8"/>
      <c r="CDM157" s="8"/>
      <c r="CDN157" s="8"/>
      <c r="CDO157" s="8"/>
      <c r="CDP157" s="8"/>
      <c r="CDQ157" s="8"/>
      <c r="CDR157" s="8"/>
      <c r="CDS157" s="8"/>
      <c r="CDT157" s="8"/>
      <c r="CDU157" s="8"/>
      <c r="CDV157" s="8"/>
      <c r="CDW157" s="8"/>
      <c r="CDX157" s="8"/>
      <c r="CDY157" s="8"/>
      <c r="CDZ157" s="8"/>
      <c r="CEA157" s="8"/>
      <c r="CEB157" s="8"/>
      <c r="CEC157" s="8"/>
      <c r="CED157" s="8"/>
      <c r="CEE157" s="8"/>
      <c r="CEF157" s="8"/>
      <c r="CEG157" s="8"/>
      <c r="CEH157" s="8"/>
      <c r="CEI157" s="8"/>
      <c r="CEJ157" s="8"/>
      <c r="CEK157" s="8"/>
      <c r="CEL157" s="8"/>
      <c r="CEM157" s="8"/>
      <c r="CEN157" s="8"/>
      <c r="CEO157" s="8"/>
      <c r="CEP157" s="8"/>
      <c r="CEQ157" s="8"/>
      <c r="CER157" s="8"/>
      <c r="CES157" s="8"/>
      <c r="CET157" s="8"/>
      <c r="CEU157" s="8"/>
      <c r="CEV157" s="8"/>
      <c r="CEW157" s="8"/>
      <c r="CEX157" s="8"/>
      <c r="CEY157" s="8"/>
      <c r="CEZ157" s="8"/>
      <c r="CFA157" s="8"/>
      <c r="CFB157" s="8"/>
      <c r="CFC157" s="8"/>
      <c r="CFD157" s="8"/>
      <c r="CFE157" s="8"/>
      <c r="CFF157" s="8"/>
      <c r="CFG157" s="8"/>
      <c r="CFH157" s="8"/>
      <c r="CFI157" s="8"/>
      <c r="CFJ157" s="8"/>
      <c r="CFK157" s="8"/>
      <c r="CFL157" s="8"/>
      <c r="CFM157" s="8"/>
      <c r="CFN157" s="8"/>
      <c r="CFO157" s="8"/>
      <c r="CFP157" s="8"/>
      <c r="CFQ157" s="8"/>
      <c r="CFR157" s="8"/>
      <c r="CFS157" s="8"/>
      <c r="CFT157" s="8"/>
      <c r="CFU157" s="8"/>
      <c r="CFV157" s="8"/>
      <c r="CFW157" s="8"/>
      <c r="CFX157" s="8"/>
      <c r="CFY157" s="8"/>
      <c r="CFZ157" s="8"/>
      <c r="CGA157" s="8"/>
      <c r="CGB157" s="8"/>
      <c r="CGC157" s="8"/>
      <c r="CGD157" s="8"/>
      <c r="CGE157" s="8"/>
      <c r="CGF157" s="8"/>
      <c r="CGG157" s="8"/>
      <c r="CGH157" s="8"/>
      <c r="CGI157" s="8"/>
      <c r="CGJ157" s="8"/>
      <c r="CGK157" s="8"/>
      <c r="CGL157" s="8"/>
      <c r="CGM157" s="8"/>
      <c r="CGN157" s="8"/>
      <c r="CGO157" s="8"/>
      <c r="CGP157" s="8"/>
      <c r="CGQ157" s="8"/>
      <c r="CGR157" s="8"/>
      <c r="CGS157" s="8"/>
      <c r="CGT157" s="8"/>
      <c r="CGU157" s="8"/>
      <c r="CGV157" s="8"/>
      <c r="CGW157" s="8"/>
      <c r="CGX157" s="8"/>
      <c r="CGY157" s="8"/>
      <c r="CGZ157" s="8"/>
      <c r="CHA157" s="8"/>
      <c r="CHB157" s="8"/>
      <c r="CHC157" s="8"/>
      <c r="CHD157" s="8"/>
      <c r="CHE157" s="8"/>
      <c r="CHF157" s="8"/>
      <c r="CHG157" s="8"/>
      <c r="CHH157" s="8"/>
      <c r="CHI157" s="8"/>
      <c r="CHJ157" s="8"/>
      <c r="CHK157" s="8"/>
      <c r="CHL157" s="8"/>
      <c r="CHM157" s="8"/>
      <c r="CHN157" s="8"/>
      <c r="CHO157" s="8"/>
      <c r="CHP157" s="8"/>
      <c r="CHQ157" s="8"/>
      <c r="CHR157" s="8"/>
      <c r="CHS157" s="8"/>
      <c r="CHT157" s="8"/>
      <c r="CHU157" s="8"/>
      <c r="CHV157" s="8"/>
      <c r="CHW157" s="8"/>
      <c r="CHX157" s="8"/>
      <c r="CHY157" s="8"/>
      <c r="CHZ157" s="8"/>
      <c r="CIA157" s="8"/>
      <c r="CIB157" s="8"/>
      <c r="CIC157" s="8"/>
      <c r="CID157" s="8"/>
      <c r="CIE157" s="8"/>
      <c r="CIF157" s="8"/>
      <c r="CIG157" s="8"/>
      <c r="CIH157" s="8"/>
      <c r="CII157" s="8"/>
      <c r="CIJ157" s="8"/>
      <c r="CIK157" s="8"/>
      <c r="CIL157" s="8"/>
      <c r="CIM157" s="8"/>
      <c r="CIN157" s="8"/>
      <c r="CIO157" s="8"/>
      <c r="CIP157" s="8"/>
      <c r="CIQ157" s="8"/>
      <c r="CIR157" s="8"/>
      <c r="CIS157" s="8"/>
      <c r="CIT157" s="8"/>
      <c r="CIU157" s="8"/>
      <c r="CIV157" s="8"/>
      <c r="CIW157" s="8"/>
      <c r="CIX157" s="8"/>
      <c r="CIY157" s="8"/>
      <c r="CIZ157" s="8"/>
      <c r="CJA157" s="8"/>
      <c r="CJB157" s="8"/>
      <c r="CJC157" s="8"/>
      <c r="CJD157" s="8"/>
      <c r="CJE157" s="8"/>
      <c r="CJF157" s="8"/>
      <c r="CJG157" s="8"/>
      <c r="CJH157" s="8"/>
      <c r="CJI157" s="8"/>
      <c r="CJJ157" s="8"/>
      <c r="CJK157" s="8"/>
      <c r="CJL157" s="8"/>
      <c r="CJM157" s="8"/>
      <c r="CJN157" s="8"/>
      <c r="CJO157" s="8"/>
      <c r="CJP157" s="8"/>
      <c r="CJQ157" s="8"/>
      <c r="CJR157" s="8"/>
      <c r="CJS157" s="8"/>
      <c r="CJT157" s="8"/>
      <c r="CJU157" s="8"/>
      <c r="CJV157" s="8"/>
      <c r="CJW157" s="8"/>
      <c r="CJX157" s="8"/>
      <c r="CJY157" s="8"/>
      <c r="CJZ157" s="8"/>
      <c r="CKA157" s="8"/>
      <c r="CKB157" s="8"/>
      <c r="CKC157" s="8"/>
      <c r="CKD157" s="8"/>
      <c r="CKE157" s="8"/>
      <c r="CKF157" s="8"/>
      <c r="CKG157" s="8"/>
      <c r="CKH157" s="8"/>
      <c r="CKI157" s="8"/>
      <c r="CKJ157" s="8"/>
      <c r="CKK157" s="8"/>
      <c r="CKL157" s="8"/>
      <c r="CKM157" s="8"/>
      <c r="CKN157" s="8"/>
      <c r="CKO157" s="8"/>
      <c r="CKP157" s="8"/>
      <c r="CKQ157" s="8"/>
      <c r="CKR157" s="8"/>
      <c r="CKS157" s="8"/>
      <c r="CKT157" s="8"/>
      <c r="CKU157" s="8"/>
      <c r="CKV157" s="8"/>
      <c r="CKW157" s="8"/>
      <c r="CKX157" s="8"/>
      <c r="CKY157" s="8"/>
      <c r="CKZ157" s="8"/>
      <c r="CLA157" s="8"/>
      <c r="CLB157" s="8"/>
      <c r="CLC157" s="8"/>
      <c r="CLD157" s="8"/>
      <c r="CLE157" s="8"/>
      <c r="CLF157" s="8"/>
      <c r="CLG157" s="8"/>
      <c r="CLH157" s="8"/>
      <c r="CLI157" s="8"/>
      <c r="CLJ157" s="8"/>
      <c r="CLK157" s="8"/>
      <c r="CLL157" s="8"/>
      <c r="CLM157" s="8"/>
      <c r="CLN157" s="8"/>
      <c r="CLO157" s="8"/>
      <c r="CLP157" s="8"/>
      <c r="CLQ157" s="8"/>
      <c r="CLR157" s="8"/>
      <c r="CLS157" s="8"/>
      <c r="CLT157" s="8"/>
      <c r="CLU157" s="8"/>
      <c r="CLV157" s="8"/>
      <c r="CLW157" s="8"/>
      <c r="CLX157" s="8"/>
      <c r="CLY157" s="8"/>
      <c r="CLZ157" s="8"/>
      <c r="CMA157" s="8"/>
      <c r="CMB157" s="8"/>
      <c r="CMC157" s="8"/>
      <c r="CMD157" s="8"/>
      <c r="CME157" s="8"/>
      <c r="CMF157" s="8"/>
      <c r="CMG157" s="8"/>
      <c r="CMH157" s="8"/>
      <c r="CMI157" s="8"/>
      <c r="CMJ157" s="8"/>
      <c r="CMK157" s="8"/>
      <c r="CML157" s="8"/>
      <c r="CMM157" s="8"/>
      <c r="CMN157" s="8"/>
      <c r="CMO157" s="8"/>
      <c r="CMP157" s="8"/>
      <c r="CMQ157" s="8"/>
      <c r="CMR157" s="8"/>
      <c r="CMS157" s="8"/>
      <c r="CMT157" s="8"/>
      <c r="CMU157" s="8"/>
      <c r="CMV157" s="8"/>
      <c r="CMW157" s="8"/>
      <c r="CMX157" s="8"/>
      <c r="CMY157" s="8"/>
      <c r="CMZ157" s="8"/>
      <c r="CNA157" s="8"/>
      <c r="CNB157" s="8"/>
      <c r="CNC157" s="8"/>
      <c r="CND157" s="8"/>
      <c r="CNE157" s="8"/>
      <c r="CNF157" s="8"/>
      <c r="CNG157" s="8"/>
      <c r="CNH157" s="8"/>
      <c r="CNI157" s="8"/>
      <c r="CNJ157" s="8"/>
      <c r="CNK157" s="8"/>
      <c r="CNL157" s="8"/>
      <c r="CNM157" s="8"/>
      <c r="CNN157" s="8"/>
      <c r="CNO157" s="8"/>
      <c r="CNP157" s="8"/>
      <c r="CNQ157" s="8"/>
      <c r="CNR157" s="8"/>
      <c r="CNS157" s="8"/>
      <c r="CNT157" s="8"/>
      <c r="CNU157" s="8"/>
      <c r="CNV157" s="8"/>
      <c r="CNW157" s="8"/>
      <c r="CNX157" s="8"/>
      <c r="CNY157" s="8"/>
      <c r="CNZ157" s="8"/>
      <c r="COA157" s="8"/>
      <c r="COB157" s="8"/>
      <c r="COC157" s="8"/>
      <c r="COD157" s="8"/>
      <c r="COE157" s="8"/>
      <c r="COF157" s="8"/>
      <c r="COG157" s="8"/>
      <c r="COH157" s="8"/>
      <c r="COI157" s="8"/>
      <c r="COJ157" s="8"/>
      <c r="COK157" s="8"/>
      <c r="COL157" s="8"/>
      <c r="COM157" s="8"/>
      <c r="CON157" s="8"/>
      <c r="COO157" s="8"/>
      <c r="COP157" s="8"/>
      <c r="COQ157" s="8"/>
      <c r="COR157" s="8"/>
      <c r="COS157" s="8"/>
      <c r="COT157" s="8"/>
      <c r="COU157" s="8"/>
      <c r="COV157" s="8"/>
      <c r="COW157" s="8"/>
      <c r="COX157" s="8"/>
      <c r="COY157" s="8"/>
      <c r="COZ157" s="8"/>
      <c r="CPA157" s="8"/>
      <c r="CPB157" s="8"/>
      <c r="CPC157" s="8"/>
      <c r="CPD157" s="8"/>
      <c r="CPE157" s="8"/>
      <c r="CPF157" s="8"/>
      <c r="CPG157" s="8"/>
      <c r="CPH157" s="8"/>
      <c r="CPI157" s="8"/>
      <c r="CPJ157" s="8"/>
      <c r="CPK157" s="8"/>
      <c r="CPL157" s="8"/>
      <c r="CPM157" s="8"/>
      <c r="CPN157" s="8"/>
      <c r="CPO157" s="8"/>
      <c r="CPP157" s="8"/>
      <c r="CPQ157" s="8"/>
      <c r="CPR157" s="8"/>
      <c r="CPS157" s="8"/>
      <c r="CPT157" s="8"/>
      <c r="CPU157" s="8"/>
      <c r="CPV157" s="8"/>
      <c r="CPW157" s="8"/>
      <c r="CPX157" s="8"/>
      <c r="CPY157" s="8"/>
      <c r="CPZ157" s="8"/>
      <c r="CQA157" s="8"/>
      <c r="CQB157" s="8"/>
      <c r="CQC157" s="8"/>
      <c r="CQD157" s="8"/>
      <c r="CQE157" s="8"/>
      <c r="CQF157" s="8"/>
      <c r="CQG157" s="8"/>
      <c r="CQH157" s="8"/>
      <c r="CQI157" s="8"/>
      <c r="CQJ157" s="8"/>
      <c r="CQK157" s="8"/>
      <c r="CQL157" s="8"/>
      <c r="CQM157" s="8"/>
      <c r="CQN157" s="8"/>
      <c r="CQO157" s="8"/>
      <c r="CQP157" s="8"/>
      <c r="CQQ157" s="8"/>
      <c r="CQR157" s="8"/>
      <c r="CQS157" s="8"/>
      <c r="CQT157" s="8"/>
      <c r="CQU157" s="8"/>
      <c r="CQV157" s="8"/>
      <c r="CQW157" s="8"/>
      <c r="CQX157" s="8"/>
      <c r="CQY157" s="8"/>
      <c r="CQZ157" s="8"/>
      <c r="CRA157" s="8"/>
      <c r="CRB157" s="8"/>
      <c r="CRC157" s="8"/>
      <c r="CRD157" s="8"/>
      <c r="CRE157" s="8"/>
      <c r="CRF157" s="8"/>
      <c r="CRG157" s="8"/>
      <c r="CRH157" s="8"/>
      <c r="CRI157" s="8"/>
      <c r="CRJ157" s="8"/>
      <c r="CRK157" s="8"/>
      <c r="CRL157" s="8"/>
      <c r="CRM157" s="8"/>
      <c r="CRN157" s="8"/>
      <c r="CRO157" s="8"/>
      <c r="CRP157" s="8"/>
      <c r="CRQ157" s="8"/>
      <c r="CRR157" s="8"/>
      <c r="CRS157" s="8"/>
      <c r="CRT157" s="8"/>
      <c r="CRU157" s="8"/>
      <c r="CRV157" s="8"/>
      <c r="CRW157" s="8"/>
      <c r="CRX157" s="8"/>
      <c r="CRY157" s="8"/>
      <c r="CRZ157" s="8"/>
      <c r="CSA157" s="8"/>
      <c r="CSB157" s="8"/>
      <c r="CSC157" s="8"/>
      <c r="CSD157" s="8"/>
      <c r="CSE157" s="8"/>
      <c r="CSF157" s="8"/>
      <c r="CSG157" s="8"/>
      <c r="CSH157" s="8"/>
      <c r="CSI157" s="8"/>
      <c r="CSJ157" s="8"/>
      <c r="CSK157" s="8"/>
      <c r="CSL157" s="8"/>
      <c r="CSM157" s="8"/>
      <c r="CSN157" s="8"/>
      <c r="CSO157" s="8"/>
      <c r="CSP157" s="8"/>
      <c r="CSQ157" s="8"/>
      <c r="CSR157" s="8"/>
      <c r="CSS157" s="8"/>
      <c r="CST157" s="8"/>
      <c r="CSU157" s="8"/>
      <c r="CSV157" s="8"/>
      <c r="CSW157" s="8"/>
      <c r="CSX157" s="8"/>
      <c r="CSY157" s="8"/>
      <c r="CSZ157" s="8"/>
      <c r="CTA157" s="8"/>
      <c r="CTB157" s="8"/>
      <c r="CTC157" s="8"/>
      <c r="CTD157" s="8"/>
      <c r="CTE157" s="8"/>
      <c r="CTF157" s="8"/>
      <c r="CTG157" s="8"/>
      <c r="CTH157" s="8"/>
      <c r="CTI157" s="8"/>
      <c r="CTJ157" s="8"/>
      <c r="CTK157" s="8"/>
      <c r="CTL157" s="8"/>
      <c r="CTM157" s="8"/>
      <c r="CTN157" s="8"/>
      <c r="CTO157" s="8"/>
      <c r="CTP157" s="8"/>
      <c r="CTQ157" s="8"/>
      <c r="CTR157" s="8"/>
      <c r="CTS157" s="8"/>
      <c r="CTT157" s="8"/>
      <c r="CTU157" s="8"/>
      <c r="CTV157" s="8"/>
      <c r="CTW157" s="8"/>
      <c r="CTX157" s="8"/>
      <c r="CTY157" s="8"/>
      <c r="CTZ157" s="8"/>
      <c r="CUA157" s="8"/>
      <c r="CUB157" s="8"/>
      <c r="CUC157" s="8"/>
      <c r="CUD157" s="8"/>
      <c r="CUE157" s="8"/>
      <c r="CUF157" s="8"/>
      <c r="CUG157" s="8"/>
      <c r="CUH157" s="8"/>
      <c r="CUI157" s="8"/>
      <c r="CUJ157" s="8"/>
      <c r="CUK157" s="8"/>
      <c r="CUL157" s="8"/>
      <c r="CUM157" s="8"/>
      <c r="CUN157" s="8"/>
      <c r="CUO157" s="8"/>
      <c r="CUP157" s="8"/>
      <c r="CUQ157" s="8"/>
      <c r="CUR157" s="8"/>
      <c r="CUS157" s="8"/>
      <c r="CUT157" s="8"/>
      <c r="CUU157" s="8"/>
      <c r="CUV157" s="8"/>
      <c r="CUW157" s="8"/>
      <c r="CUX157" s="8"/>
      <c r="CUY157" s="8"/>
      <c r="CUZ157" s="8"/>
      <c r="CVA157" s="8"/>
      <c r="CVB157" s="8"/>
      <c r="CVC157" s="8"/>
      <c r="CVD157" s="8"/>
      <c r="CVE157" s="8"/>
      <c r="CVF157" s="8"/>
      <c r="CVG157" s="8"/>
      <c r="CVH157" s="8"/>
      <c r="CVI157" s="8"/>
      <c r="CVJ157" s="8"/>
      <c r="CVK157" s="8"/>
      <c r="CVL157" s="8"/>
      <c r="CVM157" s="8"/>
      <c r="CVN157" s="8"/>
      <c r="CVO157" s="8"/>
      <c r="CVP157" s="8"/>
      <c r="CVQ157" s="8"/>
      <c r="CVR157" s="8"/>
      <c r="CVS157" s="8"/>
      <c r="CVT157" s="8"/>
      <c r="CVU157" s="8"/>
      <c r="CVV157" s="8"/>
      <c r="CVW157" s="8"/>
      <c r="CVX157" s="8"/>
      <c r="CVY157" s="8"/>
      <c r="CVZ157" s="8"/>
      <c r="CWA157" s="8"/>
      <c r="CWB157" s="8"/>
      <c r="CWC157" s="8"/>
      <c r="CWD157" s="8"/>
      <c r="CWE157" s="8"/>
      <c r="CWF157" s="8"/>
      <c r="CWG157" s="8"/>
      <c r="CWH157" s="8"/>
      <c r="CWI157" s="8"/>
      <c r="CWJ157" s="8"/>
      <c r="CWK157" s="8"/>
      <c r="CWL157" s="8"/>
      <c r="CWM157" s="8"/>
      <c r="CWN157" s="8"/>
      <c r="CWO157" s="8"/>
      <c r="CWP157" s="8"/>
      <c r="CWQ157" s="8"/>
      <c r="CWR157" s="8"/>
      <c r="CWS157" s="8"/>
      <c r="CWT157" s="8"/>
      <c r="CWU157" s="8"/>
      <c r="CWV157" s="8"/>
      <c r="CWW157" s="8"/>
      <c r="CWX157" s="8"/>
      <c r="CWY157" s="8"/>
      <c r="CWZ157" s="8"/>
      <c r="CXA157" s="8"/>
      <c r="CXB157" s="8"/>
      <c r="CXC157" s="8"/>
      <c r="CXD157" s="8"/>
      <c r="CXE157" s="8"/>
      <c r="CXF157" s="8"/>
      <c r="CXG157" s="8"/>
      <c r="CXH157" s="8"/>
      <c r="CXI157" s="8"/>
      <c r="CXJ157" s="8"/>
      <c r="CXK157" s="8"/>
      <c r="CXL157" s="8"/>
      <c r="CXM157" s="8"/>
      <c r="CXN157" s="8"/>
      <c r="CXO157" s="8"/>
      <c r="CXP157" s="8"/>
      <c r="CXQ157" s="8"/>
      <c r="CXR157" s="8"/>
      <c r="CXS157" s="8"/>
      <c r="CXT157" s="8"/>
      <c r="CXU157" s="8"/>
      <c r="CXV157" s="8"/>
      <c r="CXW157" s="8"/>
      <c r="CXX157" s="8"/>
      <c r="CXY157" s="8"/>
      <c r="CXZ157" s="8"/>
      <c r="CYA157" s="8"/>
      <c r="CYB157" s="8"/>
      <c r="CYC157" s="8"/>
      <c r="CYD157" s="8"/>
      <c r="CYE157" s="8"/>
      <c r="CYF157" s="8"/>
      <c r="CYG157" s="8"/>
      <c r="CYH157" s="8"/>
      <c r="CYI157" s="8"/>
      <c r="CYJ157" s="8"/>
      <c r="CYK157" s="8"/>
      <c r="CYL157" s="8"/>
      <c r="CYM157" s="8"/>
      <c r="CYN157" s="8"/>
      <c r="CYO157" s="8"/>
      <c r="CYP157" s="8"/>
      <c r="CYQ157" s="8"/>
      <c r="CYR157" s="8"/>
      <c r="CYS157" s="8"/>
      <c r="CYT157" s="8"/>
      <c r="CYU157" s="8"/>
      <c r="CYV157" s="8"/>
      <c r="CYW157" s="8"/>
      <c r="CYX157" s="8"/>
      <c r="CYY157" s="8"/>
      <c r="CYZ157" s="8"/>
      <c r="CZA157" s="8"/>
      <c r="CZB157" s="8"/>
      <c r="CZC157" s="8"/>
      <c r="CZD157" s="8"/>
      <c r="CZE157" s="8"/>
      <c r="CZF157" s="8"/>
      <c r="CZG157" s="8"/>
      <c r="CZH157" s="8"/>
      <c r="CZI157" s="8"/>
      <c r="CZJ157" s="8"/>
      <c r="CZK157" s="8"/>
      <c r="CZL157" s="8"/>
      <c r="CZM157" s="8"/>
      <c r="CZN157" s="8"/>
      <c r="CZO157" s="8"/>
      <c r="CZP157" s="8"/>
      <c r="CZQ157" s="8"/>
      <c r="CZR157" s="8"/>
      <c r="CZS157" s="8"/>
      <c r="CZT157" s="8"/>
      <c r="CZU157" s="8"/>
      <c r="CZV157" s="8"/>
      <c r="CZW157" s="8"/>
      <c r="CZX157" s="8"/>
      <c r="CZY157" s="8"/>
      <c r="CZZ157" s="8"/>
      <c r="DAA157" s="8"/>
      <c r="DAB157" s="8"/>
      <c r="DAC157" s="8"/>
      <c r="DAD157" s="8"/>
      <c r="DAE157" s="8"/>
      <c r="DAF157" s="8"/>
      <c r="DAG157" s="8"/>
      <c r="DAH157" s="8"/>
      <c r="DAI157" s="8"/>
      <c r="DAJ157" s="8"/>
      <c r="DAK157" s="8"/>
      <c r="DAL157" s="8"/>
      <c r="DAM157" s="8"/>
      <c r="DAN157" s="8"/>
      <c r="DAO157" s="8"/>
      <c r="DAP157" s="8"/>
      <c r="DAQ157" s="8"/>
      <c r="DAR157" s="8"/>
      <c r="DAS157" s="8"/>
      <c r="DAT157" s="8"/>
      <c r="DAU157" s="8"/>
      <c r="DAV157" s="8"/>
      <c r="DAW157" s="8"/>
      <c r="DAX157" s="8"/>
      <c r="DAY157" s="8"/>
      <c r="DAZ157" s="8"/>
      <c r="DBA157" s="8"/>
      <c r="DBB157" s="8"/>
      <c r="DBC157" s="8"/>
      <c r="DBD157" s="8"/>
      <c r="DBE157" s="8"/>
      <c r="DBF157" s="8"/>
      <c r="DBG157" s="8"/>
      <c r="DBH157" s="8"/>
      <c r="DBI157" s="8"/>
      <c r="DBJ157" s="8"/>
      <c r="DBK157" s="8"/>
      <c r="DBL157" s="8"/>
      <c r="DBM157" s="8"/>
      <c r="DBN157" s="8"/>
      <c r="DBO157" s="8"/>
      <c r="DBP157" s="8"/>
      <c r="DBQ157" s="8"/>
      <c r="DBR157" s="8"/>
      <c r="DBS157" s="8"/>
      <c r="DBT157" s="8"/>
      <c r="DBU157" s="8"/>
      <c r="DBV157" s="8"/>
      <c r="DBW157" s="8"/>
      <c r="DBX157" s="8"/>
      <c r="DBY157" s="8"/>
      <c r="DBZ157" s="8"/>
      <c r="DCA157" s="8"/>
      <c r="DCB157" s="8"/>
      <c r="DCC157" s="8"/>
      <c r="DCD157" s="8"/>
      <c r="DCE157" s="8"/>
      <c r="DCF157" s="8"/>
      <c r="DCG157" s="8"/>
      <c r="DCH157" s="8"/>
      <c r="DCI157" s="8"/>
      <c r="DCJ157" s="8"/>
      <c r="DCK157" s="8"/>
      <c r="DCL157" s="8"/>
      <c r="DCM157" s="8"/>
      <c r="DCN157" s="8"/>
      <c r="DCO157" s="8"/>
      <c r="DCP157" s="8"/>
      <c r="DCQ157" s="8"/>
      <c r="DCR157" s="8"/>
      <c r="DCS157" s="8"/>
      <c r="DCT157" s="8"/>
      <c r="DCU157" s="8"/>
      <c r="DCV157" s="8"/>
      <c r="DCW157" s="8"/>
      <c r="DCX157" s="8"/>
      <c r="DCY157" s="8"/>
      <c r="DCZ157" s="8"/>
      <c r="DDA157" s="8"/>
      <c r="DDB157" s="8"/>
      <c r="DDC157" s="8"/>
      <c r="DDD157" s="8"/>
      <c r="DDE157" s="8"/>
      <c r="DDF157" s="8"/>
      <c r="DDG157" s="8"/>
      <c r="DDH157" s="8"/>
      <c r="DDI157" s="8"/>
      <c r="DDJ157" s="8"/>
      <c r="DDK157" s="8"/>
      <c r="DDL157" s="8"/>
      <c r="DDM157" s="8"/>
      <c r="DDN157" s="8"/>
      <c r="DDO157" s="8"/>
      <c r="DDP157" s="8"/>
      <c r="DDQ157" s="8"/>
      <c r="DDR157" s="8"/>
      <c r="DDS157" s="8"/>
      <c r="DDT157" s="8"/>
      <c r="DDU157" s="8"/>
      <c r="DDV157" s="8"/>
      <c r="DDW157" s="8"/>
      <c r="DDX157" s="8"/>
      <c r="DDY157" s="8"/>
      <c r="DDZ157" s="8"/>
      <c r="DEA157" s="8"/>
      <c r="DEB157" s="8"/>
      <c r="DEC157" s="8"/>
      <c r="DED157" s="8"/>
      <c r="DEE157" s="8"/>
      <c r="DEF157" s="8"/>
      <c r="DEG157" s="8"/>
      <c r="DEH157" s="8"/>
      <c r="DEI157" s="8"/>
      <c r="DEJ157" s="8"/>
      <c r="DEK157" s="8"/>
      <c r="DEL157" s="8"/>
      <c r="DEM157" s="8"/>
      <c r="DEN157" s="8"/>
      <c r="DEO157" s="8"/>
      <c r="DEP157" s="8"/>
      <c r="DEQ157" s="8"/>
      <c r="DER157" s="8"/>
      <c r="DES157" s="8"/>
      <c r="DET157" s="8"/>
      <c r="DEU157" s="8"/>
      <c r="DEV157" s="8"/>
      <c r="DEW157" s="8"/>
      <c r="DEX157" s="8"/>
      <c r="DEY157" s="8"/>
      <c r="DEZ157" s="8"/>
      <c r="DFA157" s="8"/>
      <c r="DFB157" s="8"/>
      <c r="DFC157" s="8"/>
      <c r="DFD157" s="8"/>
      <c r="DFE157" s="8"/>
      <c r="DFF157" s="8"/>
      <c r="DFG157" s="8"/>
      <c r="DFH157" s="8"/>
      <c r="DFI157" s="8"/>
      <c r="DFJ157" s="8"/>
      <c r="DFK157" s="8"/>
      <c r="DFL157" s="8"/>
      <c r="DFM157" s="8"/>
      <c r="DFN157" s="8"/>
      <c r="DFO157" s="8"/>
      <c r="DFP157" s="8"/>
      <c r="DFQ157" s="8"/>
      <c r="DFR157" s="8"/>
      <c r="DFS157" s="8"/>
      <c r="DFT157" s="8"/>
      <c r="DFU157" s="8"/>
      <c r="DFV157" s="8"/>
      <c r="DFW157" s="8"/>
      <c r="DFX157" s="8"/>
      <c r="DFY157" s="8"/>
      <c r="DFZ157" s="8"/>
      <c r="DGA157" s="8"/>
      <c r="DGB157" s="8"/>
      <c r="DGC157" s="8"/>
      <c r="DGD157" s="8"/>
      <c r="DGE157" s="8"/>
      <c r="DGF157" s="8"/>
      <c r="DGG157" s="8"/>
      <c r="DGH157" s="8"/>
      <c r="DGI157" s="8"/>
      <c r="DGJ157" s="8"/>
      <c r="DGK157" s="8"/>
      <c r="DGL157" s="8"/>
      <c r="DGM157" s="8"/>
      <c r="DGN157" s="8"/>
      <c r="DGO157" s="8"/>
      <c r="DGP157" s="8"/>
      <c r="DGQ157" s="8"/>
      <c r="DGR157" s="8"/>
      <c r="DGS157" s="8"/>
      <c r="DGT157" s="8"/>
      <c r="DGU157" s="8"/>
      <c r="DGV157" s="8"/>
      <c r="DGW157" s="8"/>
      <c r="DGX157" s="8"/>
      <c r="DGY157" s="8"/>
      <c r="DGZ157" s="8"/>
      <c r="DHA157" s="8"/>
      <c r="DHB157" s="8"/>
      <c r="DHC157" s="8"/>
      <c r="DHD157" s="8"/>
      <c r="DHE157" s="8"/>
      <c r="DHF157" s="8"/>
      <c r="DHG157" s="8"/>
      <c r="DHH157" s="8"/>
      <c r="DHI157" s="8"/>
      <c r="DHJ157" s="8"/>
      <c r="DHK157" s="8"/>
      <c r="DHL157" s="8"/>
      <c r="DHM157" s="8"/>
      <c r="DHN157" s="8"/>
      <c r="DHO157" s="8"/>
      <c r="DHP157" s="8"/>
      <c r="DHQ157" s="8"/>
      <c r="DHR157" s="8"/>
      <c r="DHS157" s="8"/>
      <c r="DHT157" s="8"/>
      <c r="DHU157" s="8"/>
      <c r="DHV157" s="8"/>
      <c r="DHW157" s="8"/>
      <c r="DHX157" s="8"/>
      <c r="DHY157" s="8"/>
      <c r="DHZ157" s="8"/>
      <c r="DIA157" s="8"/>
      <c r="DIB157" s="8"/>
      <c r="DIC157" s="8"/>
      <c r="DID157" s="8"/>
      <c r="DIE157" s="8"/>
      <c r="DIF157" s="8"/>
      <c r="DIG157" s="8"/>
      <c r="DIH157" s="8"/>
      <c r="DII157" s="8"/>
      <c r="DIJ157" s="8"/>
      <c r="DIK157" s="8"/>
      <c r="DIL157" s="8"/>
      <c r="DIM157" s="8"/>
      <c r="DIN157" s="8"/>
      <c r="DIO157" s="8"/>
      <c r="DIP157" s="8"/>
      <c r="DIQ157" s="8"/>
      <c r="DIR157" s="8"/>
      <c r="DIS157" s="8"/>
      <c r="DIT157" s="8"/>
      <c r="DIU157" s="8"/>
      <c r="DIV157" s="8"/>
      <c r="DIW157" s="8"/>
      <c r="DIX157" s="8"/>
      <c r="DIY157" s="8"/>
      <c r="DIZ157" s="8"/>
      <c r="DJA157" s="8"/>
      <c r="DJB157" s="8"/>
      <c r="DJC157" s="8"/>
      <c r="DJD157" s="8"/>
      <c r="DJE157" s="8"/>
      <c r="DJF157" s="8"/>
      <c r="DJG157" s="8"/>
      <c r="DJH157" s="8"/>
      <c r="DJI157" s="8"/>
      <c r="DJJ157" s="8"/>
      <c r="DJK157" s="8"/>
      <c r="DJL157" s="8"/>
      <c r="DJM157" s="8"/>
      <c r="DJN157" s="8"/>
      <c r="DJO157" s="8"/>
      <c r="DJP157" s="8"/>
      <c r="DJQ157" s="8"/>
      <c r="DJR157" s="8"/>
      <c r="DJS157" s="8"/>
      <c r="DJT157" s="8"/>
      <c r="DJU157" s="8"/>
      <c r="DJV157" s="8"/>
      <c r="DJW157" s="8"/>
      <c r="DJX157" s="8"/>
      <c r="DJY157" s="8"/>
      <c r="DJZ157" s="8"/>
      <c r="DKA157" s="8"/>
      <c r="DKB157" s="8"/>
      <c r="DKC157" s="8"/>
      <c r="DKD157" s="8"/>
      <c r="DKE157" s="8"/>
      <c r="DKF157" s="8"/>
      <c r="DKG157" s="8"/>
      <c r="DKH157" s="8"/>
      <c r="DKI157" s="8"/>
      <c r="DKJ157" s="8"/>
      <c r="DKK157" s="8"/>
      <c r="DKL157" s="8"/>
      <c r="DKM157" s="8"/>
      <c r="DKN157" s="8"/>
      <c r="DKO157" s="8"/>
      <c r="DKP157" s="8"/>
      <c r="DKQ157" s="8"/>
      <c r="DKR157" s="8"/>
      <c r="DKS157" s="8"/>
      <c r="DKT157" s="8"/>
      <c r="DKU157" s="8"/>
      <c r="DKV157" s="8"/>
      <c r="DKW157" s="8"/>
      <c r="DKX157" s="8"/>
      <c r="DKY157" s="8"/>
      <c r="DKZ157" s="8"/>
      <c r="DLA157" s="8"/>
      <c r="DLB157" s="8"/>
      <c r="DLC157" s="8"/>
      <c r="DLD157" s="8"/>
      <c r="DLE157" s="8"/>
      <c r="DLF157" s="8"/>
      <c r="DLG157" s="8"/>
      <c r="DLH157" s="8"/>
      <c r="DLI157" s="8"/>
      <c r="DLJ157" s="8"/>
      <c r="DLK157" s="8"/>
      <c r="DLL157" s="8"/>
      <c r="DLM157" s="8"/>
      <c r="DLN157" s="8"/>
      <c r="DLO157" s="8"/>
      <c r="DLP157" s="8"/>
      <c r="DLQ157" s="8"/>
      <c r="DLR157" s="8"/>
      <c r="DLS157" s="8"/>
      <c r="DLT157" s="8"/>
      <c r="DLU157" s="8"/>
      <c r="DLV157" s="8"/>
      <c r="DLW157" s="8"/>
      <c r="DLX157" s="8"/>
      <c r="DLY157" s="8"/>
      <c r="DLZ157" s="8"/>
      <c r="DMA157" s="8"/>
      <c r="DMB157" s="8"/>
      <c r="DMC157" s="8"/>
      <c r="DMD157" s="8"/>
      <c r="DME157" s="8"/>
      <c r="DMF157" s="8"/>
      <c r="DMG157" s="8"/>
      <c r="DMH157" s="8"/>
      <c r="DMI157" s="8"/>
      <c r="DMJ157" s="8"/>
      <c r="DMK157" s="8"/>
      <c r="DML157" s="8"/>
      <c r="DMM157" s="8"/>
      <c r="DMN157" s="8"/>
      <c r="DMO157" s="8"/>
      <c r="DMP157" s="8"/>
      <c r="DMQ157" s="8"/>
      <c r="DMR157" s="8"/>
      <c r="DMS157" s="8"/>
      <c r="DMT157" s="8"/>
      <c r="DMU157" s="8"/>
      <c r="DMV157" s="8"/>
      <c r="DMW157" s="8"/>
      <c r="DMX157" s="8"/>
      <c r="DMY157" s="8"/>
      <c r="DMZ157" s="8"/>
      <c r="DNA157" s="8"/>
      <c r="DNB157" s="8"/>
      <c r="DNC157" s="8"/>
      <c r="DND157" s="8"/>
      <c r="DNE157" s="8"/>
      <c r="DNF157" s="8"/>
      <c r="DNG157" s="8"/>
      <c r="DNH157" s="8"/>
      <c r="DNI157" s="8"/>
      <c r="DNJ157" s="8"/>
      <c r="DNK157" s="8"/>
      <c r="DNL157" s="8"/>
      <c r="DNM157" s="8"/>
      <c r="DNN157" s="8"/>
      <c r="DNO157" s="8"/>
      <c r="DNP157" s="8"/>
      <c r="DNQ157" s="8"/>
      <c r="DNR157" s="8"/>
      <c r="DNS157" s="8"/>
      <c r="DNT157" s="8"/>
      <c r="DNU157" s="8"/>
      <c r="DNV157" s="8"/>
      <c r="DNW157" s="8"/>
      <c r="DNX157" s="8"/>
      <c r="DNY157" s="8"/>
      <c r="DNZ157" s="8"/>
      <c r="DOA157" s="8"/>
      <c r="DOB157" s="8"/>
      <c r="DOC157" s="8"/>
      <c r="DOD157" s="8"/>
      <c r="DOE157" s="8"/>
      <c r="DOF157" s="8"/>
      <c r="DOG157" s="8"/>
      <c r="DOH157" s="8"/>
      <c r="DOI157" s="8"/>
      <c r="DOJ157" s="8"/>
      <c r="DOK157" s="8"/>
      <c r="DOL157" s="8"/>
      <c r="DOM157" s="8"/>
      <c r="DON157" s="8"/>
      <c r="DOO157" s="8"/>
      <c r="DOP157" s="8"/>
      <c r="DOQ157" s="8"/>
      <c r="DOR157" s="8"/>
      <c r="DOS157" s="8"/>
      <c r="DOT157" s="8"/>
      <c r="DOU157" s="8"/>
      <c r="DOV157" s="8"/>
      <c r="DOW157" s="8"/>
      <c r="DOX157" s="8"/>
      <c r="DOY157" s="8"/>
      <c r="DOZ157" s="8"/>
      <c r="DPA157" s="8"/>
      <c r="DPB157" s="8"/>
      <c r="DPC157" s="8"/>
      <c r="DPD157" s="8"/>
      <c r="DPE157" s="8"/>
      <c r="DPF157" s="8"/>
      <c r="DPG157" s="8"/>
      <c r="DPH157" s="8"/>
      <c r="DPI157" s="8"/>
      <c r="DPJ157" s="8"/>
      <c r="DPK157" s="8"/>
      <c r="DPL157" s="8"/>
      <c r="DPM157" s="8"/>
      <c r="DPN157" s="8"/>
      <c r="DPO157" s="8"/>
      <c r="DPP157" s="8"/>
      <c r="DPQ157" s="8"/>
      <c r="DPR157" s="8"/>
      <c r="DPS157" s="8"/>
      <c r="DPT157" s="8"/>
      <c r="DPU157" s="8"/>
      <c r="DPV157" s="8"/>
      <c r="DPW157" s="8"/>
      <c r="DPX157" s="8"/>
      <c r="DPY157" s="8"/>
      <c r="DPZ157" s="8"/>
      <c r="DQA157" s="8"/>
      <c r="DQB157" s="8"/>
      <c r="DQC157" s="8"/>
      <c r="DQD157" s="8"/>
      <c r="DQE157" s="8"/>
      <c r="DQF157" s="8"/>
      <c r="DQG157" s="8"/>
      <c r="DQH157" s="8"/>
      <c r="DQI157" s="8"/>
      <c r="DQJ157" s="8"/>
      <c r="DQK157" s="8"/>
      <c r="DQL157" s="8"/>
      <c r="DQM157" s="8"/>
      <c r="DQN157" s="8"/>
      <c r="DQO157" s="8"/>
      <c r="DQP157" s="8"/>
      <c r="DQQ157" s="8"/>
      <c r="DQR157" s="8"/>
      <c r="DQS157" s="8"/>
      <c r="DQT157" s="8"/>
      <c r="DQU157" s="8"/>
      <c r="DQV157" s="8"/>
      <c r="DQW157" s="8"/>
      <c r="DQX157" s="8"/>
      <c r="DQY157" s="8"/>
      <c r="DQZ157" s="8"/>
      <c r="DRA157" s="8"/>
      <c r="DRB157" s="8"/>
      <c r="DRC157" s="8"/>
      <c r="DRD157" s="8"/>
      <c r="DRE157" s="8"/>
      <c r="DRF157" s="8"/>
      <c r="DRG157" s="8"/>
      <c r="DRH157" s="8"/>
      <c r="DRI157" s="8"/>
      <c r="DRJ157" s="8"/>
      <c r="DRK157" s="8"/>
      <c r="DRL157" s="8"/>
      <c r="DRM157" s="8"/>
      <c r="DRN157" s="8"/>
      <c r="DRO157" s="8"/>
      <c r="DRP157" s="8"/>
      <c r="DRQ157" s="8"/>
      <c r="DRR157" s="8"/>
      <c r="DRS157" s="8"/>
      <c r="DRT157" s="8"/>
      <c r="DRU157" s="8"/>
      <c r="DRV157" s="8"/>
      <c r="DRW157" s="8"/>
      <c r="DRX157" s="8"/>
      <c r="DRY157" s="8"/>
      <c r="DRZ157" s="8"/>
      <c r="DSA157" s="8"/>
      <c r="DSB157" s="8"/>
      <c r="DSC157" s="8"/>
      <c r="DSD157" s="8"/>
      <c r="DSE157" s="8"/>
      <c r="DSF157" s="8"/>
      <c r="DSG157" s="8"/>
      <c r="DSH157" s="8"/>
      <c r="DSI157" s="8"/>
      <c r="DSJ157" s="8"/>
      <c r="DSK157" s="8"/>
      <c r="DSL157" s="8"/>
      <c r="DSM157" s="8"/>
      <c r="DSN157" s="8"/>
      <c r="DSO157" s="8"/>
      <c r="DSP157" s="8"/>
      <c r="DSQ157" s="8"/>
      <c r="DSR157" s="8"/>
      <c r="DSS157" s="8"/>
      <c r="DST157" s="8"/>
      <c r="DSU157" s="8"/>
      <c r="DSV157" s="8"/>
      <c r="DSW157" s="8"/>
      <c r="DSX157" s="8"/>
      <c r="DSY157" s="8"/>
      <c r="DSZ157" s="8"/>
      <c r="DTA157" s="8"/>
      <c r="DTB157" s="8"/>
      <c r="DTC157" s="8"/>
      <c r="DTD157" s="8"/>
      <c r="DTE157" s="8"/>
      <c r="DTF157" s="8"/>
      <c r="DTG157" s="8"/>
      <c r="DTH157" s="8"/>
      <c r="DTI157" s="8"/>
      <c r="DTJ157" s="8"/>
      <c r="DTK157" s="8"/>
      <c r="DTL157" s="8"/>
      <c r="DTM157" s="8"/>
      <c r="DTN157" s="8"/>
      <c r="DTO157" s="8"/>
      <c r="DTP157" s="8"/>
      <c r="DTQ157" s="8"/>
      <c r="DTR157" s="8"/>
      <c r="DTS157" s="8"/>
      <c r="DTT157" s="8"/>
      <c r="DTU157" s="8"/>
      <c r="DTV157" s="8"/>
      <c r="DTW157" s="8"/>
      <c r="DTX157" s="8"/>
      <c r="DTY157" s="8"/>
      <c r="DTZ157" s="8"/>
      <c r="DUA157" s="8"/>
      <c r="DUB157" s="8"/>
      <c r="DUC157" s="8"/>
      <c r="DUD157" s="8"/>
      <c r="DUE157" s="8"/>
      <c r="DUF157" s="8"/>
      <c r="DUG157" s="8"/>
      <c r="DUH157" s="8"/>
      <c r="DUI157" s="8"/>
      <c r="DUJ157" s="8"/>
      <c r="DUK157" s="8"/>
      <c r="DUL157" s="8"/>
      <c r="DUM157" s="8"/>
      <c r="DUN157" s="8"/>
      <c r="DUO157" s="8"/>
      <c r="DUP157" s="8"/>
      <c r="DUQ157" s="8"/>
      <c r="DUR157" s="8"/>
      <c r="DUS157" s="8"/>
      <c r="DUT157" s="8"/>
      <c r="DUU157" s="8"/>
      <c r="DUV157" s="8"/>
      <c r="DUW157" s="8"/>
      <c r="DUX157" s="8"/>
      <c r="DUY157" s="8"/>
      <c r="DUZ157" s="8"/>
      <c r="DVA157" s="8"/>
      <c r="DVB157" s="8"/>
      <c r="DVC157" s="8"/>
      <c r="DVD157" s="8"/>
      <c r="DVE157" s="8"/>
      <c r="DVF157" s="8"/>
      <c r="DVG157" s="8"/>
      <c r="DVH157" s="8"/>
      <c r="DVI157" s="8"/>
      <c r="DVJ157" s="8"/>
      <c r="DVK157" s="8"/>
      <c r="DVL157" s="8"/>
      <c r="DVM157" s="8"/>
      <c r="DVN157" s="8"/>
      <c r="DVO157" s="8"/>
      <c r="DVP157" s="8"/>
      <c r="DVQ157" s="8"/>
      <c r="DVR157" s="8"/>
      <c r="DVS157" s="8"/>
      <c r="DVT157" s="8"/>
      <c r="DVU157" s="8"/>
      <c r="DVV157" s="8"/>
      <c r="DVW157" s="8"/>
      <c r="DVX157" s="8"/>
      <c r="DVY157" s="8"/>
      <c r="DVZ157" s="8"/>
      <c r="DWA157" s="8"/>
      <c r="DWB157" s="8"/>
      <c r="DWC157" s="8"/>
      <c r="DWD157" s="8"/>
      <c r="DWE157" s="8"/>
      <c r="DWF157" s="8"/>
      <c r="DWG157" s="8"/>
      <c r="DWH157" s="8"/>
      <c r="DWI157" s="8"/>
      <c r="DWJ157" s="8"/>
      <c r="DWK157" s="8"/>
      <c r="DWL157" s="8"/>
      <c r="DWM157" s="8"/>
      <c r="DWN157" s="8"/>
      <c r="DWO157" s="8"/>
      <c r="DWP157" s="8"/>
      <c r="DWQ157" s="8"/>
      <c r="DWR157" s="8"/>
      <c r="DWS157" s="8"/>
      <c r="DWT157" s="8"/>
      <c r="DWU157" s="8"/>
      <c r="DWV157" s="8"/>
      <c r="DWW157" s="8"/>
      <c r="DWX157" s="8"/>
      <c r="DWY157" s="8"/>
      <c r="DWZ157" s="8"/>
      <c r="DXA157" s="8"/>
      <c r="DXB157" s="8"/>
      <c r="DXC157" s="8"/>
      <c r="DXD157" s="8"/>
      <c r="DXE157" s="8"/>
      <c r="DXF157" s="8"/>
      <c r="DXG157" s="8"/>
      <c r="DXH157" s="8"/>
      <c r="DXI157" s="8"/>
      <c r="DXJ157" s="8"/>
      <c r="DXK157" s="8"/>
      <c r="DXL157" s="8"/>
      <c r="DXM157" s="8"/>
      <c r="DXN157" s="8"/>
      <c r="DXO157" s="8"/>
      <c r="DXP157" s="8"/>
      <c r="DXQ157" s="8"/>
      <c r="DXR157" s="8"/>
      <c r="DXS157" s="8"/>
      <c r="DXT157" s="8"/>
      <c r="DXU157" s="8"/>
      <c r="DXV157" s="8"/>
      <c r="DXW157" s="8"/>
      <c r="DXX157" s="8"/>
      <c r="DXY157" s="8"/>
      <c r="DXZ157" s="8"/>
      <c r="DYA157" s="8"/>
      <c r="DYB157" s="8"/>
      <c r="DYC157" s="8"/>
      <c r="DYD157" s="8"/>
      <c r="DYE157" s="8"/>
      <c r="DYF157" s="8"/>
      <c r="DYG157" s="8"/>
      <c r="DYH157" s="8"/>
      <c r="DYI157" s="8"/>
      <c r="DYJ157" s="8"/>
      <c r="DYK157" s="8"/>
      <c r="DYL157" s="8"/>
      <c r="DYM157" s="8"/>
      <c r="DYN157" s="8"/>
      <c r="DYO157" s="8"/>
      <c r="DYP157" s="8"/>
      <c r="DYQ157" s="8"/>
      <c r="DYR157" s="8"/>
      <c r="DYS157" s="8"/>
      <c r="DYT157" s="8"/>
      <c r="DYU157" s="8"/>
      <c r="DYV157" s="8"/>
      <c r="DYW157" s="8"/>
      <c r="DYX157" s="8"/>
      <c r="DYY157" s="8"/>
      <c r="DYZ157" s="8"/>
      <c r="DZA157" s="8"/>
      <c r="DZB157" s="8"/>
      <c r="DZC157" s="8"/>
      <c r="DZD157" s="8"/>
      <c r="DZE157" s="8"/>
      <c r="DZF157" s="8"/>
      <c r="DZG157" s="8"/>
      <c r="DZH157" s="8"/>
      <c r="DZI157" s="8"/>
      <c r="DZJ157" s="8"/>
      <c r="DZK157" s="8"/>
      <c r="DZL157" s="8"/>
      <c r="DZM157" s="8"/>
      <c r="DZN157" s="8"/>
      <c r="DZO157" s="8"/>
      <c r="DZP157" s="8"/>
      <c r="DZQ157" s="8"/>
      <c r="DZR157" s="8"/>
      <c r="DZS157" s="8"/>
      <c r="DZT157" s="8"/>
      <c r="DZU157" s="8"/>
      <c r="DZV157" s="8"/>
      <c r="DZW157" s="8"/>
      <c r="DZX157" s="8"/>
      <c r="DZY157" s="8"/>
      <c r="DZZ157" s="8"/>
      <c r="EAA157" s="8"/>
      <c r="EAB157" s="8"/>
      <c r="EAC157" s="8"/>
      <c r="EAD157" s="8"/>
      <c r="EAE157" s="8"/>
      <c r="EAF157" s="8"/>
      <c r="EAG157" s="8"/>
      <c r="EAH157" s="8"/>
      <c r="EAI157" s="8"/>
      <c r="EAJ157" s="8"/>
      <c r="EAK157" s="8"/>
      <c r="EAL157" s="8"/>
      <c r="EAM157" s="8"/>
      <c r="EAN157" s="8"/>
      <c r="EAO157" s="8"/>
      <c r="EAP157" s="8"/>
      <c r="EAQ157" s="8"/>
      <c r="EAR157" s="8"/>
      <c r="EAS157" s="8"/>
      <c r="EAT157" s="8"/>
      <c r="EAU157" s="8"/>
      <c r="EAV157" s="8"/>
      <c r="EAW157" s="8"/>
      <c r="EAX157" s="8"/>
      <c r="EAY157" s="8"/>
      <c r="EAZ157" s="8"/>
      <c r="EBA157" s="8"/>
      <c r="EBB157" s="8"/>
      <c r="EBC157" s="8"/>
      <c r="EBD157" s="8"/>
      <c r="EBE157" s="8"/>
      <c r="EBF157" s="8"/>
      <c r="EBG157" s="8"/>
      <c r="EBH157" s="8"/>
      <c r="EBI157" s="8"/>
      <c r="EBJ157" s="8"/>
      <c r="EBK157" s="8"/>
      <c r="EBL157" s="8"/>
      <c r="EBM157" s="8"/>
      <c r="EBN157" s="8"/>
      <c r="EBO157" s="8"/>
      <c r="EBP157" s="8"/>
      <c r="EBQ157" s="8"/>
      <c r="EBR157" s="8"/>
      <c r="EBS157" s="8"/>
      <c r="EBT157" s="8"/>
      <c r="EBU157" s="8"/>
      <c r="EBV157" s="8"/>
      <c r="EBW157" s="8"/>
      <c r="EBX157" s="8"/>
      <c r="EBY157" s="8"/>
      <c r="EBZ157" s="8"/>
      <c r="ECA157" s="8"/>
      <c r="ECB157" s="8"/>
      <c r="ECC157" s="8"/>
      <c r="ECD157" s="8"/>
      <c r="ECE157" s="8"/>
      <c r="ECF157" s="8"/>
      <c r="ECG157" s="8"/>
      <c r="ECH157" s="8"/>
      <c r="ECI157" s="8"/>
      <c r="ECJ157" s="8"/>
      <c r="ECK157" s="8"/>
      <c r="ECL157" s="8"/>
      <c r="ECM157" s="8"/>
      <c r="ECN157" s="8"/>
      <c r="ECO157" s="8"/>
      <c r="ECP157" s="8"/>
      <c r="ECQ157" s="8"/>
      <c r="ECR157" s="8"/>
      <c r="ECS157" s="8"/>
      <c r="ECT157" s="8"/>
      <c r="ECU157" s="8"/>
      <c r="ECV157" s="8"/>
      <c r="ECW157" s="8"/>
      <c r="ECX157" s="8"/>
      <c r="ECY157" s="8"/>
      <c r="ECZ157" s="8"/>
      <c r="EDA157" s="8"/>
      <c r="EDB157" s="8"/>
      <c r="EDC157" s="8"/>
      <c r="EDD157" s="8"/>
      <c r="EDE157" s="8"/>
      <c r="EDF157" s="8"/>
      <c r="EDG157" s="8"/>
      <c r="EDH157" s="8"/>
      <c r="EDI157" s="8"/>
      <c r="EDJ157" s="8"/>
      <c r="EDK157" s="8"/>
      <c r="EDL157" s="8"/>
      <c r="EDM157" s="8"/>
      <c r="EDN157" s="8"/>
      <c r="EDO157" s="8"/>
      <c r="EDP157" s="8"/>
      <c r="EDQ157" s="8"/>
      <c r="EDR157" s="8"/>
      <c r="EDS157" s="8"/>
      <c r="EDT157" s="8"/>
      <c r="EDU157" s="8"/>
      <c r="EDV157" s="8"/>
      <c r="EDW157" s="8"/>
      <c r="EDX157" s="8"/>
      <c r="EDY157" s="8"/>
      <c r="EDZ157" s="8"/>
      <c r="EEA157" s="8"/>
      <c r="EEB157" s="8"/>
      <c r="EEC157" s="8"/>
      <c r="EED157" s="8"/>
      <c r="EEE157" s="8"/>
      <c r="EEF157" s="8"/>
      <c r="EEG157" s="8"/>
      <c r="EEH157" s="8"/>
      <c r="EEI157" s="8"/>
      <c r="EEJ157" s="8"/>
      <c r="EEK157" s="8"/>
      <c r="EEL157" s="8"/>
      <c r="EEM157" s="8"/>
      <c r="EEN157" s="8"/>
      <c r="EEO157" s="8"/>
      <c r="EEP157" s="8"/>
      <c r="EEQ157" s="8"/>
      <c r="EER157" s="8"/>
      <c r="EES157" s="8"/>
      <c r="EET157" s="8"/>
      <c r="EEU157" s="8"/>
      <c r="EEV157" s="8"/>
      <c r="EEW157" s="8"/>
      <c r="EEX157" s="8"/>
      <c r="EEY157" s="8"/>
      <c r="EEZ157" s="8"/>
      <c r="EFA157" s="8"/>
      <c r="EFB157" s="8"/>
      <c r="EFC157" s="8"/>
      <c r="EFD157" s="8"/>
      <c r="EFE157" s="8"/>
      <c r="EFF157" s="8"/>
      <c r="EFG157" s="8"/>
      <c r="EFH157" s="8"/>
      <c r="EFI157" s="8"/>
      <c r="EFJ157" s="8"/>
      <c r="EFK157" s="8"/>
      <c r="EFL157" s="8"/>
      <c r="EFM157" s="8"/>
      <c r="EFN157" s="8"/>
      <c r="EFO157" s="8"/>
      <c r="EFP157" s="8"/>
      <c r="EFQ157" s="8"/>
      <c r="EFR157" s="8"/>
      <c r="EFS157" s="8"/>
      <c r="EFT157" s="8"/>
      <c r="EFU157" s="8"/>
      <c r="EFV157" s="8"/>
      <c r="EFW157" s="8"/>
      <c r="EFX157" s="8"/>
      <c r="EFY157" s="8"/>
      <c r="EFZ157" s="8"/>
      <c r="EGA157" s="8"/>
      <c r="EGB157" s="8"/>
      <c r="EGC157" s="8"/>
      <c r="EGD157" s="8"/>
      <c r="EGE157" s="8"/>
      <c r="EGF157" s="8"/>
      <c r="EGG157" s="8"/>
      <c r="EGH157" s="8"/>
      <c r="EGI157" s="8"/>
      <c r="EGJ157" s="8"/>
      <c r="EGK157" s="8"/>
      <c r="EGL157" s="8"/>
      <c r="EGM157" s="8"/>
      <c r="EGN157" s="8"/>
      <c r="EGO157" s="8"/>
      <c r="EGP157" s="8"/>
      <c r="EGQ157" s="8"/>
      <c r="EGR157" s="8"/>
      <c r="EGS157" s="8"/>
      <c r="EGT157" s="8"/>
      <c r="EGU157" s="8"/>
      <c r="EGV157" s="8"/>
      <c r="EGW157" s="8"/>
      <c r="EGX157" s="8"/>
      <c r="EGY157" s="8"/>
      <c r="EGZ157" s="8"/>
      <c r="EHA157" s="8"/>
      <c r="EHB157" s="8"/>
      <c r="EHC157" s="8"/>
      <c r="EHD157" s="8"/>
      <c r="EHE157" s="8"/>
      <c r="EHF157" s="8"/>
      <c r="EHG157" s="8"/>
      <c r="EHH157" s="8"/>
      <c r="EHI157" s="8"/>
      <c r="EHJ157" s="8"/>
      <c r="EHK157" s="8"/>
      <c r="EHL157" s="8"/>
      <c r="EHM157" s="8"/>
      <c r="EHN157" s="8"/>
      <c r="EHO157" s="8"/>
      <c r="EHP157" s="8"/>
      <c r="EHQ157" s="8"/>
      <c r="EHR157" s="8"/>
      <c r="EHS157" s="8"/>
      <c r="EHT157" s="8"/>
      <c r="EHU157" s="8"/>
      <c r="EHV157" s="8"/>
      <c r="EHW157" s="8"/>
      <c r="EHX157" s="8"/>
      <c r="EHY157" s="8"/>
      <c r="EHZ157" s="8"/>
      <c r="EIA157" s="8"/>
      <c r="EIB157" s="8"/>
      <c r="EIC157" s="8"/>
      <c r="EID157" s="8"/>
      <c r="EIE157" s="8"/>
      <c r="EIF157" s="8"/>
      <c r="EIG157" s="8"/>
      <c r="EIH157" s="8"/>
      <c r="EII157" s="8"/>
      <c r="EIJ157" s="8"/>
      <c r="EIK157" s="8"/>
      <c r="EIL157" s="8"/>
      <c r="EIM157" s="8"/>
      <c r="EIN157" s="8"/>
      <c r="EIO157" s="8"/>
      <c r="EIP157" s="8"/>
      <c r="EIQ157" s="8"/>
      <c r="EIR157" s="8"/>
      <c r="EIS157" s="8"/>
      <c r="EIT157" s="8"/>
      <c r="EIU157" s="8"/>
      <c r="EIV157" s="8"/>
      <c r="EIW157" s="8"/>
      <c r="EIX157" s="8"/>
      <c r="EIY157" s="8"/>
      <c r="EIZ157" s="8"/>
      <c r="EJA157" s="8"/>
      <c r="EJB157" s="8"/>
      <c r="EJC157" s="8"/>
      <c r="EJD157" s="8"/>
      <c r="EJE157" s="8"/>
      <c r="EJF157" s="8"/>
      <c r="EJG157" s="8"/>
      <c r="EJH157" s="8"/>
      <c r="EJI157" s="8"/>
      <c r="EJJ157" s="8"/>
      <c r="EJK157" s="8"/>
      <c r="EJL157" s="8"/>
      <c r="EJM157" s="8"/>
      <c r="EJN157" s="8"/>
      <c r="EJO157" s="8"/>
      <c r="EJP157" s="8"/>
      <c r="EJQ157" s="8"/>
      <c r="EJR157" s="8"/>
      <c r="EJS157" s="8"/>
      <c r="EJT157" s="8"/>
      <c r="EJU157" s="8"/>
      <c r="EJV157" s="8"/>
      <c r="EJW157" s="8"/>
      <c r="EJX157" s="8"/>
      <c r="EJY157" s="8"/>
      <c r="EJZ157" s="8"/>
      <c r="EKA157" s="8"/>
      <c r="EKB157" s="8"/>
      <c r="EKC157" s="8"/>
      <c r="EKD157" s="8"/>
      <c r="EKE157" s="8"/>
      <c r="EKF157" s="8"/>
      <c r="EKG157" s="8"/>
      <c r="EKH157" s="8"/>
      <c r="EKI157" s="8"/>
      <c r="EKJ157" s="8"/>
      <c r="EKK157" s="8"/>
      <c r="EKL157" s="8"/>
      <c r="EKM157" s="8"/>
      <c r="EKN157" s="8"/>
      <c r="EKO157" s="8"/>
      <c r="EKP157" s="8"/>
      <c r="EKQ157" s="8"/>
      <c r="EKR157" s="8"/>
      <c r="EKS157" s="8"/>
      <c r="EKT157" s="8"/>
      <c r="EKU157" s="8"/>
      <c r="EKV157" s="8"/>
      <c r="EKW157" s="8"/>
      <c r="EKX157" s="8"/>
      <c r="EKY157" s="8"/>
      <c r="EKZ157" s="8"/>
      <c r="ELA157" s="8"/>
      <c r="ELB157" s="8"/>
      <c r="ELC157" s="8"/>
      <c r="ELD157" s="8"/>
      <c r="ELE157" s="8"/>
      <c r="ELF157" s="8"/>
      <c r="ELG157" s="8"/>
      <c r="ELH157" s="8"/>
      <c r="ELI157" s="8"/>
      <c r="ELJ157" s="8"/>
      <c r="ELK157" s="8"/>
      <c r="ELL157" s="8"/>
      <c r="ELM157" s="8"/>
      <c r="ELN157" s="8"/>
      <c r="ELO157" s="8"/>
      <c r="ELP157" s="8"/>
      <c r="ELQ157" s="8"/>
      <c r="ELR157" s="8"/>
      <c r="ELS157" s="8"/>
      <c r="ELT157" s="8"/>
      <c r="ELU157" s="8"/>
      <c r="ELV157" s="8"/>
      <c r="ELW157" s="8"/>
      <c r="ELX157" s="8"/>
      <c r="ELY157" s="8"/>
      <c r="ELZ157" s="8"/>
      <c r="EMA157" s="8"/>
      <c r="EMB157" s="8"/>
      <c r="EMC157" s="8"/>
      <c r="EMD157" s="8"/>
      <c r="EME157" s="8"/>
      <c r="EMF157" s="8"/>
      <c r="EMG157" s="8"/>
      <c r="EMH157" s="8"/>
      <c r="EMI157" s="8"/>
      <c r="EMJ157" s="8"/>
      <c r="EMK157" s="8"/>
      <c r="EML157" s="8"/>
      <c r="EMM157" s="8"/>
      <c r="EMN157" s="8"/>
      <c r="EMO157" s="8"/>
      <c r="EMP157" s="8"/>
      <c r="EMQ157" s="8"/>
      <c r="EMR157" s="8"/>
      <c r="EMS157" s="8"/>
      <c r="EMT157" s="8"/>
      <c r="EMU157" s="8"/>
      <c r="EMV157" s="8"/>
      <c r="EMW157" s="8"/>
      <c r="EMX157" s="8"/>
      <c r="EMY157" s="8"/>
      <c r="EMZ157" s="8"/>
      <c r="ENA157" s="8"/>
      <c r="ENB157" s="8"/>
      <c r="ENC157" s="8"/>
      <c r="END157" s="8"/>
      <c r="ENE157" s="8"/>
      <c r="ENF157" s="8"/>
      <c r="ENG157" s="8"/>
      <c r="ENH157" s="8"/>
      <c r="ENI157" s="8"/>
      <c r="ENJ157" s="8"/>
      <c r="ENK157" s="8"/>
      <c r="ENL157" s="8"/>
      <c r="ENM157" s="8"/>
      <c r="ENN157" s="8"/>
      <c r="ENO157" s="8"/>
      <c r="ENP157" s="8"/>
      <c r="ENQ157" s="8"/>
      <c r="ENR157" s="8"/>
      <c r="ENS157" s="8"/>
      <c r="ENT157" s="8"/>
      <c r="ENU157" s="8"/>
      <c r="ENV157" s="8"/>
      <c r="ENW157" s="8"/>
      <c r="ENX157" s="8"/>
      <c r="ENY157" s="8"/>
      <c r="ENZ157" s="8"/>
      <c r="EOA157" s="8"/>
      <c r="EOB157" s="8"/>
      <c r="EOC157" s="8"/>
      <c r="EOD157" s="8"/>
      <c r="EOE157" s="8"/>
      <c r="EOF157" s="8"/>
      <c r="EOG157" s="8"/>
      <c r="EOH157" s="8"/>
      <c r="EOI157" s="8"/>
      <c r="EOJ157" s="8"/>
      <c r="EOK157" s="8"/>
      <c r="EOL157" s="8"/>
      <c r="EOM157" s="8"/>
      <c r="EON157" s="8"/>
      <c r="EOO157" s="8"/>
      <c r="EOP157" s="8"/>
      <c r="EOQ157" s="8"/>
      <c r="EOR157" s="8"/>
      <c r="EOS157" s="8"/>
      <c r="EOT157" s="8"/>
      <c r="EOU157" s="8"/>
      <c r="EOV157" s="8"/>
      <c r="EOW157" s="8"/>
      <c r="EOX157" s="8"/>
      <c r="EOY157" s="8"/>
      <c r="EOZ157" s="8"/>
      <c r="EPA157" s="8"/>
      <c r="EPB157" s="8"/>
      <c r="EPC157" s="8"/>
      <c r="EPD157" s="8"/>
      <c r="EPE157" s="8"/>
      <c r="EPF157" s="8"/>
      <c r="EPG157" s="8"/>
      <c r="EPH157" s="8"/>
      <c r="EPI157" s="8"/>
      <c r="EPJ157" s="8"/>
      <c r="EPK157" s="8"/>
      <c r="EPL157" s="8"/>
      <c r="EPM157" s="8"/>
      <c r="EPN157" s="8"/>
      <c r="EPO157" s="8"/>
      <c r="EPP157" s="8"/>
      <c r="EPQ157" s="8"/>
      <c r="EPR157" s="8"/>
      <c r="EPS157" s="8"/>
      <c r="EPT157" s="8"/>
      <c r="EPU157" s="8"/>
      <c r="EPV157" s="8"/>
      <c r="EPW157" s="8"/>
      <c r="EPX157" s="8"/>
      <c r="EPY157" s="8"/>
      <c r="EPZ157" s="8"/>
      <c r="EQA157" s="8"/>
      <c r="EQB157" s="8"/>
      <c r="EQC157" s="8"/>
      <c r="EQD157" s="8"/>
      <c r="EQE157" s="8"/>
      <c r="EQF157" s="8"/>
      <c r="EQG157" s="8"/>
      <c r="EQH157" s="8"/>
      <c r="EQI157" s="8"/>
      <c r="EQJ157" s="8"/>
      <c r="EQK157" s="8"/>
      <c r="EQL157" s="8"/>
      <c r="EQM157" s="8"/>
      <c r="EQN157" s="8"/>
      <c r="EQO157" s="8"/>
      <c r="EQP157" s="8"/>
      <c r="EQQ157" s="8"/>
      <c r="EQR157" s="8"/>
      <c r="EQS157" s="8"/>
      <c r="EQT157" s="8"/>
      <c r="EQU157" s="8"/>
      <c r="EQV157" s="8"/>
      <c r="EQW157" s="8"/>
      <c r="EQX157" s="8"/>
      <c r="EQY157" s="8"/>
      <c r="EQZ157" s="8"/>
      <c r="ERA157" s="8"/>
      <c r="ERB157" s="8"/>
      <c r="ERC157" s="8"/>
      <c r="ERD157" s="8"/>
      <c r="ERE157" s="8"/>
      <c r="ERF157" s="8"/>
      <c r="ERG157" s="8"/>
      <c r="ERH157" s="8"/>
      <c r="ERI157" s="8"/>
      <c r="ERJ157" s="8"/>
      <c r="ERK157" s="8"/>
      <c r="ERL157" s="8"/>
      <c r="ERM157" s="8"/>
      <c r="ERN157" s="8"/>
      <c r="ERO157" s="8"/>
      <c r="ERP157" s="8"/>
      <c r="ERQ157" s="8"/>
      <c r="ERR157" s="8"/>
      <c r="ERS157" s="8"/>
      <c r="ERT157" s="8"/>
      <c r="ERU157" s="8"/>
      <c r="ERV157" s="8"/>
      <c r="ERW157" s="8"/>
      <c r="ERX157" s="8"/>
      <c r="ERY157" s="8"/>
      <c r="ERZ157" s="8"/>
      <c r="ESA157" s="8"/>
      <c r="ESB157" s="8"/>
      <c r="ESC157" s="8"/>
      <c r="ESD157" s="8"/>
      <c r="ESE157" s="8"/>
      <c r="ESF157" s="8"/>
      <c r="ESG157" s="8"/>
      <c r="ESH157" s="8"/>
      <c r="ESI157" s="8"/>
      <c r="ESJ157" s="8"/>
      <c r="ESK157" s="8"/>
      <c r="ESL157" s="8"/>
      <c r="ESM157" s="8"/>
      <c r="ESN157" s="8"/>
      <c r="ESO157" s="8"/>
      <c r="ESP157" s="8"/>
      <c r="ESQ157" s="8"/>
      <c r="ESR157" s="8"/>
      <c r="ESS157" s="8"/>
      <c r="EST157" s="8"/>
      <c r="ESU157" s="8"/>
      <c r="ESV157" s="8"/>
      <c r="ESW157" s="8"/>
      <c r="ESX157" s="8"/>
      <c r="ESY157" s="8"/>
      <c r="ESZ157" s="8"/>
      <c r="ETA157" s="8"/>
      <c r="ETB157" s="8"/>
      <c r="ETC157" s="8"/>
      <c r="ETD157" s="8"/>
      <c r="ETE157" s="8"/>
      <c r="ETF157" s="8"/>
      <c r="ETG157" s="8"/>
      <c r="ETH157" s="8"/>
      <c r="ETI157" s="8"/>
      <c r="ETJ157" s="8"/>
      <c r="ETK157" s="8"/>
      <c r="ETL157" s="8"/>
      <c r="ETM157" s="8"/>
      <c r="ETN157" s="8"/>
      <c r="ETO157" s="8"/>
      <c r="ETP157" s="8"/>
      <c r="ETQ157" s="8"/>
      <c r="ETR157" s="8"/>
      <c r="ETS157" s="8"/>
      <c r="ETT157" s="8"/>
      <c r="ETU157" s="8"/>
      <c r="ETV157" s="8"/>
      <c r="ETW157" s="8"/>
      <c r="ETX157" s="8"/>
      <c r="ETY157" s="8"/>
      <c r="ETZ157" s="8"/>
      <c r="EUA157" s="8"/>
      <c r="EUB157" s="8"/>
      <c r="EUC157" s="8"/>
      <c r="EUD157" s="8"/>
      <c r="EUE157" s="8"/>
      <c r="EUF157" s="8"/>
      <c r="EUG157" s="8"/>
      <c r="EUH157" s="8"/>
      <c r="EUI157" s="8"/>
      <c r="EUJ157" s="8"/>
      <c r="EUK157" s="8"/>
      <c r="EUL157" s="8"/>
      <c r="EUM157" s="8"/>
      <c r="EUN157" s="8"/>
      <c r="EUO157" s="8"/>
      <c r="EUP157" s="8"/>
      <c r="EUQ157" s="8"/>
      <c r="EUR157" s="8"/>
      <c r="EUS157" s="8"/>
      <c r="EUT157" s="8"/>
      <c r="EUU157" s="8"/>
      <c r="EUV157" s="8"/>
      <c r="EUW157" s="8"/>
      <c r="EUX157" s="8"/>
      <c r="EUY157" s="8"/>
      <c r="EUZ157" s="8"/>
      <c r="EVA157" s="8"/>
      <c r="EVB157" s="8"/>
      <c r="EVC157" s="8"/>
      <c r="EVD157" s="8"/>
      <c r="EVE157" s="8"/>
      <c r="EVF157" s="8"/>
      <c r="EVG157" s="8"/>
      <c r="EVH157" s="8"/>
      <c r="EVI157" s="8"/>
      <c r="EVJ157" s="8"/>
      <c r="EVK157" s="8"/>
      <c r="EVL157" s="8"/>
      <c r="EVM157" s="8"/>
      <c r="EVN157" s="8"/>
      <c r="EVO157" s="8"/>
      <c r="EVP157" s="8"/>
      <c r="EVQ157" s="8"/>
      <c r="EVR157" s="8"/>
      <c r="EVS157" s="8"/>
      <c r="EVT157" s="8"/>
      <c r="EVU157" s="8"/>
      <c r="EVV157" s="8"/>
      <c r="EVW157" s="8"/>
      <c r="EVX157" s="8"/>
      <c r="EVY157" s="8"/>
      <c r="EVZ157" s="8"/>
      <c r="EWA157" s="8"/>
      <c r="EWB157" s="8"/>
      <c r="EWC157" s="8"/>
      <c r="EWD157" s="8"/>
      <c r="EWE157" s="8"/>
      <c r="EWF157" s="8"/>
      <c r="EWG157" s="8"/>
      <c r="EWH157" s="8"/>
      <c r="EWI157" s="8"/>
      <c r="EWJ157" s="8"/>
      <c r="EWK157" s="8"/>
      <c r="EWL157" s="8"/>
      <c r="EWM157" s="8"/>
      <c r="EWN157" s="8"/>
      <c r="EWO157" s="8"/>
      <c r="EWP157" s="8"/>
      <c r="EWQ157" s="8"/>
      <c r="EWR157" s="8"/>
      <c r="EWS157" s="8"/>
      <c r="EWT157" s="8"/>
      <c r="EWU157" s="8"/>
      <c r="EWV157" s="8"/>
      <c r="EWW157" s="8"/>
      <c r="EWX157" s="8"/>
      <c r="EWY157" s="8"/>
      <c r="EWZ157" s="8"/>
      <c r="EXA157" s="8"/>
      <c r="EXB157" s="8"/>
      <c r="EXC157" s="8"/>
      <c r="EXD157" s="8"/>
      <c r="EXE157" s="8"/>
      <c r="EXF157" s="8"/>
      <c r="EXG157" s="8"/>
      <c r="EXH157" s="8"/>
      <c r="EXI157" s="8"/>
      <c r="EXJ157" s="8"/>
      <c r="EXK157" s="8"/>
      <c r="EXL157" s="8"/>
      <c r="EXM157" s="8"/>
      <c r="EXN157" s="8"/>
      <c r="EXO157" s="8"/>
      <c r="EXP157" s="8"/>
      <c r="EXQ157" s="8"/>
      <c r="EXR157" s="8"/>
      <c r="EXS157" s="8"/>
      <c r="EXT157" s="8"/>
      <c r="EXU157" s="8"/>
      <c r="EXV157" s="8"/>
      <c r="EXW157" s="8"/>
      <c r="EXX157" s="8"/>
      <c r="EXY157" s="8"/>
      <c r="EXZ157" s="8"/>
      <c r="EYA157" s="8"/>
      <c r="EYB157" s="8"/>
      <c r="EYC157" s="8"/>
      <c r="EYD157" s="8"/>
      <c r="EYE157" s="8"/>
      <c r="EYF157" s="8"/>
      <c r="EYG157" s="8"/>
      <c r="EYH157" s="8"/>
      <c r="EYI157" s="8"/>
      <c r="EYJ157" s="8"/>
      <c r="EYK157" s="8"/>
      <c r="EYL157" s="8"/>
      <c r="EYM157" s="8"/>
      <c r="EYN157" s="8"/>
      <c r="EYO157" s="8"/>
      <c r="EYP157" s="8"/>
      <c r="EYQ157" s="8"/>
      <c r="EYR157" s="8"/>
      <c r="EYS157" s="8"/>
      <c r="EYT157" s="8"/>
      <c r="EYU157" s="8"/>
      <c r="EYV157" s="8"/>
      <c r="EYW157" s="8"/>
      <c r="EYX157" s="8"/>
      <c r="EYY157" s="8"/>
      <c r="EYZ157" s="8"/>
      <c r="EZA157" s="8"/>
      <c r="EZB157" s="8"/>
      <c r="EZC157" s="8"/>
      <c r="EZD157" s="8"/>
      <c r="EZE157" s="8"/>
      <c r="EZF157" s="8"/>
      <c r="EZG157" s="8"/>
      <c r="EZH157" s="8"/>
      <c r="EZI157" s="8"/>
      <c r="EZJ157" s="8"/>
      <c r="EZK157" s="8"/>
      <c r="EZL157" s="8"/>
      <c r="EZM157" s="8"/>
      <c r="EZN157" s="8"/>
      <c r="EZO157" s="8"/>
      <c r="EZP157" s="8"/>
      <c r="EZQ157" s="8"/>
      <c r="EZR157" s="8"/>
      <c r="EZS157" s="8"/>
      <c r="EZT157" s="8"/>
      <c r="EZU157" s="8"/>
      <c r="EZV157" s="8"/>
      <c r="EZW157" s="8"/>
      <c r="EZX157" s="8"/>
      <c r="EZY157" s="8"/>
      <c r="EZZ157" s="8"/>
      <c r="FAA157" s="8"/>
      <c r="FAB157" s="8"/>
      <c r="FAC157" s="8"/>
      <c r="FAD157" s="8"/>
      <c r="FAE157" s="8"/>
      <c r="FAF157" s="8"/>
      <c r="FAG157" s="8"/>
      <c r="FAH157" s="8"/>
      <c r="FAI157" s="8"/>
      <c r="FAJ157" s="8"/>
      <c r="FAK157" s="8"/>
      <c r="FAL157" s="8"/>
      <c r="FAM157" s="8"/>
      <c r="FAN157" s="8"/>
      <c r="FAO157" s="8"/>
      <c r="FAP157" s="8"/>
      <c r="FAQ157" s="8"/>
      <c r="FAR157" s="8"/>
      <c r="FAS157" s="8"/>
      <c r="FAT157" s="8"/>
      <c r="FAU157" s="8"/>
      <c r="FAV157" s="8"/>
      <c r="FAW157" s="8"/>
      <c r="FAX157" s="8"/>
      <c r="FAY157" s="8"/>
      <c r="FAZ157" s="8"/>
      <c r="FBA157" s="8"/>
      <c r="FBB157" s="8"/>
      <c r="FBC157" s="8"/>
      <c r="FBD157" s="8"/>
      <c r="FBE157" s="8"/>
      <c r="FBF157" s="8"/>
      <c r="FBG157" s="8"/>
      <c r="FBH157" s="8"/>
      <c r="FBI157" s="8"/>
      <c r="FBJ157" s="8"/>
      <c r="FBK157" s="8"/>
      <c r="FBL157" s="8"/>
      <c r="FBM157" s="8"/>
      <c r="FBN157" s="8"/>
      <c r="FBO157" s="8"/>
      <c r="FBP157" s="8"/>
      <c r="FBQ157" s="8"/>
      <c r="FBR157" s="8"/>
      <c r="FBS157" s="8"/>
      <c r="FBT157" s="8"/>
      <c r="FBU157" s="8"/>
      <c r="FBV157" s="8"/>
      <c r="FBW157" s="8"/>
      <c r="FBX157" s="8"/>
      <c r="FBY157" s="8"/>
      <c r="FBZ157" s="8"/>
      <c r="FCA157" s="8"/>
      <c r="FCB157" s="8"/>
      <c r="FCC157" s="8"/>
      <c r="FCD157" s="8"/>
      <c r="FCE157" s="8"/>
      <c r="FCF157" s="8"/>
      <c r="FCG157" s="8"/>
      <c r="FCH157" s="8"/>
      <c r="FCI157" s="8"/>
      <c r="FCJ157" s="8"/>
      <c r="FCK157" s="8"/>
      <c r="FCL157" s="8"/>
      <c r="FCM157" s="8"/>
      <c r="FCN157" s="8"/>
      <c r="FCO157" s="8"/>
      <c r="FCP157" s="8"/>
      <c r="FCQ157" s="8"/>
      <c r="FCR157" s="8"/>
      <c r="FCS157" s="8"/>
      <c r="FCT157" s="8"/>
      <c r="FCU157" s="8"/>
      <c r="FCV157" s="8"/>
      <c r="FCW157" s="8"/>
      <c r="FCX157" s="8"/>
      <c r="FCY157" s="8"/>
      <c r="FCZ157" s="8"/>
      <c r="FDA157" s="8"/>
      <c r="FDB157" s="8"/>
      <c r="FDC157" s="8"/>
      <c r="FDD157" s="8"/>
      <c r="FDE157" s="8"/>
      <c r="FDF157" s="8"/>
      <c r="FDG157" s="8"/>
      <c r="FDH157" s="8"/>
      <c r="FDI157" s="8"/>
      <c r="FDJ157" s="8"/>
      <c r="FDK157" s="8"/>
      <c r="FDL157" s="8"/>
      <c r="FDM157" s="8"/>
      <c r="FDN157" s="8"/>
      <c r="FDO157" s="8"/>
      <c r="FDP157" s="8"/>
      <c r="FDQ157" s="8"/>
      <c r="FDR157" s="8"/>
      <c r="FDS157" s="8"/>
      <c r="FDT157" s="8"/>
      <c r="FDU157" s="8"/>
      <c r="FDV157" s="8"/>
      <c r="FDW157" s="8"/>
      <c r="FDX157" s="8"/>
      <c r="FDY157" s="8"/>
      <c r="FDZ157" s="8"/>
      <c r="FEA157" s="8"/>
      <c r="FEB157" s="8"/>
      <c r="FEC157" s="8"/>
      <c r="FED157" s="8"/>
      <c r="FEE157" s="8"/>
      <c r="FEF157" s="8"/>
      <c r="FEG157" s="8"/>
      <c r="FEH157" s="8"/>
      <c r="FEI157" s="8"/>
      <c r="FEJ157" s="8"/>
      <c r="FEK157" s="8"/>
      <c r="FEL157" s="8"/>
      <c r="FEM157" s="8"/>
      <c r="FEN157" s="8"/>
      <c r="FEO157" s="8"/>
      <c r="FEP157" s="8"/>
      <c r="FEQ157" s="8"/>
      <c r="FER157" s="8"/>
      <c r="FES157" s="8"/>
      <c r="FET157" s="8"/>
      <c r="FEU157" s="8"/>
      <c r="FEV157" s="8"/>
      <c r="FEW157" s="8"/>
      <c r="FEX157" s="8"/>
      <c r="FEY157" s="8"/>
      <c r="FEZ157" s="8"/>
      <c r="FFA157" s="8"/>
      <c r="FFB157" s="8"/>
      <c r="FFC157" s="8"/>
      <c r="FFD157" s="8"/>
      <c r="FFE157" s="8"/>
      <c r="FFF157" s="8"/>
      <c r="FFG157" s="8"/>
      <c r="FFH157" s="8"/>
      <c r="FFI157" s="8"/>
      <c r="FFJ157" s="8"/>
      <c r="FFK157" s="8"/>
      <c r="FFL157" s="8"/>
      <c r="FFM157" s="8"/>
      <c r="FFN157" s="8"/>
      <c r="FFO157" s="8"/>
      <c r="FFP157" s="8"/>
      <c r="FFQ157" s="8"/>
      <c r="FFR157" s="8"/>
      <c r="FFS157" s="8"/>
      <c r="FFT157" s="8"/>
      <c r="FFU157" s="8"/>
      <c r="FFV157" s="8"/>
      <c r="FFW157" s="8"/>
      <c r="FFX157" s="8"/>
      <c r="FFY157" s="8"/>
      <c r="FFZ157" s="8"/>
      <c r="FGA157" s="8"/>
      <c r="FGB157" s="8"/>
      <c r="FGC157" s="8"/>
      <c r="FGD157" s="8"/>
      <c r="FGE157" s="8"/>
      <c r="FGF157" s="8"/>
      <c r="FGG157" s="8"/>
      <c r="FGH157" s="8"/>
      <c r="FGI157" s="8"/>
      <c r="FGJ157" s="8"/>
      <c r="FGK157" s="8"/>
      <c r="FGL157" s="8"/>
      <c r="FGM157" s="8"/>
      <c r="FGN157" s="8"/>
      <c r="FGO157" s="8"/>
      <c r="FGP157" s="8"/>
      <c r="FGQ157" s="8"/>
      <c r="FGR157" s="8"/>
      <c r="FGS157" s="8"/>
      <c r="FGT157" s="8"/>
      <c r="FGU157" s="8"/>
      <c r="FGV157" s="8"/>
      <c r="FGW157" s="8"/>
      <c r="FGX157" s="8"/>
      <c r="FGY157" s="8"/>
      <c r="FGZ157" s="8"/>
      <c r="FHA157" s="8"/>
      <c r="FHB157" s="8"/>
      <c r="FHC157" s="8"/>
      <c r="FHD157" s="8"/>
      <c r="FHE157" s="8"/>
      <c r="FHF157" s="8"/>
      <c r="FHG157" s="8"/>
      <c r="FHH157" s="8"/>
      <c r="FHI157" s="8"/>
      <c r="FHJ157" s="8"/>
      <c r="FHK157" s="8"/>
      <c r="FHL157" s="8"/>
      <c r="FHM157" s="8"/>
      <c r="FHN157" s="8"/>
      <c r="FHO157" s="8"/>
      <c r="FHP157" s="8"/>
      <c r="FHQ157" s="8"/>
      <c r="FHR157" s="8"/>
      <c r="FHS157" s="8"/>
      <c r="FHT157" s="8"/>
      <c r="FHU157" s="8"/>
      <c r="FHV157" s="8"/>
      <c r="FHW157" s="8"/>
      <c r="FHX157" s="8"/>
      <c r="FHY157" s="8"/>
      <c r="FHZ157" s="8"/>
      <c r="FIA157" s="8"/>
      <c r="FIB157" s="8"/>
      <c r="FIC157" s="8"/>
      <c r="FID157" s="8"/>
      <c r="FIE157" s="8"/>
      <c r="FIF157" s="8"/>
      <c r="FIG157" s="8"/>
      <c r="FIH157" s="8"/>
      <c r="FII157" s="8"/>
      <c r="FIJ157" s="8"/>
      <c r="FIK157" s="8"/>
      <c r="FIL157" s="8"/>
      <c r="FIM157" s="8"/>
      <c r="FIN157" s="8"/>
      <c r="FIO157" s="8"/>
      <c r="FIP157" s="8"/>
      <c r="FIQ157" s="8"/>
      <c r="FIR157" s="8"/>
      <c r="FIS157" s="8"/>
      <c r="FIT157" s="8"/>
      <c r="FIU157" s="8"/>
      <c r="FIV157" s="8"/>
      <c r="FIW157" s="8"/>
      <c r="FIX157" s="8"/>
      <c r="FIY157" s="8"/>
      <c r="FIZ157" s="8"/>
      <c r="FJA157" s="8"/>
      <c r="FJB157" s="8"/>
      <c r="FJC157" s="8"/>
      <c r="FJD157" s="8"/>
      <c r="FJE157" s="8"/>
      <c r="FJF157" s="8"/>
      <c r="FJG157" s="8"/>
      <c r="FJH157" s="8"/>
      <c r="FJI157" s="8"/>
      <c r="FJJ157" s="8"/>
      <c r="FJK157" s="8"/>
      <c r="FJL157" s="8"/>
      <c r="FJM157" s="8"/>
      <c r="FJN157" s="8"/>
      <c r="FJO157" s="8"/>
      <c r="FJP157" s="8"/>
      <c r="FJQ157" s="8"/>
      <c r="FJR157" s="8"/>
      <c r="FJS157" s="8"/>
      <c r="FJT157" s="8"/>
      <c r="FJU157" s="8"/>
      <c r="FJV157" s="8"/>
      <c r="FJW157" s="8"/>
      <c r="FJX157" s="8"/>
      <c r="FJY157" s="8"/>
      <c r="FJZ157" s="8"/>
      <c r="FKA157" s="8"/>
      <c r="FKB157" s="8"/>
      <c r="FKC157" s="8"/>
      <c r="FKD157" s="8"/>
      <c r="FKE157" s="8"/>
      <c r="FKF157" s="8"/>
      <c r="FKG157" s="8"/>
      <c r="FKH157" s="8"/>
      <c r="FKI157" s="8"/>
      <c r="FKJ157" s="8"/>
      <c r="FKK157" s="8"/>
      <c r="FKL157" s="8"/>
      <c r="FKM157" s="8"/>
      <c r="FKN157" s="8"/>
      <c r="FKO157" s="8"/>
      <c r="FKP157" s="8"/>
      <c r="FKQ157" s="8"/>
      <c r="FKR157" s="8"/>
      <c r="FKS157" s="8"/>
      <c r="FKT157" s="8"/>
      <c r="FKU157" s="8"/>
      <c r="FKV157" s="8"/>
      <c r="FKW157" s="8"/>
      <c r="FKX157" s="8"/>
      <c r="FKY157" s="8"/>
      <c r="FKZ157" s="8"/>
      <c r="FLA157" s="8"/>
      <c r="FLB157" s="8"/>
      <c r="FLC157" s="8"/>
      <c r="FLD157" s="8"/>
      <c r="FLE157" s="8"/>
      <c r="FLF157" s="8"/>
      <c r="FLG157" s="8"/>
      <c r="FLH157" s="8"/>
      <c r="FLI157" s="8"/>
      <c r="FLJ157" s="8"/>
      <c r="FLK157" s="8"/>
      <c r="FLL157" s="8"/>
      <c r="FLM157" s="8"/>
      <c r="FLN157" s="8"/>
      <c r="FLO157" s="8"/>
      <c r="FLP157" s="8"/>
      <c r="FLQ157" s="8"/>
      <c r="FLR157" s="8"/>
      <c r="FLS157" s="8"/>
      <c r="FLT157" s="8"/>
      <c r="FLU157" s="8"/>
      <c r="FLV157" s="8"/>
      <c r="FLW157" s="8"/>
      <c r="FLX157" s="8"/>
      <c r="FLY157" s="8"/>
      <c r="FLZ157" s="8"/>
      <c r="FMA157" s="8"/>
      <c r="FMB157" s="8"/>
      <c r="FMC157" s="8"/>
      <c r="FMD157" s="8"/>
      <c r="FME157" s="8"/>
      <c r="FMF157" s="8"/>
      <c r="FMG157" s="8"/>
      <c r="FMH157" s="8"/>
      <c r="FMI157" s="8"/>
      <c r="FMJ157" s="8"/>
      <c r="FMK157" s="8"/>
      <c r="FML157" s="8"/>
      <c r="FMM157" s="8"/>
      <c r="FMN157" s="8"/>
      <c r="FMO157" s="8"/>
      <c r="FMP157" s="8"/>
      <c r="FMQ157" s="8"/>
      <c r="FMR157" s="8"/>
      <c r="FMS157" s="8"/>
      <c r="FMT157" s="8"/>
      <c r="FMU157" s="8"/>
      <c r="FMV157" s="8"/>
      <c r="FMW157" s="8"/>
      <c r="FMX157" s="8"/>
      <c r="FMY157" s="8"/>
      <c r="FMZ157" s="8"/>
      <c r="FNA157" s="8"/>
      <c r="FNB157" s="8"/>
      <c r="FNC157" s="8"/>
      <c r="FND157" s="8"/>
      <c r="FNE157" s="8"/>
      <c r="FNF157" s="8"/>
      <c r="FNG157" s="8"/>
      <c r="FNH157" s="8"/>
      <c r="FNI157" s="8"/>
      <c r="FNJ157" s="8"/>
      <c r="FNK157" s="8"/>
      <c r="FNL157" s="8"/>
      <c r="FNM157" s="8"/>
      <c r="FNN157" s="8"/>
      <c r="FNO157" s="8"/>
      <c r="FNP157" s="8"/>
      <c r="FNQ157" s="8"/>
      <c r="FNR157" s="8"/>
      <c r="FNS157" s="8"/>
      <c r="FNT157" s="8"/>
      <c r="FNU157" s="8"/>
      <c r="FNV157" s="8"/>
      <c r="FNW157" s="8"/>
      <c r="FNX157" s="8"/>
      <c r="FNY157" s="8"/>
      <c r="FNZ157" s="8"/>
      <c r="FOA157" s="8"/>
      <c r="FOB157" s="8"/>
      <c r="FOC157" s="8"/>
      <c r="FOD157" s="8"/>
      <c r="FOE157" s="8"/>
      <c r="FOF157" s="8"/>
      <c r="FOG157" s="8"/>
      <c r="FOH157" s="8"/>
      <c r="FOI157" s="8"/>
      <c r="FOJ157" s="8"/>
      <c r="FOK157" s="8"/>
      <c r="FOL157" s="8"/>
      <c r="FOM157" s="8"/>
      <c r="FON157" s="8"/>
      <c r="FOO157" s="8"/>
      <c r="FOP157" s="8"/>
      <c r="FOQ157" s="8"/>
      <c r="FOR157" s="8"/>
      <c r="FOS157" s="8"/>
      <c r="FOT157" s="8"/>
      <c r="FOU157" s="8"/>
      <c r="FOV157" s="8"/>
      <c r="FOW157" s="8"/>
      <c r="FOX157" s="8"/>
      <c r="FOY157" s="8"/>
      <c r="FOZ157" s="8"/>
      <c r="FPA157" s="8"/>
      <c r="FPB157" s="8"/>
      <c r="FPC157" s="8"/>
      <c r="FPD157" s="8"/>
      <c r="FPE157" s="8"/>
      <c r="FPF157" s="8"/>
      <c r="FPG157" s="8"/>
      <c r="FPH157" s="8"/>
      <c r="FPI157" s="8"/>
      <c r="FPJ157" s="8"/>
      <c r="FPK157" s="8"/>
      <c r="FPL157" s="8"/>
      <c r="FPM157" s="8"/>
      <c r="FPN157" s="8"/>
      <c r="FPO157" s="8"/>
      <c r="FPP157" s="8"/>
      <c r="FPQ157" s="8"/>
      <c r="FPR157" s="8"/>
      <c r="FPS157" s="8"/>
      <c r="FPT157" s="8"/>
      <c r="FPU157" s="8"/>
      <c r="FPV157" s="8"/>
      <c r="FPW157" s="8"/>
      <c r="FPX157" s="8"/>
      <c r="FPY157" s="8"/>
      <c r="FPZ157" s="8"/>
      <c r="FQA157" s="8"/>
      <c r="FQB157" s="8"/>
      <c r="FQC157" s="8"/>
      <c r="FQD157" s="8"/>
      <c r="FQE157" s="8"/>
      <c r="FQF157" s="8"/>
      <c r="FQG157" s="8"/>
      <c r="FQH157" s="8"/>
      <c r="FQI157" s="8"/>
      <c r="FQJ157" s="8"/>
      <c r="FQK157" s="8"/>
      <c r="FQL157" s="8"/>
      <c r="FQM157" s="8"/>
      <c r="FQN157" s="8"/>
      <c r="FQO157" s="8"/>
      <c r="FQP157" s="8"/>
      <c r="FQQ157" s="8"/>
      <c r="FQR157" s="8"/>
      <c r="FQS157" s="8"/>
      <c r="FQT157" s="8"/>
      <c r="FQU157" s="8"/>
      <c r="FQV157" s="8"/>
      <c r="FQW157" s="8"/>
      <c r="FQX157" s="8"/>
      <c r="FQY157" s="8"/>
      <c r="FQZ157" s="8"/>
      <c r="FRA157" s="8"/>
      <c r="FRB157" s="8"/>
      <c r="FRC157" s="8"/>
      <c r="FRD157" s="8"/>
      <c r="FRE157" s="8"/>
      <c r="FRF157" s="8"/>
      <c r="FRG157" s="8"/>
      <c r="FRH157" s="8"/>
      <c r="FRI157" s="8"/>
      <c r="FRJ157" s="8"/>
      <c r="FRK157" s="8"/>
      <c r="FRL157" s="8"/>
      <c r="FRM157" s="8"/>
      <c r="FRN157" s="8"/>
      <c r="FRO157" s="8"/>
      <c r="FRP157" s="8"/>
      <c r="FRQ157" s="8"/>
      <c r="FRR157" s="8"/>
      <c r="FRS157" s="8"/>
      <c r="FRT157" s="8"/>
      <c r="FRU157" s="8"/>
      <c r="FRV157" s="8"/>
      <c r="FRW157" s="8"/>
      <c r="FRX157" s="8"/>
      <c r="FRY157" s="8"/>
      <c r="FRZ157" s="8"/>
      <c r="FSA157" s="8"/>
      <c r="FSB157" s="8"/>
      <c r="FSC157" s="8"/>
      <c r="FSD157" s="8"/>
      <c r="FSE157" s="8"/>
      <c r="FSF157" s="8"/>
      <c r="FSG157" s="8"/>
      <c r="FSH157" s="8"/>
      <c r="FSI157" s="8"/>
      <c r="FSJ157" s="8"/>
      <c r="FSK157" s="8"/>
      <c r="FSL157" s="8"/>
      <c r="FSM157" s="8"/>
      <c r="FSN157" s="8"/>
      <c r="FSO157" s="8"/>
      <c r="FSP157" s="8"/>
      <c r="FSQ157" s="8"/>
      <c r="FSR157" s="8"/>
      <c r="FSS157" s="8"/>
      <c r="FST157" s="8"/>
      <c r="FSU157" s="8"/>
      <c r="FSV157" s="8"/>
      <c r="FSW157" s="8"/>
      <c r="FSX157" s="8"/>
      <c r="FSY157" s="8"/>
      <c r="FSZ157" s="8"/>
      <c r="FTA157" s="8"/>
      <c r="FTB157" s="8"/>
      <c r="FTC157" s="8"/>
      <c r="FTD157" s="8"/>
      <c r="FTE157" s="8"/>
      <c r="FTF157" s="8"/>
      <c r="FTG157" s="8"/>
      <c r="FTH157" s="8"/>
      <c r="FTI157" s="8"/>
      <c r="FTJ157" s="8"/>
      <c r="FTK157" s="8"/>
      <c r="FTL157" s="8"/>
      <c r="FTM157" s="8"/>
      <c r="FTN157" s="8"/>
      <c r="FTO157" s="8"/>
      <c r="FTP157" s="8"/>
      <c r="FTQ157" s="8"/>
      <c r="FTR157" s="8"/>
      <c r="FTS157" s="8"/>
      <c r="FTT157" s="8"/>
      <c r="FTU157" s="8"/>
      <c r="FTV157" s="8"/>
      <c r="FTW157" s="8"/>
      <c r="FTX157" s="8"/>
      <c r="FTY157" s="8"/>
      <c r="FTZ157" s="8"/>
      <c r="FUA157" s="8"/>
      <c r="FUB157" s="8"/>
      <c r="FUC157" s="8"/>
      <c r="FUD157" s="8"/>
      <c r="FUE157" s="8"/>
      <c r="FUF157" s="8"/>
      <c r="FUG157" s="8"/>
      <c r="FUH157" s="8"/>
      <c r="FUI157" s="8"/>
      <c r="FUJ157" s="8"/>
      <c r="FUK157" s="8"/>
      <c r="FUL157" s="8"/>
      <c r="FUM157" s="8"/>
      <c r="FUN157" s="8"/>
      <c r="FUO157" s="8"/>
      <c r="FUP157" s="8"/>
      <c r="FUQ157" s="8"/>
      <c r="FUR157" s="8"/>
      <c r="FUS157" s="8"/>
      <c r="FUT157" s="8"/>
      <c r="FUU157" s="8"/>
      <c r="FUV157" s="8"/>
      <c r="FUW157" s="8"/>
      <c r="FUX157" s="8"/>
      <c r="FUY157" s="8"/>
      <c r="FUZ157" s="8"/>
      <c r="FVA157" s="8"/>
      <c r="FVB157" s="8"/>
      <c r="FVC157" s="8"/>
      <c r="FVD157" s="8"/>
      <c r="FVE157" s="8"/>
      <c r="FVF157" s="8"/>
      <c r="FVG157" s="8"/>
      <c r="FVH157" s="8"/>
      <c r="FVI157" s="8"/>
      <c r="FVJ157" s="8"/>
      <c r="FVK157" s="8"/>
      <c r="FVL157" s="8"/>
      <c r="FVM157" s="8"/>
      <c r="FVN157" s="8"/>
      <c r="FVO157" s="8"/>
      <c r="FVP157" s="8"/>
      <c r="FVQ157" s="8"/>
      <c r="FVR157" s="8"/>
      <c r="FVS157" s="8"/>
      <c r="FVT157" s="8"/>
      <c r="FVU157" s="8"/>
      <c r="FVV157" s="8"/>
      <c r="FVW157" s="8"/>
      <c r="FVX157" s="8"/>
      <c r="FVY157" s="8"/>
      <c r="FVZ157" s="8"/>
      <c r="FWA157" s="8"/>
      <c r="FWB157" s="8"/>
      <c r="FWC157" s="8"/>
      <c r="FWD157" s="8"/>
      <c r="FWE157" s="8"/>
      <c r="FWF157" s="8"/>
      <c r="FWG157" s="8"/>
      <c r="FWH157" s="8"/>
      <c r="FWI157" s="8"/>
      <c r="FWJ157" s="8"/>
      <c r="FWK157" s="8"/>
      <c r="FWL157" s="8"/>
      <c r="FWM157" s="8"/>
      <c r="FWN157" s="8"/>
      <c r="FWO157" s="8"/>
      <c r="FWP157" s="8"/>
      <c r="FWQ157" s="8"/>
      <c r="FWR157" s="8"/>
      <c r="FWS157" s="8"/>
      <c r="FWT157" s="8"/>
      <c r="FWU157" s="8"/>
      <c r="FWV157" s="8"/>
      <c r="FWW157" s="8"/>
      <c r="FWX157" s="8"/>
      <c r="FWY157" s="8"/>
      <c r="FWZ157" s="8"/>
      <c r="FXA157" s="8"/>
      <c r="FXB157" s="8"/>
      <c r="FXC157" s="8"/>
      <c r="FXD157" s="8"/>
      <c r="FXE157" s="8"/>
      <c r="FXF157" s="8"/>
      <c r="FXG157" s="8"/>
      <c r="FXH157" s="8"/>
      <c r="FXI157" s="8"/>
      <c r="FXJ157" s="8"/>
      <c r="FXK157" s="8"/>
      <c r="FXL157" s="8"/>
      <c r="FXM157" s="8"/>
      <c r="FXN157" s="8"/>
      <c r="FXO157" s="8"/>
      <c r="FXP157" s="8"/>
      <c r="FXQ157" s="8"/>
      <c r="FXR157" s="8"/>
      <c r="FXS157" s="8"/>
      <c r="FXT157" s="8"/>
      <c r="FXU157" s="8"/>
      <c r="FXV157" s="8"/>
      <c r="FXW157" s="8"/>
      <c r="FXX157" s="8"/>
      <c r="FXY157" s="8"/>
      <c r="FXZ157" s="8"/>
      <c r="FYA157" s="8"/>
      <c r="FYB157" s="8"/>
      <c r="FYC157" s="8"/>
      <c r="FYD157" s="8"/>
      <c r="FYE157" s="8"/>
      <c r="FYF157" s="8"/>
      <c r="FYG157" s="8"/>
      <c r="FYH157" s="8"/>
      <c r="FYI157" s="8"/>
      <c r="FYJ157" s="8"/>
      <c r="FYK157" s="8"/>
      <c r="FYL157" s="8"/>
      <c r="FYM157" s="8"/>
      <c r="FYN157" s="8"/>
      <c r="FYO157" s="8"/>
      <c r="FYP157" s="8"/>
      <c r="FYQ157" s="8"/>
      <c r="FYR157" s="8"/>
      <c r="FYS157" s="8"/>
      <c r="FYT157" s="8"/>
      <c r="FYU157" s="8"/>
      <c r="FYV157" s="8"/>
      <c r="FYW157" s="8"/>
      <c r="FYX157" s="8"/>
      <c r="FYY157" s="8"/>
      <c r="FYZ157" s="8"/>
      <c r="FZA157" s="8"/>
      <c r="FZB157" s="8"/>
      <c r="FZC157" s="8"/>
      <c r="FZD157" s="8"/>
      <c r="FZE157" s="8"/>
      <c r="FZF157" s="8"/>
      <c r="FZG157" s="8"/>
      <c r="FZH157" s="8"/>
      <c r="FZI157" s="8"/>
      <c r="FZJ157" s="8"/>
      <c r="FZK157" s="8"/>
      <c r="FZL157" s="8"/>
      <c r="FZM157" s="8"/>
      <c r="FZN157" s="8"/>
      <c r="FZO157" s="8"/>
      <c r="FZP157" s="8"/>
      <c r="FZQ157" s="8"/>
      <c r="FZR157" s="8"/>
      <c r="FZS157" s="8"/>
      <c r="FZT157" s="8"/>
      <c r="FZU157" s="8"/>
      <c r="FZV157" s="8"/>
      <c r="FZW157" s="8"/>
      <c r="FZX157" s="8"/>
      <c r="FZY157" s="8"/>
      <c r="FZZ157" s="8"/>
      <c r="GAA157" s="8"/>
      <c r="GAB157" s="8"/>
      <c r="GAC157" s="8"/>
      <c r="GAD157" s="8"/>
      <c r="GAE157" s="8"/>
      <c r="GAF157" s="8"/>
      <c r="GAG157" s="8"/>
      <c r="GAH157" s="8"/>
      <c r="GAI157" s="8"/>
      <c r="GAJ157" s="8"/>
      <c r="GAK157" s="8"/>
      <c r="GAL157" s="8"/>
      <c r="GAM157" s="8"/>
      <c r="GAN157" s="8"/>
      <c r="GAO157" s="8"/>
      <c r="GAP157" s="8"/>
      <c r="GAQ157" s="8"/>
      <c r="GAR157" s="8"/>
      <c r="GAS157" s="8"/>
      <c r="GAT157" s="8"/>
      <c r="GAU157" s="8"/>
      <c r="GAV157" s="8"/>
      <c r="GAW157" s="8"/>
      <c r="GAX157" s="8"/>
      <c r="GAY157" s="8"/>
      <c r="GAZ157" s="8"/>
      <c r="GBA157" s="8"/>
      <c r="GBB157" s="8"/>
      <c r="GBC157" s="8"/>
      <c r="GBD157" s="8"/>
      <c r="GBE157" s="8"/>
      <c r="GBF157" s="8"/>
      <c r="GBG157" s="8"/>
      <c r="GBH157" s="8"/>
      <c r="GBI157" s="8"/>
      <c r="GBJ157" s="8"/>
      <c r="GBK157" s="8"/>
      <c r="GBL157" s="8"/>
      <c r="GBM157" s="8"/>
      <c r="GBN157" s="8"/>
      <c r="GBO157" s="8"/>
      <c r="GBP157" s="8"/>
      <c r="GBQ157" s="8"/>
      <c r="GBR157" s="8"/>
      <c r="GBS157" s="8"/>
      <c r="GBT157" s="8"/>
      <c r="GBU157" s="8"/>
      <c r="GBV157" s="8"/>
      <c r="GBW157" s="8"/>
      <c r="GBX157" s="8"/>
      <c r="GBY157" s="8"/>
      <c r="GBZ157" s="8"/>
      <c r="GCA157" s="8"/>
      <c r="GCB157" s="8"/>
      <c r="GCC157" s="8"/>
      <c r="GCD157" s="8"/>
      <c r="GCE157" s="8"/>
      <c r="GCF157" s="8"/>
      <c r="GCG157" s="8"/>
      <c r="GCH157" s="8"/>
      <c r="GCI157" s="8"/>
      <c r="GCJ157" s="8"/>
      <c r="GCK157" s="8"/>
      <c r="GCL157" s="8"/>
      <c r="GCM157" s="8"/>
      <c r="GCN157" s="8"/>
      <c r="GCO157" s="8"/>
      <c r="GCP157" s="8"/>
      <c r="GCQ157" s="8"/>
      <c r="GCR157" s="8"/>
      <c r="GCS157" s="8"/>
      <c r="GCT157" s="8"/>
      <c r="GCU157" s="8"/>
      <c r="GCV157" s="8"/>
      <c r="GCW157" s="8"/>
      <c r="GCX157" s="8"/>
      <c r="GCY157" s="8"/>
      <c r="GCZ157" s="8"/>
      <c r="GDA157" s="8"/>
      <c r="GDB157" s="8"/>
      <c r="GDC157" s="8"/>
      <c r="GDD157" s="8"/>
      <c r="GDE157" s="8"/>
      <c r="GDF157" s="8"/>
      <c r="GDG157" s="8"/>
      <c r="GDH157" s="8"/>
      <c r="GDI157" s="8"/>
      <c r="GDJ157" s="8"/>
      <c r="GDK157" s="8"/>
      <c r="GDL157" s="8"/>
      <c r="GDM157" s="8"/>
      <c r="GDN157" s="8"/>
      <c r="GDO157" s="8"/>
      <c r="GDP157" s="8"/>
      <c r="GDQ157" s="8"/>
      <c r="GDR157" s="8"/>
      <c r="GDS157" s="8"/>
      <c r="GDT157" s="8"/>
      <c r="GDU157" s="8"/>
      <c r="GDV157" s="8"/>
      <c r="GDW157" s="8"/>
      <c r="GDX157" s="8"/>
      <c r="GDY157" s="8"/>
      <c r="GDZ157" s="8"/>
      <c r="GEA157" s="8"/>
      <c r="GEB157" s="8"/>
      <c r="GEC157" s="8"/>
      <c r="GED157" s="8"/>
      <c r="GEE157" s="8"/>
      <c r="GEF157" s="8"/>
      <c r="GEG157" s="8"/>
      <c r="GEH157" s="8"/>
      <c r="GEI157" s="8"/>
      <c r="GEJ157" s="8"/>
      <c r="GEK157" s="8"/>
      <c r="GEL157" s="8"/>
      <c r="GEM157" s="8"/>
      <c r="GEN157" s="8"/>
      <c r="GEO157" s="8"/>
      <c r="GEP157" s="8"/>
      <c r="GEQ157" s="8"/>
      <c r="GER157" s="8"/>
      <c r="GES157" s="8"/>
      <c r="GET157" s="8"/>
      <c r="GEU157" s="8"/>
      <c r="GEV157" s="8"/>
      <c r="GEW157" s="8"/>
      <c r="GEX157" s="8"/>
      <c r="GEY157" s="8"/>
      <c r="GEZ157" s="8"/>
      <c r="GFA157" s="8"/>
      <c r="GFB157" s="8"/>
      <c r="GFC157" s="8"/>
      <c r="GFD157" s="8"/>
      <c r="GFE157" s="8"/>
      <c r="GFF157" s="8"/>
      <c r="GFG157" s="8"/>
      <c r="GFH157" s="8"/>
      <c r="GFI157" s="8"/>
      <c r="GFJ157" s="8"/>
      <c r="GFK157" s="8"/>
      <c r="GFL157" s="8"/>
      <c r="GFM157" s="8"/>
      <c r="GFN157" s="8"/>
      <c r="GFO157" s="8"/>
      <c r="GFP157" s="8"/>
      <c r="GFQ157" s="8"/>
      <c r="GFR157" s="8"/>
      <c r="GFS157" s="8"/>
      <c r="GFT157" s="8"/>
      <c r="GFU157" s="8"/>
      <c r="GFV157" s="8"/>
      <c r="GFW157" s="8"/>
      <c r="GFX157" s="8"/>
      <c r="GFY157" s="8"/>
      <c r="GFZ157" s="8"/>
      <c r="GGA157" s="8"/>
      <c r="GGB157" s="8"/>
      <c r="GGC157" s="8"/>
      <c r="GGD157" s="8"/>
      <c r="GGE157" s="8"/>
      <c r="GGF157" s="8"/>
      <c r="GGG157" s="8"/>
      <c r="GGH157" s="8"/>
      <c r="GGI157" s="8"/>
      <c r="GGJ157" s="8"/>
      <c r="GGK157" s="8"/>
      <c r="GGL157" s="8"/>
      <c r="GGM157" s="8"/>
      <c r="GGN157" s="8"/>
      <c r="GGO157" s="8"/>
      <c r="GGP157" s="8"/>
      <c r="GGQ157" s="8"/>
      <c r="GGR157" s="8"/>
      <c r="GGS157" s="8"/>
      <c r="GGT157" s="8"/>
      <c r="GGU157" s="8"/>
      <c r="GGV157" s="8"/>
      <c r="GGW157" s="8"/>
      <c r="GGX157" s="8"/>
      <c r="GGY157" s="8"/>
      <c r="GGZ157" s="8"/>
      <c r="GHA157" s="8"/>
      <c r="GHB157" s="8"/>
      <c r="GHC157" s="8"/>
      <c r="GHD157" s="8"/>
      <c r="GHE157" s="8"/>
      <c r="GHF157" s="8"/>
      <c r="GHG157" s="8"/>
      <c r="GHH157" s="8"/>
      <c r="GHI157" s="8"/>
      <c r="GHJ157" s="8"/>
      <c r="GHK157" s="8"/>
      <c r="GHL157" s="8"/>
      <c r="GHM157" s="8"/>
      <c r="GHN157" s="8"/>
      <c r="GHO157" s="8"/>
      <c r="GHP157" s="8"/>
      <c r="GHQ157" s="8"/>
      <c r="GHR157" s="8"/>
      <c r="GHS157" s="8"/>
      <c r="GHT157" s="8"/>
      <c r="GHU157" s="8"/>
      <c r="GHV157" s="8"/>
      <c r="GHW157" s="8"/>
      <c r="GHX157" s="8"/>
      <c r="GHY157" s="8"/>
      <c r="GHZ157" s="8"/>
      <c r="GIA157" s="8"/>
      <c r="GIB157" s="8"/>
      <c r="GIC157" s="8"/>
      <c r="GID157" s="8"/>
      <c r="GIE157" s="8"/>
      <c r="GIF157" s="8"/>
      <c r="GIG157" s="8"/>
      <c r="GIH157" s="8"/>
      <c r="GII157" s="8"/>
      <c r="GIJ157" s="8"/>
      <c r="GIK157" s="8"/>
      <c r="GIL157" s="8"/>
      <c r="GIM157" s="8"/>
      <c r="GIN157" s="8"/>
      <c r="GIO157" s="8"/>
      <c r="GIP157" s="8"/>
      <c r="GIQ157" s="8"/>
      <c r="GIR157" s="8"/>
      <c r="GIS157" s="8"/>
      <c r="GIT157" s="8"/>
      <c r="GIU157" s="8"/>
      <c r="GIV157" s="8"/>
      <c r="GIW157" s="8"/>
      <c r="GIX157" s="8"/>
      <c r="GIY157" s="8"/>
      <c r="GIZ157" s="8"/>
      <c r="GJA157" s="8"/>
      <c r="GJB157" s="8"/>
      <c r="GJC157" s="8"/>
      <c r="GJD157" s="8"/>
      <c r="GJE157" s="8"/>
      <c r="GJF157" s="8"/>
      <c r="GJG157" s="8"/>
      <c r="GJH157" s="8"/>
      <c r="GJI157" s="8"/>
      <c r="GJJ157" s="8"/>
      <c r="GJK157" s="8"/>
      <c r="GJL157" s="8"/>
      <c r="GJM157" s="8"/>
      <c r="GJN157" s="8"/>
      <c r="GJO157" s="8"/>
      <c r="GJP157" s="8"/>
      <c r="GJQ157" s="8"/>
      <c r="GJR157" s="8"/>
      <c r="GJS157" s="8"/>
      <c r="GJT157" s="8"/>
      <c r="GJU157" s="8"/>
      <c r="GJV157" s="8"/>
      <c r="GJW157" s="8"/>
      <c r="GJX157" s="8"/>
      <c r="GJY157" s="8"/>
      <c r="GJZ157" s="8"/>
      <c r="GKA157" s="8"/>
      <c r="GKB157" s="8"/>
      <c r="GKC157" s="8"/>
      <c r="GKD157" s="8"/>
      <c r="GKE157" s="8"/>
      <c r="GKF157" s="8"/>
      <c r="GKG157" s="8"/>
      <c r="GKH157" s="8"/>
      <c r="GKI157" s="8"/>
      <c r="GKJ157" s="8"/>
      <c r="GKK157" s="8"/>
      <c r="GKL157" s="8"/>
      <c r="GKM157" s="8"/>
      <c r="GKN157" s="8"/>
      <c r="GKO157" s="8"/>
      <c r="GKP157" s="8"/>
      <c r="GKQ157" s="8"/>
      <c r="GKR157" s="8"/>
      <c r="GKS157" s="8"/>
      <c r="GKT157" s="8"/>
      <c r="GKU157" s="8"/>
      <c r="GKV157" s="8"/>
      <c r="GKW157" s="8"/>
      <c r="GKX157" s="8"/>
      <c r="GKY157" s="8"/>
      <c r="GKZ157" s="8"/>
      <c r="GLA157" s="8"/>
      <c r="GLB157" s="8"/>
      <c r="GLC157" s="8"/>
      <c r="GLD157" s="8"/>
      <c r="GLE157" s="8"/>
      <c r="GLF157" s="8"/>
      <c r="GLG157" s="8"/>
      <c r="GLH157" s="8"/>
      <c r="GLI157" s="8"/>
      <c r="GLJ157" s="8"/>
      <c r="GLK157" s="8"/>
      <c r="GLL157" s="8"/>
      <c r="GLM157" s="8"/>
      <c r="GLN157" s="8"/>
      <c r="GLO157" s="8"/>
      <c r="GLP157" s="8"/>
      <c r="GLQ157" s="8"/>
      <c r="GLR157" s="8"/>
      <c r="GLS157" s="8"/>
      <c r="GLT157" s="8"/>
      <c r="GLU157" s="8"/>
      <c r="GLV157" s="8"/>
      <c r="GLW157" s="8"/>
      <c r="GLX157" s="8"/>
      <c r="GLY157" s="8"/>
      <c r="GLZ157" s="8"/>
      <c r="GMA157" s="8"/>
      <c r="GMB157" s="8"/>
      <c r="GMC157" s="8"/>
      <c r="GMD157" s="8"/>
      <c r="GME157" s="8"/>
      <c r="GMF157" s="8"/>
      <c r="GMG157" s="8"/>
      <c r="GMH157" s="8"/>
      <c r="GMI157" s="8"/>
      <c r="GMJ157" s="8"/>
      <c r="GMK157" s="8"/>
      <c r="GML157" s="8"/>
      <c r="GMM157" s="8"/>
      <c r="GMN157" s="8"/>
      <c r="GMO157" s="8"/>
      <c r="GMP157" s="8"/>
      <c r="GMQ157" s="8"/>
      <c r="GMR157" s="8"/>
      <c r="GMS157" s="8"/>
      <c r="GMT157" s="8"/>
      <c r="GMU157" s="8"/>
      <c r="GMV157" s="8"/>
      <c r="GMW157" s="8"/>
      <c r="GMX157" s="8"/>
      <c r="GMY157" s="8"/>
      <c r="GMZ157" s="8"/>
      <c r="GNA157" s="8"/>
      <c r="GNB157" s="8"/>
      <c r="GNC157" s="8"/>
      <c r="GND157" s="8"/>
      <c r="GNE157" s="8"/>
      <c r="GNF157" s="8"/>
      <c r="GNG157" s="8"/>
      <c r="GNH157" s="8"/>
      <c r="GNI157" s="8"/>
      <c r="GNJ157" s="8"/>
      <c r="GNK157" s="8"/>
      <c r="GNL157" s="8"/>
      <c r="GNM157" s="8"/>
      <c r="GNN157" s="8"/>
      <c r="GNO157" s="8"/>
      <c r="GNP157" s="8"/>
      <c r="GNQ157" s="8"/>
      <c r="GNR157" s="8"/>
      <c r="GNS157" s="8"/>
      <c r="GNT157" s="8"/>
      <c r="GNU157" s="8"/>
      <c r="GNV157" s="8"/>
      <c r="GNW157" s="8"/>
      <c r="GNX157" s="8"/>
      <c r="GNY157" s="8"/>
      <c r="GNZ157" s="8"/>
      <c r="GOA157" s="8"/>
      <c r="GOB157" s="8"/>
      <c r="GOC157" s="8"/>
      <c r="GOD157" s="8"/>
      <c r="GOE157" s="8"/>
      <c r="GOF157" s="8"/>
      <c r="GOG157" s="8"/>
      <c r="GOH157" s="8"/>
      <c r="GOI157" s="8"/>
      <c r="GOJ157" s="8"/>
      <c r="GOK157" s="8"/>
      <c r="GOL157" s="8"/>
      <c r="GOM157" s="8"/>
      <c r="GON157" s="8"/>
      <c r="GOO157" s="8"/>
      <c r="GOP157" s="8"/>
      <c r="GOQ157" s="8"/>
      <c r="GOR157" s="8"/>
      <c r="GOS157" s="8"/>
      <c r="GOT157" s="8"/>
      <c r="GOU157" s="8"/>
      <c r="GOV157" s="8"/>
      <c r="GOW157" s="8"/>
      <c r="GOX157" s="8"/>
      <c r="GOY157" s="8"/>
      <c r="GOZ157" s="8"/>
      <c r="GPA157" s="8"/>
      <c r="GPB157" s="8"/>
      <c r="GPC157" s="8"/>
      <c r="GPD157" s="8"/>
      <c r="GPE157" s="8"/>
      <c r="GPF157" s="8"/>
      <c r="GPG157" s="8"/>
      <c r="GPH157" s="8"/>
      <c r="GPI157" s="8"/>
      <c r="GPJ157" s="8"/>
      <c r="GPK157" s="8"/>
      <c r="GPL157" s="8"/>
      <c r="GPM157" s="8"/>
      <c r="GPN157" s="8"/>
      <c r="GPO157" s="8"/>
      <c r="GPP157" s="8"/>
      <c r="GPQ157" s="8"/>
      <c r="GPR157" s="8"/>
      <c r="GPS157" s="8"/>
      <c r="GPT157" s="8"/>
      <c r="GPU157" s="8"/>
      <c r="GPV157" s="8"/>
      <c r="GPW157" s="8"/>
      <c r="GPX157" s="8"/>
      <c r="GPY157" s="8"/>
      <c r="GPZ157" s="8"/>
      <c r="GQA157" s="8"/>
      <c r="GQB157" s="8"/>
      <c r="GQC157" s="8"/>
      <c r="GQD157" s="8"/>
      <c r="GQE157" s="8"/>
      <c r="GQF157" s="8"/>
      <c r="GQG157" s="8"/>
      <c r="GQH157" s="8"/>
      <c r="GQI157" s="8"/>
      <c r="GQJ157" s="8"/>
      <c r="GQK157" s="8"/>
      <c r="GQL157" s="8"/>
      <c r="GQM157" s="8"/>
      <c r="GQN157" s="8"/>
      <c r="GQO157" s="8"/>
      <c r="GQP157" s="8"/>
      <c r="GQQ157" s="8"/>
      <c r="GQR157" s="8"/>
      <c r="GQS157" s="8"/>
      <c r="GQT157" s="8"/>
      <c r="GQU157" s="8"/>
      <c r="GQV157" s="8"/>
      <c r="GQW157" s="8"/>
      <c r="GQX157" s="8"/>
      <c r="GQY157" s="8"/>
      <c r="GQZ157" s="8"/>
      <c r="GRA157" s="8"/>
      <c r="GRB157" s="8"/>
      <c r="GRC157" s="8"/>
      <c r="GRD157" s="8"/>
      <c r="GRE157" s="8"/>
      <c r="GRF157" s="8"/>
      <c r="GRG157" s="8"/>
      <c r="GRH157" s="8"/>
      <c r="GRI157" s="8"/>
      <c r="GRJ157" s="8"/>
      <c r="GRK157" s="8"/>
      <c r="GRL157" s="8"/>
      <c r="GRM157" s="8"/>
      <c r="GRN157" s="8"/>
      <c r="GRO157" s="8"/>
      <c r="GRP157" s="8"/>
      <c r="GRQ157" s="8"/>
      <c r="GRR157" s="8"/>
      <c r="GRS157" s="8"/>
      <c r="GRT157" s="8"/>
      <c r="GRU157" s="8"/>
      <c r="GRV157" s="8"/>
      <c r="GRW157" s="8"/>
      <c r="GRX157" s="8"/>
      <c r="GRY157" s="8"/>
      <c r="GRZ157" s="8"/>
      <c r="GSA157" s="8"/>
      <c r="GSB157" s="8"/>
      <c r="GSC157" s="8"/>
      <c r="GSD157" s="8"/>
      <c r="GSE157" s="8"/>
      <c r="GSF157" s="8"/>
      <c r="GSG157" s="8"/>
      <c r="GSH157" s="8"/>
      <c r="GSI157" s="8"/>
      <c r="GSJ157" s="8"/>
      <c r="GSK157" s="8"/>
      <c r="GSL157" s="8"/>
      <c r="GSM157" s="8"/>
      <c r="GSN157" s="8"/>
      <c r="GSO157" s="8"/>
      <c r="GSP157" s="8"/>
      <c r="GSQ157" s="8"/>
      <c r="GSR157" s="8"/>
      <c r="GSS157" s="8"/>
      <c r="GST157" s="8"/>
      <c r="GSU157" s="8"/>
      <c r="GSV157" s="8"/>
      <c r="GSW157" s="8"/>
      <c r="GSX157" s="8"/>
      <c r="GSY157" s="8"/>
      <c r="GSZ157" s="8"/>
      <c r="GTA157" s="8"/>
      <c r="GTB157" s="8"/>
      <c r="GTC157" s="8"/>
      <c r="GTD157" s="8"/>
      <c r="GTE157" s="8"/>
      <c r="GTF157" s="8"/>
      <c r="GTG157" s="8"/>
      <c r="GTH157" s="8"/>
      <c r="GTI157" s="8"/>
      <c r="GTJ157" s="8"/>
      <c r="GTK157" s="8"/>
      <c r="GTL157" s="8"/>
      <c r="GTM157" s="8"/>
      <c r="GTN157" s="8"/>
      <c r="GTO157" s="8"/>
      <c r="GTP157" s="8"/>
      <c r="GTQ157" s="8"/>
      <c r="GTR157" s="8"/>
      <c r="GTS157" s="8"/>
      <c r="GTT157" s="8"/>
      <c r="GTU157" s="8"/>
      <c r="GTV157" s="8"/>
      <c r="GTW157" s="8"/>
      <c r="GTX157" s="8"/>
      <c r="GTY157" s="8"/>
      <c r="GTZ157" s="8"/>
      <c r="GUA157" s="8"/>
      <c r="GUB157" s="8"/>
      <c r="GUC157" s="8"/>
      <c r="GUD157" s="8"/>
      <c r="GUE157" s="8"/>
      <c r="GUF157" s="8"/>
      <c r="GUG157" s="8"/>
      <c r="GUH157" s="8"/>
      <c r="GUI157" s="8"/>
      <c r="GUJ157" s="8"/>
      <c r="GUK157" s="8"/>
      <c r="GUL157" s="8"/>
      <c r="GUM157" s="8"/>
      <c r="GUN157" s="8"/>
      <c r="GUO157" s="8"/>
      <c r="GUP157" s="8"/>
      <c r="GUQ157" s="8"/>
      <c r="GUR157" s="8"/>
      <c r="GUS157" s="8"/>
      <c r="GUT157" s="8"/>
      <c r="GUU157" s="8"/>
      <c r="GUV157" s="8"/>
      <c r="GUW157" s="8"/>
      <c r="GUX157" s="8"/>
      <c r="GUY157" s="8"/>
      <c r="GUZ157" s="8"/>
      <c r="GVA157" s="8"/>
      <c r="GVB157" s="8"/>
      <c r="GVC157" s="8"/>
      <c r="GVD157" s="8"/>
      <c r="GVE157" s="8"/>
      <c r="GVF157" s="8"/>
      <c r="GVG157" s="8"/>
      <c r="GVH157" s="8"/>
      <c r="GVI157" s="8"/>
      <c r="GVJ157" s="8"/>
      <c r="GVK157" s="8"/>
      <c r="GVL157" s="8"/>
      <c r="GVM157" s="8"/>
      <c r="GVN157" s="8"/>
      <c r="GVO157" s="8"/>
      <c r="GVP157" s="8"/>
      <c r="GVQ157" s="8"/>
      <c r="GVR157" s="8"/>
      <c r="GVS157" s="8"/>
      <c r="GVT157" s="8"/>
      <c r="GVU157" s="8"/>
      <c r="GVV157" s="8"/>
      <c r="GVW157" s="8"/>
      <c r="GVX157" s="8"/>
      <c r="GVY157" s="8"/>
      <c r="GVZ157" s="8"/>
      <c r="GWA157" s="8"/>
      <c r="GWB157" s="8"/>
      <c r="GWC157" s="8"/>
      <c r="GWD157" s="8"/>
      <c r="GWE157" s="8"/>
      <c r="GWF157" s="8"/>
      <c r="GWG157" s="8"/>
      <c r="GWH157" s="8"/>
      <c r="GWI157" s="8"/>
      <c r="GWJ157" s="8"/>
      <c r="GWK157" s="8"/>
      <c r="GWL157" s="8"/>
      <c r="GWM157" s="8"/>
      <c r="GWN157" s="8"/>
      <c r="GWO157" s="8"/>
      <c r="GWP157" s="8"/>
      <c r="GWQ157" s="8"/>
      <c r="GWR157" s="8"/>
      <c r="GWS157" s="8"/>
      <c r="GWT157" s="8"/>
      <c r="GWU157" s="8"/>
      <c r="GWV157" s="8"/>
      <c r="GWW157" s="8"/>
      <c r="GWX157" s="8"/>
      <c r="GWY157" s="8"/>
      <c r="GWZ157" s="8"/>
      <c r="GXA157" s="8"/>
      <c r="GXB157" s="8"/>
      <c r="GXC157" s="8"/>
      <c r="GXD157" s="8"/>
      <c r="GXE157" s="8"/>
      <c r="GXF157" s="8"/>
      <c r="GXG157" s="8"/>
      <c r="GXH157" s="8"/>
      <c r="GXI157" s="8"/>
      <c r="GXJ157" s="8"/>
      <c r="GXK157" s="8"/>
      <c r="GXL157" s="8"/>
      <c r="GXM157" s="8"/>
      <c r="GXN157" s="8"/>
      <c r="GXO157" s="8"/>
      <c r="GXP157" s="8"/>
      <c r="GXQ157" s="8"/>
      <c r="GXR157" s="8"/>
      <c r="GXS157" s="8"/>
      <c r="GXT157" s="8"/>
      <c r="GXU157" s="8"/>
      <c r="GXV157" s="8"/>
      <c r="GXW157" s="8"/>
      <c r="GXX157" s="8"/>
      <c r="GXY157" s="8"/>
      <c r="GXZ157" s="8"/>
      <c r="GYA157" s="8"/>
      <c r="GYB157" s="8"/>
      <c r="GYC157" s="8"/>
      <c r="GYD157" s="8"/>
      <c r="GYE157" s="8"/>
      <c r="GYF157" s="8"/>
      <c r="GYG157" s="8"/>
      <c r="GYH157" s="8"/>
      <c r="GYI157" s="8"/>
      <c r="GYJ157" s="8"/>
      <c r="GYK157" s="8"/>
      <c r="GYL157" s="8"/>
      <c r="GYM157" s="8"/>
      <c r="GYN157" s="8"/>
      <c r="GYO157" s="8"/>
      <c r="GYP157" s="8"/>
      <c r="GYQ157" s="8"/>
      <c r="GYR157" s="8"/>
      <c r="GYS157" s="8"/>
      <c r="GYT157" s="8"/>
      <c r="GYU157" s="8"/>
      <c r="GYV157" s="8"/>
      <c r="GYW157" s="8"/>
      <c r="GYX157" s="8"/>
      <c r="GYY157" s="8"/>
      <c r="GYZ157" s="8"/>
      <c r="GZA157" s="8"/>
      <c r="GZB157" s="8"/>
      <c r="GZC157" s="8"/>
      <c r="GZD157" s="8"/>
      <c r="GZE157" s="8"/>
      <c r="GZF157" s="8"/>
      <c r="GZG157" s="8"/>
      <c r="GZH157" s="8"/>
      <c r="GZI157" s="8"/>
      <c r="GZJ157" s="8"/>
      <c r="GZK157" s="8"/>
      <c r="GZL157" s="8"/>
      <c r="GZM157" s="8"/>
      <c r="GZN157" s="8"/>
      <c r="GZO157" s="8"/>
      <c r="GZP157" s="8"/>
      <c r="GZQ157" s="8"/>
      <c r="GZR157" s="8"/>
      <c r="GZS157" s="8"/>
      <c r="GZT157" s="8"/>
      <c r="GZU157" s="8"/>
      <c r="GZV157" s="8"/>
      <c r="GZW157" s="8"/>
      <c r="GZX157" s="8"/>
      <c r="GZY157" s="8"/>
      <c r="GZZ157" s="8"/>
      <c r="HAA157" s="8"/>
      <c r="HAB157" s="8"/>
      <c r="HAC157" s="8"/>
      <c r="HAD157" s="8"/>
      <c r="HAE157" s="8"/>
      <c r="HAF157" s="8"/>
      <c r="HAG157" s="8"/>
      <c r="HAH157" s="8"/>
      <c r="HAI157" s="8"/>
      <c r="HAJ157" s="8"/>
      <c r="HAK157" s="8"/>
      <c r="HAL157" s="8"/>
      <c r="HAM157" s="8"/>
      <c r="HAN157" s="8"/>
      <c r="HAO157" s="8"/>
      <c r="HAP157" s="8"/>
      <c r="HAQ157" s="8"/>
      <c r="HAR157" s="8"/>
      <c r="HAS157" s="8"/>
      <c r="HAT157" s="8"/>
      <c r="HAU157" s="8"/>
      <c r="HAV157" s="8"/>
      <c r="HAW157" s="8"/>
      <c r="HAX157" s="8"/>
      <c r="HAY157" s="8"/>
      <c r="HAZ157" s="8"/>
      <c r="HBA157" s="8"/>
      <c r="HBB157" s="8"/>
      <c r="HBC157" s="8"/>
      <c r="HBD157" s="8"/>
      <c r="HBE157" s="8"/>
      <c r="HBF157" s="8"/>
      <c r="HBG157" s="8"/>
      <c r="HBH157" s="8"/>
      <c r="HBI157" s="8"/>
      <c r="HBJ157" s="8"/>
      <c r="HBK157" s="8"/>
      <c r="HBL157" s="8"/>
      <c r="HBM157" s="8"/>
      <c r="HBN157" s="8"/>
      <c r="HBO157" s="8"/>
      <c r="HBP157" s="8"/>
      <c r="HBQ157" s="8"/>
      <c r="HBR157" s="8"/>
      <c r="HBS157" s="8"/>
      <c r="HBT157" s="8"/>
      <c r="HBU157" s="8"/>
      <c r="HBV157" s="8"/>
      <c r="HBW157" s="8"/>
      <c r="HBX157" s="8"/>
      <c r="HBY157" s="8"/>
      <c r="HBZ157" s="8"/>
      <c r="HCA157" s="8"/>
      <c r="HCB157" s="8"/>
      <c r="HCC157" s="8"/>
      <c r="HCD157" s="8"/>
      <c r="HCE157" s="8"/>
      <c r="HCF157" s="8"/>
      <c r="HCG157" s="8"/>
      <c r="HCH157" s="8"/>
      <c r="HCI157" s="8"/>
      <c r="HCJ157" s="8"/>
      <c r="HCK157" s="8"/>
      <c r="HCL157" s="8"/>
      <c r="HCM157" s="8"/>
      <c r="HCN157" s="8"/>
      <c r="HCO157" s="8"/>
      <c r="HCP157" s="8"/>
      <c r="HCQ157" s="8"/>
      <c r="HCR157" s="8"/>
      <c r="HCS157" s="8"/>
      <c r="HCT157" s="8"/>
      <c r="HCU157" s="8"/>
      <c r="HCV157" s="8"/>
      <c r="HCW157" s="8"/>
      <c r="HCX157" s="8"/>
      <c r="HCY157" s="8"/>
      <c r="HCZ157" s="8"/>
      <c r="HDA157" s="8"/>
      <c r="HDB157" s="8"/>
      <c r="HDC157" s="8"/>
      <c r="HDD157" s="8"/>
      <c r="HDE157" s="8"/>
      <c r="HDF157" s="8"/>
      <c r="HDG157" s="8"/>
      <c r="HDH157" s="8"/>
      <c r="HDI157" s="8"/>
      <c r="HDJ157" s="8"/>
      <c r="HDK157" s="8"/>
      <c r="HDL157" s="8"/>
      <c r="HDM157" s="8"/>
      <c r="HDN157" s="8"/>
      <c r="HDO157" s="8"/>
      <c r="HDP157" s="8"/>
      <c r="HDQ157" s="8"/>
      <c r="HDR157" s="8"/>
      <c r="HDS157" s="8"/>
      <c r="HDT157" s="8"/>
      <c r="HDU157" s="8"/>
      <c r="HDV157" s="8"/>
      <c r="HDW157" s="8"/>
      <c r="HDX157" s="8"/>
      <c r="HDY157" s="8"/>
      <c r="HDZ157" s="8"/>
      <c r="HEA157" s="8"/>
      <c r="HEB157" s="8"/>
      <c r="HEC157" s="8"/>
      <c r="HED157" s="8"/>
      <c r="HEE157" s="8"/>
      <c r="HEF157" s="8"/>
      <c r="HEG157" s="8"/>
      <c r="HEH157" s="8"/>
      <c r="HEI157" s="8"/>
      <c r="HEJ157" s="8"/>
      <c r="HEK157" s="8"/>
      <c r="HEL157" s="8"/>
      <c r="HEM157" s="8"/>
      <c r="HEN157" s="8"/>
      <c r="HEO157" s="8"/>
      <c r="HEP157" s="8"/>
      <c r="HEQ157" s="8"/>
      <c r="HER157" s="8"/>
      <c r="HES157" s="8"/>
      <c r="HET157" s="8"/>
      <c r="HEU157" s="8"/>
      <c r="HEV157" s="8"/>
      <c r="HEW157" s="8"/>
      <c r="HEX157" s="8"/>
      <c r="HEY157" s="8"/>
      <c r="HEZ157" s="8"/>
      <c r="HFA157" s="8"/>
      <c r="HFB157" s="8"/>
      <c r="HFC157" s="8"/>
      <c r="HFD157" s="8"/>
      <c r="HFE157" s="8"/>
      <c r="HFF157" s="8"/>
      <c r="HFG157" s="8"/>
      <c r="HFH157" s="8"/>
      <c r="HFI157" s="8"/>
      <c r="HFJ157" s="8"/>
      <c r="HFK157" s="8"/>
      <c r="HFL157" s="8"/>
      <c r="HFM157" s="8"/>
      <c r="HFN157" s="8"/>
      <c r="HFO157" s="8"/>
      <c r="HFP157" s="8"/>
      <c r="HFQ157" s="8"/>
      <c r="HFR157" s="8"/>
      <c r="HFS157" s="8"/>
      <c r="HFT157" s="8"/>
      <c r="HFU157" s="8"/>
      <c r="HFV157" s="8"/>
      <c r="HFW157" s="8"/>
      <c r="HFX157" s="8"/>
      <c r="HFY157" s="8"/>
      <c r="HFZ157" s="8"/>
      <c r="HGA157" s="8"/>
      <c r="HGB157" s="8"/>
      <c r="HGC157" s="8"/>
      <c r="HGD157" s="8"/>
      <c r="HGE157" s="8"/>
      <c r="HGF157" s="8"/>
      <c r="HGG157" s="8"/>
      <c r="HGH157" s="8"/>
      <c r="HGI157" s="8"/>
      <c r="HGJ157" s="8"/>
      <c r="HGK157" s="8"/>
      <c r="HGL157" s="8"/>
      <c r="HGM157" s="8"/>
      <c r="HGN157" s="8"/>
      <c r="HGO157" s="8"/>
      <c r="HGP157" s="8"/>
      <c r="HGQ157" s="8"/>
      <c r="HGR157" s="8"/>
      <c r="HGS157" s="8"/>
      <c r="HGT157" s="8"/>
      <c r="HGU157" s="8"/>
      <c r="HGV157" s="8"/>
      <c r="HGW157" s="8"/>
      <c r="HGX157" s="8"/>
      <c r="HGY157" s="8"/>
      <c r="HGZ157" s="8"/>
      <c r="HHA157" s="8"/>
      <c r="HHB157" s="8"/>
      <c r="HHC157" s="8"/>
      <c r="HHD157" s="8"/>
      <c r="HHE157" s="8"/>
      <c r="HHF157" s="8"/>
      <c r="HHG157" s="8"/>
      <c r="HHH157" s="8"/>
      <c r="HHI157" s="8"/>
      <c r="HHJ157" s="8"/>
      <c r="HHK157" s="8"/>
      <c r="HHL157" s="8"/>
      <c r="HHM157" s="8"/>
      <c r="HHN157" s="8"/>
      <c r="HHO157" s="8"/>
      <c r="HHP157" s="8"/>
      <c r="HHQ157" s="8"/>
      <c r="HHR157" s="8"/>
      <c r="HHS157" s="8"/>
      <c r="HHT157" s="8"/>
      <c r="HHU157" s="8"/>
      <c r="HHV157" s="8"/>
      <c r="HHW157" s="8"/>
      <c r="HHX157" s="8"/>
      <c r="HHY157" s="8"/>
      <c r="HHZ157" s="8"/>
      <c r="HIA157" s="8"/>
      <c r="HIB157" s="8"/>
      <c r="HIC157" s="8"/>
      <c r="HID157" s="8"/>
      <c r="HIE157" s="8"/>
      <c r="HIF157" s="8"/>
      <c r="HIG157" s="8"/>
      <c r="HIH157" s="8"/>
      <c r="HII157" s="8"/>
      <c r="HIJ157" s="8"/>
      <c r="HIK157" s="8"/>
      <c r="HIL157" s="8"/>
      <c r="HIM157" s="8"/>
      <c r="HIN157" s="8"/>
      <c r="HIO157" s="8"/>
      <c r="HIP157" s="8"/>
      <c r="HIQ157" s="8"/>
      <c r="HIR157" s="8"/>
      <c r="HIS157" s="8"/>
      <c r="HIT157" s="8"/>
      <c r="HIU157" s="8"/>
      <c r="HIV157" s="8"/>
      <c r="HIW157" s="8"/>
      <c r="HIX157" s="8"/>
      <c r="HIY157" s="8"/>
      <c r="HIZ157" s="8"/>
      <c r="HJA157" s="8"/>
      <c r="HJB157" s="8"/>
      <c r="HJC157" s="8"/>
      <c r="HJD157" s="8"/>
      <c r="HJE157" s="8"/>
      <c r="HJF157" s="8"/>
      <c r="HJG157" s="8"/>
      <c r="HJH157" s="8"/>
      <c r="HJI157" s="8"/>
      <c r="HJJ157" s="8"/>
      <c r="HJK157" s="8"/>
      <c r="HJL157" s="8"/>
      <c r="HJM157" s="8"/>
      <c r="HJN157" s="8"/>
      <c r="HJO157" s="8"/>
      <c r="HJP157" s="8"/>
      <c r="HJQ157" s="8"/>
      <c r="HJR157" s="8"/>
      <c r="HJS157" s="8"/>
      <c r="HJT157" s="8"/>
      <c r="HJU157" s="8"/>
      <c r="HJV157" s="8"/>
      <c r="HJW157" s="8"/>
      <c r="HJX157" s="8"/>
      <c r="HJY157" s="8"/>
      <c r="HJZ157" s="8"/>
      <c r="HKA157" s="8"/>
      <c r="HKB157" s="8"/>
      <c r="HKC157" s="8"/>
      <c r="HKD157" s="8"/>
      <c r="HKE157" s="8"/>
      <c r="HKF157" s="8"/>
      <c r="HKG157" s="8"/>
      <c r="HKH157" s="8"/>
      <c r="HKI157" s="8"/>
      <c r="HKJ157" s="8"/>
      <c r="HKK157" s="8"/>
      <c r="HKL157" s="8"/>
      <c r="HKM157" s="8"/>
      <c r="HKN157" s="8"/>
      <c r="HKO157" s="8"/>
      <c r="HKP157" s="8"/>
      <c r="HKQ157" s="8"/>
      <c r="HKR157" s="8"/>
      <c r="HKS157" s="8"/>
      <c r="HKT157" s="8"/>
      <c r="HKU157" s="8"/>
      <c r="HKV157" s="8"/>
      <c r="HKW157" s="8"/>
      <c r="HKX157" s="8"/>
      <c r="HKY157" s="8"/>
      <c r="HKZ157" s="8"/>
      <c r="HLA157" s="8"/>
      <c r="HLB157" s="8"/>
      <c r="HLC157" s="8"/>
      <c r="HLD157" s="8"/>
      <c r="HLE157" s="8"/>
      <c r="HLF157" s="8"/>
      <c r="HLG157" s="8"/>
      <c r="HLH157" s="8"/>
      <c r="HLI157" s="8"/>
      <c r="HLJ157" s="8"/>
      <c r="HLK157" s="8"/>
      <c r="HLL157" s="8"/>
      <c r="HLM157" s="8"/>
      <c r="HLN157" s="8"/>
      <c r="HLO157" s="8"/>
      <c r="HLP157" s="8"/>
      <c r="HLQ157" s="8"/>
      <c r="HLR157" s="8"/>
      <c r="HLS157" s="8"/>
      <c r="HLT157" s="8"/>
      <c r="HLU157" s="8"/>
      <c r="HLV157" s="8"/>
      <c r="HLW157" s="8"/>
      <c r="HLX157" s="8"/>
      <c r="HLY157" s="8"/>
      <c r="HLZ157" s="8"/>
      <c r="HMA157" s="8"/>
      <c r="HMB157" s="8"/>
      <c r="HMC157" s="8"/>
      <c r="HMD157" s="8"/>
      <c r="HME157" s="8"/>
      <c r="HMF157" s="8"/>
      <c r="HMG157" s="8"/>
      <c r="HMH157" s="8"/>
      <c r="HMI157" s="8"/>
      <c r="HMJ157" s="8"/>
      <c r="HMK157" s="8"/>
      <c r="HML157" s="8"/>
      <c r="HMM157" s="8"/>
      <c r="HMN157" s="8"/>
      <c r="HMO157" s="8"/>
      <c r="HMP157" s="8"/>
      <c r="HMQ157" s="8"/>
      <c r="HMR157" s="8"/>
      <c r="HMS157" s="8"/>
      <c r="HMT157" s="8"/>
      <c r="HMU157" s="8"/>
      <c r="HMV157" s="8"/>
      <c r="HMW157" s="8"/>
      <c r="HMX157" s="8"/>
      <c r="HMY157" s="8"/>
      <c r="HMZ157" s="8"/>
      <c r="HNA157" s="8"/>
      <c r="HNB157" s="8"/>
      <c r="HNC157" s="8"/>
      <c r="HND157" s="8"/>
      <c r="HNE157" s="8"/>
      <c r="HNF157" s="8"/>
      <c r="HNG157" s="8"/>
      <c r="HNH157" s="8"/>
      <c r="HNI157" s="8"/>
      <c r="HNJ157" s="8"/>
      <c r="HNK157" s="8"/>
      <c r="HNL157" s="8"/>
      <c r="HNM157" s="8"/>
      <c r="HNN157" s="8"/>
      <c r="HNO157" s="8"/>
      <c r="HNP157" s="8"/>
      <c r="HNQ157" s="8"/>
      <c r="HNR157" s="8"/>
      <c r="HNS157" s="8"/>
      <c r="HNT157" s="8"/>
      <c r="HNU157" s="8"/>
      <c r="HNV157" s="8"/>
      <c r="HNW157" s="8"/>
      <c r="HNX157" s="8"/>
      <c r="HNY157" s="8"/>
      <c r="HNZ157" s="8"/>
      <c r="HOA157" s="8"/>
      <c r="HOB157" s="8"/>
      <c r="HOC157" s="8"/>
      <c r="HOD157" s="8"/>
      <c r="HOE157" s="8"/>
      <c r="HOF157" s="8"/>
      <c r="HOG157" s="8"/>
      <c r="HOH157" s="8"/>
      <c r="HOI157" s="8"/>
      <c r="HOJ157" s="8"/>
      <c r="HOK157" s="8"/>
      <c r="HOL157" s="8"/>
      <c r="HOM157" s="8"/>
      <c r="HON157" s="8"/>
      <c r="HOO157" s="8"/>
      <c r="HOP157" s="8"/>
      <c r="HOQ157" s="8"/>
      <c r="HOR157" s="8"/>
      <c r="HOS157" s="8"/>
      <c r="HOT157" s="8"/>
      <c r="HOU157" s="8"/>
      <c r="HOV157" s="8"/>
      <c r="HOW157" s="8"/>
      <c r="HOX157" s="8"/>
      <c r="HOY157" s="8"/>
      <c r="HOZ157" s="8"/>
      <c r="HPA157" s="8"/>
      <c r="HPB157" s="8"/>
      <c r="HPC157" s="8"/>
      <c r="HPD157" s="8"/>
      <c r="HPE157" s="8"/>
      <c r="HPF157" s="8"/>
      <c r="HPG157" s="8"/>
      <c r="HPH157" s="8"/>
      <c r="HPI157" s="8"/>
      <c r="HPJ157" s="8"/>
      <c r="HPK157" s="8"/>
      <c r="HPL157" s="8"/>
      <c r="HPM157" s="8"/>
      <c r="HPN157" s="8"/>
      <c r="HPO157" s="8"/>
      <c r="HPP157" s="8"/>
      <c r="HPQ157" s="8"/>
      <c r="HPR157" s="8"/>
      <c r="HPS157" s="8"/>
      <c r="HPT157" s="8"/>
      <c r="HPU157" s="8"/>
      <c r="HPV157" s="8"/>
      <c r="HPW157" s="8"/>
      <c r="HPX157" s="8"/>
      <c r="HPY157" s="8"/>
      <c r="HPZ157" s="8"/>
      <c r="HQA157" s="8"/>
      <c r="HQB157" s="8"/>
      <c r="HQC157" s="8"/>
      <c r="HQD157" s="8"/>
      <c r="HQE157" s="8"/>
      <c r="HQF157" s="8"/>
      <c r="HQG157" s="8"/>
      <c r="HQH157" s="8"/>
      <c r="HQI157" s="8"/>
      <c r="HQJ157" s="8"/>
      <c r="HQK157" s="8"/>
      <c r="HQL157" s="8"/>
      <c r="HQM157" s="8"/>
      <c r="HQN157" s="8"/>
      <c r="HQO157" s="8"/>
      <c r="HQP157" s="8"/>
      <c r="HQQ157" s="8"/>
      <c r="HQR157" s="8"/>
      <c r="HQS157" s="8"/>
      <c r="HQT157" s="8"/>
      <c r="HQU157" s="8"/>
      <c r="HQV157" s="8"/>
      <c r="HQW157" s="8"/>
      <c r="HQX157" s="8"/>
      <c r="HQY157" s="8"/>
      <c r="HQZ157" s="8"/>
      <c r="HRA157" s="8"/>
      <c r="HRB157" s="8"/>
      <c r="HRC157" s="8"/>
      <c r="HRD157" s="8"/>
      <c r="HRE157" s="8"/>
      <c r="HRF157" s="8"/>
      <c r="HRG157" s="8"/>
      <c r="HRH157" s="8"/>
      <c r="HRI157" s="8"/>
      <c r="HRJ157" s="8"/>
      <c r="HRK157" s="8"/>
      <c r="HRL157" s="8"/>
      <c r="HRM157" s="8"/>
      <c r="HRN157" s="8"/>
      <c r="HRO157" s="8"/>
      <c r="HRP157" s="8"/>
      <c r="HRQ157" s="8"/>
      <c r="HRR157" s="8"/>
      <c r="HRS157" s="8"/>
      <c r="HRT157" s="8"/>
      <c r="HRU157" s="8"/>
      <c r="HRV157" s="8"/>
      <c r="HRW157" s="8"/>
      <c r="HRX157" s="8"/>
      <c r="HRY157" s="8"/>
      <c r="HRZ157" s="8"/>
      <c r="HSA157" s="8"/>
      <c r="HSB157" s="8"/>
      <c r="HSC157" s="8"/>
      <c r="HSD157" s="8"/>
      <c r="HSE157" s="8"/>
      <c r="HSF157" s="8"/>
      <c r="HSG157" s="8"/>
      <c r="HSH157" s="8"/>
      <c r="HSI157" s="8"/>
      <c r="HSJ157" s="8"/>
      <c r="HSK157" s="8"/>
      <c r="HSL157" s="8"/>
      <c r="HSM157" s="8"/>
      <c r="HSN157" s="8"/>
      <c r="HSO157" s="8"/>
      <c r="HSP157" s="8"/>
      <c r="HSQ157" s="8"/>
      <c r="HSR157" s="8"/>
      <c r="HSS157" s="8"/>
      <c r="HST157" s="8"/>
      <c r="HSU157" s="8"/>
      <c r="HSV157" s="8"/>
      <c r="HSW157" s="8"/>
      <c r="HSX157" s="8"/>
      <c r="HSY157" s="8"/>
      <c r="HSZ157" s="8"/>
      <c r="HTA157" s="8"/>
      <c r="HTB157" s="8"/>
      <c r="HTC157" s="8"/>
      <c r="HTD157" s="8"/>
      <c r="HTE157" s="8"/>
      <c r="HTF157" s="8"/>
      <c r="HTG157" s="8"/>
      <c r="HTH157" s="8"/>
      <c r="HTI157" s="8"/>
      <c r="HTJ157" s="8"/>
      <c r="HTK157" s="8"/>
      <c r="HTL157" s="8"/>
      <c r="HTM157" s="8"/>
      <c r="HTN157" s="8"/>
      <c r="HTO157" s="8"/>
      <c r="HTP157" s="8"/>
      <c r="HTQ157" s="8"/>
      <c r="HTR157" s="8"/>
      <c r="HTS157" s="8"/>
      <c r="HTT157" s="8"/>
      <c r="HTU157" s="8"/>
      <c r="HTV157" s="8"/>
      <c r="HTW157" s="8"/>
      <c r="HTX157" s="8"/>
      <c r="HTY157" s="8"/>
      <c r="HTZ157" s="8"/>
      <c r="HUA157" s="8"/>
      <c r="HUB157" s="8"/>
      <c r="HUC157" s="8"/>
      <c r="HUD157" s="8"/>
      <c r="HUE157" s="8"/>
      <c r="HUF157" s="8"/>
      <c r="HUG157" s="8"/>
      <c r="HUH157" s="8"/>
      <c r="HUI157" s="8"/>
      <c r="HUJ157" s="8"/>
      <c r="HUK157" s="8"/>
      <c r="HUL157" s="8"/>
      <c r="HUM157" s="8"/>
      <c r="HUN157" s="8"/>
      <c r="HUO157" s="8"/>
      <c r="HUP157" s="8"/>
      <c r="HUQ157" s="8"/>
      <c r="HUR157" s="8"/>
      <c r="HUS157" s="8"/>
      <c r="HUT157" s="8"/>
      <c r="HUU157" s="8"/>
      <c r="HUV157" s="8"/>
      <c r="HUW157" s="8"/>
      <c r="HUX157" s="8"/>
      <c r="HUY157" s="8"/>
      <c r="HUZ157" s="8"/>
      <c r="HVA157" s="8"/>
      <c r="HVB157" s="8"/>
      <c r="HVC157" s="8"/>
      <c r="HVD157" s="8"/>
      <c r="HVE157" s="8"/>
      <c r="HVF157" s="8"/>
      <c r="HVG157" s="8"/>
      <c r="HVH157" s="8"/>
      <c r="HVI157" s="8"/>
      <c r="HVJ157" s="8"/>
      <c r="HVK157" s="8"/>
      <c r="HVL157" s="8"/>
      <c r="HVM157" s="8"/>
      <c r="HVN157" s="8"/>
      <c r="HVO157" s="8"/>
      <c r="HVP157" s="8"/>
      <c r="HVQ157" s="8"/>
      <c r="HVR157" s="8"/>
      <c r="HVS157" s="8"/>
      <c r="HVT157" s="8"/>
      <c r="HVU157" s="8"/>
      <c r="HVV157" s="8"/>
      <c r="HVW157" s="8"/>
      <c r="HVX157" s="8"/>
      <c r="HVY157" s="8"/>
      <c r="HVZ157" s="8"/>
      <c r="HWA157" s="8"/>
      <c r="HWB157" s="8"/>
      <c r="HWC157" s="8"/>
      <c r="HWD157" s="8"/>
      <c r="HWE157" s="8"/>
      <c r="HWF157" s="8"/>
      <c r="HWG157" s="8"/>
      <c r="HWH157" s="8"/>
      <c r="HWI157" s="8"/>
      <c r="HWJ157" s="8"/>
      <c r="HWK157" s="8"/>
      <c r="HWL157" s="8"/>
      <c r="HWM157" s="8"/>
      <c r="HWN157" s="8"/>
      <c r="HWO157" s="8"/>
      <c r="HWP157" s="8"/>
      <c r="HWQ157" s="8"/>
      <c r="HWR157" s="8"/>
      <c r="HWS157" s="8"/>
      <c r="HWT157" s="8"/>
      <c r="HWU157" s="8"/>
      <c r="HWV157" s="8"/>
      <c r="HWW157" s="8"/>
      <c r="HWX157" s="8"/>
      <c r="HWY157" s="8"/>
      <c r="HWZ157" s="8"/>
      <c r="HXA157" s="8"/>
      <c r="HXB157" s="8"/>
      <c r="HXC157" s="8"/>
      <c r="HXD157" s="8"/>
      <c r="HXE157" s="8"/>
      <c r="HXF157" s="8"/>
      <c r="HXG157" s="8"/>
      <c r="HXH157" s="8"/>
      <c r="HXI157" s="8"/>
      <c r="HXJ157" s="8"/>
      <c r="HXK157" s="8"/>
      <c r="HXL157" s="8"/>
      <c r="HXM157" s="8"/>
      <c r="HXN157" s="8"/>
      <c r="HXO157" s="8"/>
      <c r="HXP157" s="8"/>
      <c r="HXQ157" s="8"/>
      <c r="HXR157" s="8"/>
      <c r="HXS157" s="8"/>
      <c r="HXT157" s="8"/>
      <c r="HXU157" s="8"/>
      <c r="HXV157" s="8"/>
      <c r="HXW157" s="8"/>
      <c r="HXX157" s="8"/>
      <c r="HXY157" s="8"/>
      <c r="HXZ157" s="8"/>
      <c r="HYA157" s="8"/>
      <c r="HYB157" s="8"/>
      <c r="HYC157" s="8"/>
      <c r="HYD157" s="8"/>
      <c r="HYE157" s="8"/>
      <c r="HYF157" s="8"/>
      <c r="HYG157" s="8"/>
      <c r="HYH157" s="8"/>
      <c r="HYI157" s="8"/>
      <c r="HYJ157" s="8"/>
      <c r="HYK157" s="8"/>
      <c r="HYL157" s="8"/>
      <c r="HYM157" s="8"/>
      <c r="HYN157" s="8"/>
      <c r="HYO157" s="8"/>
      <c r="HYP157" s="8"/>
      <c r="HYQ157" s="8"/>
      <c r="HYR157" s="8"/>
      <c r="HYS157" s="8"/>
      <c r="HYT157" s="8"/>
      <c r="HYU157" s="8"/>
      <c r="HYV157" s="8"/>
      <c r="HYW157" s="8"/>
      <c r="HYX157" s="8"/>
      <c r="HYY157" s="8"/>
      <c r="HYZ157" s="8"/>
      <c r="HZA157" s="8"/>
      <c r="HZB157" s="8"/>
      <c r="HZC157" s="8"/>
      <c r="HZD157" s="8"/>
      <c r="HZE157" s="8"/>
      <c r="HZF157" s="8"/>
      <c r="HZG157" s="8"/>
      <c r="HZH157" s="8"/>
      <c r="HZI157" s="8"/>
      <c r="HZJ157" s="8"/>
      <c r="HZK157" s="8"/>
      <c r="HZL157" s="8"/>
      <c r="HZM157" s="8"/>
      <c r="HZN157" s="8"/>
      <c r="HZO157" s="8"/>
      <c r="HZP157" s="8"/>
      <c r="HZQ157" s="8"/>
      <c r="HZR157" s="8"/>
      <c r="HZS157" s="8"/>
      <c r="HZT157" s="8"/>
      <c r="HZU157" s="8"/>
      <c r="HZV157" s="8"/>
      <c r="HZW157" s="8"/>
      <c r="HZX157" s="8"/>
      <c r="HZY157" s="8"/>
      <c r="HZZ157" s="8"/>
      <c r="IAA157" s="8"/>
      <c r="IAB157" s="8"/>
      <c r="IAC157" s="8"/>
      <c r="IAD157" s="8"/>
      <c r="IAE157" s="8"/>
      <c r="IAF157" s="8"/>
      <c r="IAG157" s="8"/>
      <c r="IAH157" s="8"/>
      <c r="IAI157" s="8"/>
      <c r="IAJ157" s="8"/>
      <c r="IAK157" s="8"/>
      <c r="IAL157" s="8"/>
      <c r="IAM157" s="8"/>
      <c r="IAN157" s="8"/>
      <c r="IAO157" s="8"/>
      <c r="IAP157" s="8"/>
      <c r="IAQ157" s="8"/>
      <c r="IAR157" s="8"/>
      <c r="IAS157" s="8"/>
      <c r="IAT157" s="8"/>
      <c r="IAU157" s="8"/>
      <c r="IAV157" s="8"/>
      <c r="IAW157" s="8"/>
      <c r="IAX157" s="8"/>
      <c r="IAY157" s="8"/>
      <c r="IAZ157" s="8"/>
      <c r="IBA157" s="8"/>
      <c r="IBB157" s="8"/>
      <c r="IBC157" s="8"/>
      <c r="IBD157" s="8"/>
      <c r="IBE157" s="8"/>
      <c r="IBF157" s="8"/>
      <c r="IBG157" s="8"/>
      <c r="IBH157" s="8"/>
      <c r="IBI157" s="8"/>
      <c r="IBJ157" s="8"/>
      <c r="IBK157" s="8"/>
      <c r="IBL157" s="8"/>
      <c r="IBM157" s="8"/>
      <c r="IBN157" s="8"/>
      <c r="IBO157" s="8"/>
      <c r="IBP157" s="8"/>
      <c r="IBQ157" s="8"/>
      <c r="IBR157" s="8"/>
      <c r="IBS157" s="8"/>
      <c r="IBT157" s="8"/>
      <c r="IBU157" s="8"/>
      <c r="IBV157" s="8"/>
      <c r="IBW157" s="8"/>
      <c r="IBX157" s="8"/>
      <c r="IBY157" s="8"/>
      <c r="IBZ157" s="8"/>
      <c r="ICA157" s="8"/>
      <c r="ICB157" s="8"/>
      <c r="ICC157" s="8"/>
      <c r="ICD157" s="8"/>
      <c r="ICE157" s="8"/>
      <c r="ICF157" s="8"/>
      <c r="ICG157" s="8"/>
      <c r="ICH157" s="8"/>
      <c r="ICI157" s="8"/>
      <c r="ICJ157" s="8"/>
      <c r="ICK157" s="8"/>
      <c r="ICL157" s="8"/>
      <c r="ICM157" s="8"/>
      <c r="ICN157" s="8"/>
      <c r="ICO157" s="8"/>
      <c r="ICP157" s="8"/>
      <c r="ICQ157" s="8"/>
      <c r="ICR157" s="8"/>
      <c r="ICS157" s="8"/>
      <c r="ICT157" s="8"/>
      <c r="ICU157" s="8"/>
      <c r="ICV157" s="8"/>
      <c r="ICW157" s="8"/>
      <c r="ICX157" s="8"/>
      <c r="ICY157" s="8"/>
      <c r="ICZ157" s="8"/>
      <c r="IDA157" s="8"/>
      <c r="IDB157" s="8"/>
      <c r="IDC157" s="8"/>
      <c r="IDD157" s="8"/>
      <c r="IDE157" s="8"/>
      <c r="IDF157" s="8"/>
      <c r="IDG157" s="8"/>
      <c r="IDH157" s="8"/>
      <c r="IDI157" s="8"/>
      <c r="IDJ157" s="8"/>
      <c r="IDK157" s="8"/>
      <c r="IDL157" s="8"/>
      <c r="IDM157" s="8"/>
      <c r="IDN157" s="8"/>
      <c r="IDO157" s="8"/>
      <c r="IDP157" s="8"/>
      <c r="IDQ157" s="8"/>
      <c r="IDR157" s="8"/>
      <c r="IDS157" s="8"/>
      <c r="IDT157" s="8"/>
      <c r="IDU157" s="8"/>
      <c r="IDV157" s="8"/>
      <c r="IDW157" s="8"/>
      <c r="IDX157" s="8"/>
      <c r="IDY157" s="8"/>
      <c r="IDZ157" s="8"/>
      <c r="IEA157" s="8"/>
      <c r="IEB157" s="8"/>
      <c r="IEC157" s="8"/>
      <c r="IED157" s="8"/>
      <c r="IEE157" s="8"/>
      <c r="IEF157" s="8"/>
      <c r="IEG157" s="8"/>
      <c r="IEH157" s="8"/>
      <c r="IEI157" s="8"/>
      <c r="IEJ157" s="8"/>
      <c r="IEK157" s="8"/>
      <c r="IEL157" s="8"/>
      <c r="IEM157" s="8"/>
      <c r="IEN157" s="8"/>
      <c r="IEO157" s="8"/>
      <c r="IEP157" s="8"/>
      <c r="IEQ157" s="8"/>
      <c r="IER157" s="8"/>
      <c r="IES157" s="8"/>
      <c r="IET157" s="8"/>
      <c r="IEU157" s="8"/>
      <c r="IEV157" s="8"/>
      <c r="IEW157" s="8"/>
      <c r="IEX157" s="8"/>
      <c r="IEY157" s="8"/>
      <c r="IEZ157" s="8"/>
      <c r="IFA157" s="8"/>
      <c r="IFB157" s="8"/>
      <c r="IFC157" s="8"/>
      <c r="IFD157" s="8"/>
      <c r="IFE157" s="8"/>
      <c r="IFF157" s="8"/>
      <c r="IFG157" s="8"/>
      <c r="IFH157" s="8"/>
      <c r="IFI157" s="8"/>
      <c r="IFJ157" s="8"/>
      <c r="IFK157" s="8"/>
      <c r="IFL157" s="8"/>
      <c r="IFM157" s="8"/>
      <c r="IFN157" s="8"/>
      <c r="IFO157" s="8"/>
      <c r="IFP157" s="8"/>
      <c r="IFQ157" s="8"/>
      <c r="IFR157" s="8"/>
      <c r="IFS157" s="8"/>
      <c r="IFT157" s="8"/>
      <c r="IFU157" s="8"/>
      <c r="IFV157" s="8"/>
      <c r="IFW157" s="8"/>
      <c r="IFX157" s="8"/>
      <c r="IFY157" s="8"/>
      <c r="IFZ157" s="8"/>
      <c r="IGA157" s="8"/>
      <c r="IGB157" s="8"/>
      <c r="IGC157" s="8"/>
      <c r="IGD157" s="8"/>
      <c r="IGE157" s="8"/>
      <c r="IGF157" s="8"/>
      <c r="IGG157" s="8"/>
      <c r="IGH157" s="8"/>
      <c r="IGI157" s="8"/>
      <c r="IGJ157" s="8"/>
      <c r="IGK157" s="8"/>
      <c r="IGL157" s="8"/>
      <c r="IGM157" s="8"/>
      <c r="IGN157" s="8"/>
      <c r="IGO157" s="8"/>
      <c r="IGP157" s="8"/>
      <c r="IGQ157" s="8"/>
      <c r="IGR157" s="8"/>
      <c r="IGS157" s="8"/>
      <c r="IGT157" s="8"/>
      <c r="IGU157" s="8"/>
      <c r="IGV157" s="8"/>
      <c r="IGW157" s="8"/>
      <c r="IGX157" s="8"/>
      <c r="IGY157" s="8"/>
      <c r="IGZ157" s="8"/>
      <c r="IHA157" s="8"/>
      <c r="IHB157" s="8"/>
      <c r="IHC157" s="8"/>
      <c r="IHD157" s="8"/>
      <c r="IHE157" s="8"/>
      <c r="IHF157" s="8"/>
      <c r="IHG157" s="8"/>
      <c r="IHH157" s="8"/>
      <c r="IHI157" s="8"/>
      <c r="IHJ157" s="8"/>
      <c r="IHK157" s="8"/>
      <c r="IHL157" s="8"/>
      <c r="IHM157" s="8"/>
      <c r="IHN157" s="8"/>
      <c r="IHO157" s="8"/>
      <c r="IHP157" s="8"/>
      <c r="IHQ157" s="8"/>
      <c r="IHR157" s="8"/>
      <c r="IHS157" s="8"/>
      <c r="IHT157" s="8"/>
      <c r="IHU157" s="8"/>
      <c r="IHV157" s="8"/>
      <c r="IHW157" s="8"/>
      <c r="IHX157" s="8"/>
      <c r="IHY157" s="8"/>
      <c r="IHZ157" s="8"/>
      <c r="IIA157" s="8"/>
      <c r="IIB157" s="8"/>
      <c r="IIC157" s="8"/>
      <c r="IID157" s="8"/>
      <c r="IIE157" s="8"/>
      <c r="IIF157" s="8"/>
      <c r="IIG157" s="8"/>
      <c r="IIH157" s="8"/>
      <c r="III157" s="8"/>
      <c r="IIJ157" s="8"/>
      <c r="IIK157" s="8"/>
      <c r="IIL157" s="8"/>
      <c r="IIM157" s="8"/>
      <c r="IIN157" s="8"/>
      <c r="IIO157" s="8"/>
      <c r="IIP157" s="8"/>
      <c r="IIQ157" s="8"/>
      <c r="IIR157" s="8"/>
      <c r="IIS157" s="8"/>
      <c r="IIT157" s="8"/>
      <c r="IIU157" s="8"/>
      <c r="IIV157" s="8"/>
      <c r="IIW157" s="8"/>
      <c r="IIX157" s="8"/>
      <c r="IIY157" s="8"/>
      <c r="IIZ157" s="8"/>
      <c r="IJA157" s="8"/>
      <c r="IJB157" s="8"/>
      <c r="IJC157" s="8"/>
      <c r="IJD157" s="8"/>
      <c r="IJE157" s="8"/>
      <c r="IJF157" s="8"/>
      <c r="IJG157" s="8"/>
      <c r="IJH157" s="8"/>
      <c r="IJI157" s="8"/>
      <c r="IJJ157" s="8"/>
      <c r="IJK157" s="8"/>
      <c r="IJL157" s="8"/>
      <c r="IJM157" s="8"/>
      <c r="IJN157" s="8"/>
      <c r="IJO157" s="8"/>
      <c r="IJP157" s="8"/>
      <c r="IJQ157" s="8"/>
      <c r="IJR157" s="8"/>
      <c r="IJS157" s="8"/>
      <c r="IJT157" s="8"/>
      <c r="IJU157" s="8"/>
      <c r="IJV157" s="8"/>
      <c r="IJW157" s="8"/>
      <c r="IJX157" s="8"/>
      <c r="IJY157" s="8"/>
      <c r="IJZ157" s="8"/>
      <c r="IKA157" s="8"/>
      <c r="IKB157" s="8"/>
      <c r="IKC157" s="8"/>
      <c r="IKD157" s="8"/>
      <c r="IKE157" s="8"/>
      <c r="IKF157" s="8"/>
      <c r="IKG157" s="8"/>
      <c r="IKH157" s="8"/>
      <c r="IKI157" s="8"/>
      <c r="IKJ157" s="8"/>
      <c r="IKK157" s="8"/>
      <c r="IKL157" s="8"/>
      <c r="IKM157" s="8"/>
      <c r="IKN157" s="8"/>
      <c r="IKO157" s="8"/>
      <c r="IKP157" s="8"/>
      <c r="IKQ157" s="8"/>
      <c r="IKR157" s="8"/>
      <c r="IKS157" s="8"/>
      <c r="IKT157" s="8"/>
      <c r="IKU157" s="8"/>
      <c r="IKV157" s="8"/>
      <c r="IKW157" s="8"/>
      <c r="IKX157" s="8"/>
      <c r="IKY157" s="8"/>
      <c r="IKZ157" s="8"/>
      <c r="ILA157" s="8"/>
      <c r="ILB157" s="8"/>
      <c r="ILC157" s="8"/>
      <c r="ILD157" s="8"/>
      <c r="ILE157" s="8"/>
      <c r="ILF157" s="8"/>
      <c r="ILG157" s="8"/>
      <c r="ILH157" s="8"/>
      <c r="ILI157" s="8"/>
      <c r="ILJ157" s="8"/>
      <c r="ILK157" s="8"/>
      <c r="ILL157" s="8"/>
      <c r="ILM157" s="8"/>
      <c r="ILN157" s="8"/>
      <c r="ILO157" s="8"/>
      <c r="ILP157" s="8"/>
      <c r="ILQ157" s="8"/>
      <c r="ILR157" s="8"/>
      <c r="ILS157" s="8"/>
      <c r="ILT157" s="8"/>
      <c r="ILU157" s="8"/>
      <c r="ILV157" s="8"/>
      <c r="ILW157" s="8"/>
      <c r="ILX157" s="8"/>
      <c r="ILY157" s="8"/>
      <c r="ILZ157" s="8"/>
      <c r="IMA157" s="8"/>
      <c r="IMB157" s="8"/>
      <c r="IMC157" s="8"/>
      <c r="IMD157" s="8"/>
      <c r="IME157" s="8"/>
      <c r="IMF157" s="8"/>
      <c r="IMG157" s="8"/>
      <c r="IMH157" s="8"/>
      <c r="IMI157" s="8"/>
      <c r="IMJ157" s="8"/>
      <c r="IMK157" s="8"/>
      <c r="IML157" s="8"/>
      <c r="IMM157" s="8"/>
      <c r="IMN157" s="8"/>
      <c r="IMO157" s="8"/>
      <c r="IMP157" s="8"/>
      <c r="IMQ157" s="8"/>
      <c r="IMR157" s="8"/>
      <c r="IMS157" s="8"/>
      <c r="IMT157" s="8"/>
      <c r="IMU157" s="8"/>
      <c r="IMV157" s="8"/>
      <c r="IMW157" s="8"/>
      <c r="IMX157" s="8"/>
      <c r="IMY157" s="8"/>
      <c r="IMZ157" s="8"/>
      <c r="INA157" s="8"/>
      <c r="INB157" s="8"/>
      <c r="INC157" s="8"/>
      <c r="IND157" s="8"/>
      <c r="INE157" s="8"/>
      <c r="INF157" s="8"/>
      <c r="ING157" s="8"/>
      <c r="INH157" s="8"/>
      <c r="INI157" s="8"/>
      <c r="INJ157" s="8"/>
      <c r="INK157" s="8"/>
      <c r="INL157" s="8"/>
      <c r="INM157" s="8"/>
      <c r="INN157" s="8"/>
      <c r="INO157" s="8"/>
      <c r="INP157" s="8"/>
      <c r="INQ157" s="8"/>
      <c r="INR157" s="8"/>
      <c r="INS157" s="8"/>
      <c r="INT157" s="8"/>
      <c r="INU157" s="8"/>
      <c r="INV157" s="8"/>
      <c r="INW157" s="8"/>
      <c r="INX157" s="8"/>
      <c r="INY157" s="8"/>
      <c r="INZ157" s="8"/>
      <c r="IOA157" s="8"/>
      <c r="IOB157" s="8"/>
      <c r="IOC157" s="8"/>
      <c r="IOD157" s="8"/>
      <c r="IOE157" s="8"/>
      <c r="IOF157" s="8"/>
      <c r="IOG157" s="8"/>
      <c r="IOH157" s="8"/>
      <c r="IOI157" s="8"/>
      <c r="IOJ157" s="8"/>
      <c r="IOK157" s="8"/>
      <c r="IOL157" s="8"/>
      <c r="IOM157" s="8"/>
      <c r="ION157" s="8"/>
      <c r="IOO157" s="8"/>
      <c r="IOP157" s="8"/>
      <c r="IOQ157" s="8"/>
      <c r="IOR157" s="8"/>
      <c r="IOS157" s="8"/>
      <c r="IOT157" s="8"/>
      <c r="IOU157" s="8"/>
      <c r="IOV157" s="8"/>
      <c r="IOW157" s="8"/>
      <c r="IOX157" s="8"/>
      <c r="IOY157" s="8"/>
      <c r="IOZ157" s="8"/>
      <c r="IPA157" s="8"/>
      <c r="IPB157" s="8"/>
      <c r="IPC157" s="8"/>
      <c r="IPD157" s="8"/>
      <c r="IPE157" s="8"/>
      <c r="IPF157" s="8"/>
      <c r="IPG157" s="8"/>
      <c r="IPH157" s="8"/>
      <c r="IPI157" s="8"/>
      <c r="IPJ157" s="8"/>
      <c r="IPK157" s="8"/>
      <c r="IPL157" s="8"/>
      <c r="IPM157" s="8"/>
      <c r="IPN157" s="8"/>
      <c r="IPO157" s="8"/>
      <c r="IPP157" s="8"/>
      <c r="IPQ157" s="8"/>
      <c r="IPR157" s="8"/>
      <c r="IPS157" s="8"/>
      <c r="IPT157" s="8"/>
      <c r="IPU157" s="8"/>
      <c r="IPV157" s="8"/>
      <c r="IPW157" s="8"/>
      <c r="IPX157" s="8"/>
      <c r="IPY157" s="8"/>
      <c r="IPZ157" s="8"/>
      <c r="IQA157" s="8"/>
      <c r="IQB157" s="8"/>
      <c r="IQC157" s="8"/>
      <c r="IQD157" s="8"/>
      <c r="IQE157" s="8"/>
      <c r="IQF157" s="8"/>
      <c r="IQG157" s="8"/>
      <c r="IQH157" s="8"/>
      <c r="IQI157" s="8"/>
      <c r="IQJ157" s="8"/>
      <c r="IQK157" s="8"/>
      <c r="IQL157" s="8"/>
      <c r="IQM157" s="8"/>
      <c r="IQN157" s="8"/>
      <c r="IQO157" s="8"/>
      <c r="IQP157" s="8"/>
      <c r="IQQ157" s="8"/>
      <c r="IQR157" s="8"/>
      <c r="IQS157" s="8"/>
      <c r="IQT157" s="8"/>
      <c r="IQU157" s="8"/>
      <c r="IQV157" s="8"/>
      <c r="IQW157" s="8"/>
      <c r="IQX157" s="8"/>
      <c r="IQY157" s="8"/>
      <c r="IQZ157" s="8"/>
      <c r="IRA157" s="8"/>
      <c r="IRB157" s="8"/>
      <c r="IRC157" s="8"/>
      <c r="IRD157" s="8"/>
      <c r="IRE157" s="8"/>
      <c r="IRF157" s="8"/>
      <c r="IRG157" s="8"/>
      <c r="IRH157" s="8"/>
      <c r="IRI157" s="8"/>
      <c r="IRJ157" s="8"/>
      <c r="IRK157" s="8"/>
      <c r="IRL157" s="8"/>
      <c r="IRM157" s="8"/>
      <c r="IRN157" s="8"/>
      <c r="IRO157" s="8"/>
      <c r="IRP157" s="8"/>
      <c r="IRQ157" s="8"/>
      <c r="IRR157" s="8"/>
      <c r="IRS157" s="8"/>
      <c r="IRT157" s="8"/>
      <c r="IRU157" s="8"/>
      <c r="IRV157" s="8"/>
      <c r="IRW157" s="8"/>
      <c r="IRX157" s="8"/>
      <c r="IRY157" s="8"/>
      <c r="IRZ157" s="8"/>
      <c r="ISA157" s="8"/>
      <c r="ISB157" s="8"/>
      <c r="ISC157" s="8"/>
      <c r="ISD157" s="8"/>
      <c r="ISE157" s="8"/>
      <c r="ISF157" s="8"/>
      <c r="ISG157" s="8"/>
      <c r="ISH157" s="8"/>
      <c r="ISI157" s="8"/>
      <c r="ISJ157" s="8"/>
      <c r="ISK157" s="8"/>
      <c r="ISL157" s="8"/>
      <c r="ISM157" s="8"/>
      <c r="ISN157" s="8"/>
      <c r="ISO157" s="8"/>
      <c r="ISP157" s="8"/>
      <c r="ISQ157" s="8"/>
      <c r="ISR157" s="8"/>
      <c r="ISS157" s="8"/>
      <c r="IST157" s="8"/>
      <c r="ISU157" s="8"/>
      <c r="ISV157" s="8"/>
      <c r="ISW157" s="8"/>
      <c r="ISX157" s="8"/>
      <c r="ISY157" s="8"/>
      <c r="ISZ157" s="8"/>
      <c r="ITA157" s="8"/>
      <c r="ITB157" s="8"/>
      <c r="ITC157" s="8"/>
      <c r="ITD157" s="8"/>
      <c r="ITE157" s="8"/>
      <c r="ITF157" s="8"/>
      <c r="ITG157" s="8"/>
      <c r="ITH157" s="8"/>
      <c r="ITI157" s="8"/>
      <c r="ITJ157" s="8"/>
      <c r="ITK157" s="8"/>
      <c r="ITL157" s="8"/>
      <c r="ITM157" s="8"/>
      <c r="ITN157" s="8"/>
      <c r="ITO157" s="8"/>
      <c r="ITP157" s="8"/>
      <c r="ITQ157" s="8"/>
      <c r="ITR157" s="8"/>
      <c r="ITS157" s="8"/>
      <c r="ITT157" s="8"/>
      <c r="ITU157" s="8"/>
      <c r="ITV157" s="8"/>
      <c r="ITW157" s="8"/>
      <c r="ITX157" s="8"/>
      <c r="ITY157" s="8"/>
      <c r="ITZ157" s="8"/>
      <c r="IUA157" s="8"/>
      <c r="IUB157" s="8"/>
      <c r="IUC157" s="8"/>
      <c r="IUD157" s="8"/>
      <c r="IUE157" s="8"/>
      <c r="IUF157" s="8"/>
      <c r="IUG157" s="8"/>
      <c r="IUH157" s="8"/>
      <c r="IUI157" s="8"/>
      <c r="IUJ157" s="8"/>
      <c r="IUK157" s="8"/>
      <c r="IUL157" s="8"/>
      <c r="IUM157" s="8"/>
      <c r="IUN157" s="8"/>
      <c r="IUO157" s="8"/>
      <c r="IUP157" s="8"/>
      <c r="IUQ157" s="8"/>
      <c r="IUR157" s="8"/>
      <c r="IUS157" s="8"/>
      <c r="IUT157" s="8"/>
      <c r="IUU157" s="8"/>
      <c r="IUV157" s="8"/>
      <c r="IUW157" s="8"/>
      <c r="IUX157" s="8"/>
      <c r="IUY157" s="8"/>
      <c r="IUZ157" s="8"/>
      <c r="IVA157" s="8"/>
      <c r="IVB157" s="8"/>
      <c r="IVC157" s="8"/>
      <c r="IVD157" s="8"/>
      <c r="IVE157" s="8"/>
      <c r="IVF157" s="8"/>
      <c r="IVG157" s="8"/>
      <c r="IVH157" s="8"/>
      <c r="IVI157" s="8"/>
      <c r="IVJ157" s="8"/>
      <c r="IVK157" s="8"/>
      <c r="IVL157" s="8"/>
      <c r="IVM157" s="8"/>
      <c r="IVN157" s="8"/>
      <c r="IVO157" s="8"/>
      <c r="IVP157" s="8"/>
      <c r="IVQ157" s="8"/>
      <c r="IVR157" s="8"/>
      <c r="IVS157" s="8"/>
      <c r="IVT157" s="8"/>
      <c r="IVU157" s="8"/>
      <c r="IVV157" s="8"/>
      <c r="IVW157" s="8"/>
      <c r="IVX157" s="8"/>
      <c r="IVY157" s="8"/>
      <c r="IVZ157" s="8"/>
      <c r="IWA157" s="8"/>
      <c r="IWB157" s="8"/>
      <c r="IWC157" s="8"/>
      <c r="IWD157" s="8"/>
      <c r="IWE157" s="8"/>
      <c r="IWF157" s="8"/>
      <c r="IWG157" s="8"/>
      <c r="IWH157" s="8"/>
      <c r="IWI157" s="8"/>
      <c r="IWJ157" s="8"/>
      <c r="IWK157" s="8"/>
      <c r="IWL157" s="8"/>
      <c r="IWM157" s="8"/>
      <c r="IWN157" s="8"/>
      <c r="IWO157" s="8"/>
      <c r="IWP157" s="8"/>
      <c r="IWQ157" s="8"/>
      <c r="IWR157" s="8"/>
      <c r="IWS157" s="8"/>
      <c r="IWT157" s="8"/>
      <c r="IWU157" s="8"/>
      <c r="IWV157" s="8"/>
      <c r="IWW157" s="8"/>
      <c r="IWX157" s="8"/>
      <c r="IWY157" s="8"/>
      <c r="IWZ157" s="8"/>
      <c r="IXA157" s="8"/>
      <c r="IXB157" s="8"/>
      <c r="IXC157" s="8"/>
      <c r="IXD157" s="8"/>
      <c r="IXE157" s="8"/>
      <c r="IXF157" s="8"/>
      <c r="IXG157" s="8"/>
      <c r="IXH157" s="8"/>
      <c r="IXI157" s="8"/>
      <c r="IXJ157" s="8"/>
      <c r="IXK157" s="8"/>
      <c r="IXL157" s="8"/>
      <c r="IXM157" s="8"/>
      <c r="IXN157" s="8"/>
      <c r="IXO157" s="8"/>
      <c r="IXP157" s="8"/>
      <c r="IXQ157" s="8"/>
      <c r="IXR157" s="8"/>
      <c r="IXS157" s="8"/>
      <c r="IXT157" s="8"/>
      <c r="IXU157" s="8"/>
      <c r="IXV157" s="8"/>
      <c r="IXW157" s="8"/>
      <c r="IXX157" s="8"/>
      <c r="IXY157" s="8"/>
      <c r="IXZ157" s="8"/>
      <c r="IYA157" s="8"/>
      <c r="IYB157" s="8"/>
      <c r="IYC157" s="8"/>
      <c r="IYD157" s="8"/>
      <c r="IYE157" s="8"/>
      <c r="IYF157" s="8"/>
      <c r="IYG157" s="8"/>
      <c r="IYH157" s="8"/>
      <c r="IYI157" s="8"/>
      <c r="IYJ157" s="8"/>
      <c r="IYK157" s="8"/>
      <c r="IYL157" s="8"/>
      <c r="IYM157" s="8"/>
      <c r="IYN157" s="8"/>
      <c r="IYO157" s="8"/>
      <c r="IYP157" s="8"/>
      <c r="IYQ157" s="8"/>
      <c r="IYR157" s="8"/>
      <c r="IYS157" s="8"/>
      <c r="IYT157" s="8"/>
      <c r="IYU157" s="8"/>
      <c r="IYV157" s="8"/>
      <c r="IYW157" s="8"/>
      <c r="IYX157" s="8"/>
      <c r="IYY157" s="8"/>
      <c r="IYZ157" s="8"/>
      <c r="IZA157" s="8"/>
      <c r="IZB157" s="8"/>
      <c r="IZC157" s="8"/>
      <c r="IZD157" s="8"/>
      <c r="IZE157" s="8"/>
      <c r="IZF157" s="8"/>
      <c r="IZG157" s="8"/>
      <c r="IZH157" s="8"/>
      <c r="IZI157" s="8"/>
      <c r="IZJ157" s="8"/>
      <c r="IZK157" s="8"/>
      <c r="IZL157" s="8"/>
      <c r="IZM157" s="8"/>
      <c r="IZN157" s="8"/>
      <c r="IZO157" s="8"/>
      <c r="IZP157" s="8"/>
      <c r="IZQ157" s="8"/>
      <c r="IZR157" s="8"/>
      <c r="IZS157" s="8"/>
      <c r="IZT157" s="8"/>
      <c r="IZU157" s="8"/>
      <c r="IZV157" s="8"/>
      <c r="IZW157" s="8"/>
      <c r="IZX157" s="8"/>
      <c r="IZY157" s="8"/>
      <c r="IZZ157" s="8"/>
      <c r="JAA157" s="8"/>
      <c r="JAB157" s="8"/>
      <c r="JAC157" s="8"/>
      <c r="JAD157" s="8"/>
      <c r="JAE157" s="8"/>
      <c r="JAF157" s="8"/>
      <c r="JAG157" s="8"/>
      <c r="JAH157" s="8"/>
      <c r="JAI157" s="8"/>
      <c r="JAJ157" s="8"/>
      <c r="JAK157" s="8"/>
      <c r="JAL157" s="8"/>
      <c r="JAM157" s="8"/>
      <c r="JAN157" s="8"/>
      <c r="JAO157" s="8"/>
      <c r="JAP157" s="8"/>
      <c r="JAQ157" s="8"/>
      <c r="JAR157" s="8"/>
      <c r="JAS157" s="8"/>
      <c r="JAT157" s="8"/>
      <c r="JAU157" s="8"/>
      <c r="JAV157" s="8"/>
      <c r="JAW157" s="8"/>
      <c r="JAX157" s="8"/>
      <c r="JAY157" s="8"/>
      <c r="JAZ157" s="8"/>
      <c r="JBA157" s="8"/>
      <c r="JBB157" s="8"/>
      <c r="JBC157" s="8"/>
      <c r="JBD157" s="8"/>
      <c r="JBE157" s="8"/>
      <c r="JBF157" s="8"/>
      <c r="JBG157" s="8"/>
      <c r="JBH157" s="8"/>
      <c r="JBI157" s="8"/>
      <c r="JBJ157" s="8"/>
      <c r="JBK157" s="8"/>
      <c r="JBL157" s="8"/>
      <c r="JBM157" s="8"/>
      <c r="JBN157" s="8"/>
      <c r="JBO157" s="8"/>
      <c r="JBP157" s="8"/>
      <c r="JBQ157" s="8"/>
      <c r="JBR157" s="8"/>
      <c r="JBS157" s="8"/>
      <c r="JBT157" s="8"/>
      <c r="JBU157" s="8"/>
      <c r="JBV157" s="8"/>
      <c r="JBW157" s="8"/>
      <c r="JBX157" s="8"/>
      <c r="JBY157" s="8"/>
      <c r="JBZ157" s="8"/>
      <c r="JCA157" s="8"/>
      <c r="JCB157" s="8"/>
      <c r="JCC157" s="8"/>
      <c r="JCD157" s="8"/>
      <c r="JCE157" s="8"/>
      <c r="JCF157" s="8"/>
      <c r="JCG157" s="8"/>
      <c r="JCH157" s="8"/>
      <c r="JCI157" s="8"/>
      <c r="JCJ157" s="8"/>
      <c r="JCK157" s="8"/>
      <c r="JCL157" s="8"/>
      <c r="JCM157" s="8"/>
      <c r="JCN157" s="8"/>
      <c r="JCO157" s="8"/>
      <c r="JCP157" s="8"/>
      <c r="JCQ157" s="8"/>
      <c r="JCR157" s="8"/>
      <c r="JCS157" s="8"/>
      <c r="JCT157" s="8"/>
      <c r="JCU157" s="8"/>
      <c r="JCV157" s="8"/>
      <c r="JCW157" s="8"/>
      <c r="JCX157" s="8"/>
      <c r="JCY157" s="8"/>
      <c r="JCZ157" s="8"/>
      <c r="JDA157" s="8"/>
      <c r="JDB157" s="8"/>
      <c r="JDC157" s="8"/>
      <c r="JDD157" s="8"/>
      <c r="JDE157" s="8"/>
      <c r="JDF157" s="8"/>
      <c r="JDG157" s="8"/>
      <c r="JDH157" s="8"/>
      <c r="JDI157" s="8"/>
      <c r="JDJ157" s="8"/>
      <c r="JDK157" s="8"/>
      <c r="JDL157" s="8"/>
      <c r="JDM157" s="8"/>
      <c r="JDN157" s="8"/>
      <c r="JDO157" s="8"/>
      <c r="JDP157" s="8"/>
      <c r="JDQ157" s="8"/>
      <c r="JDR157" s="8"/>
      <c r="JDS157" s="8"/>
      <c r="JDT157" s="8"/>
      <c r="JDU157" s="8"/>
      <c r="JDV157" s="8"/>
      <c r="JDW157" s="8"/>
      <c r="JDX157" s="8"/>
      <c r="JDY157" s="8"/>
      <c r="JDZ157" s="8"/>
      <c r="JEA157" s="8"/>
      <c r="JEB157" s="8"/>
      <c r="JEC157" s="8"/>
      <c r="JED157" s="8"/>
      <c r="JEE157" s="8"/>
      <c r="JEF157" s="8"/>
      <c r="JEG157" s="8"/>
      <c r="JEH157" s="8"/>
      <c r="JEI157" s="8"/>
      <c r="JEJ157" s="8"/>
      <c r="JEK157" s="8"/>
      <c r="JEL157" s="8"/>
      <c r="JEM157" s="8"/>
      <c r="JEN157" s="8"/>
      <c r="JEO157" s="8"/>
      <c r="JEP157" s="8"/>
      <c r="JEQ157" s="8"/>
      <c r="JER157" s="8"/>
      <c r="JES157" s="8"/>
      <c r="JET157" s="8"/>
      <c r="JEU157" s="8"/>
      <c r="JEV157" s="8"/>
      <c r="JEW157" s="8"/>
      <c r="JEX157" s="8"/>
      <c r="JEY157" s="8"/>
      <c r="JEZ157" s="8"/>
      <c r="JFA157" s="8"/>
      <c r="JFB157" s="8"/>
      <c r="JFC157" s="8"/>
      <c r="JFD157" s="8"/>
      <c r="JFE157" s="8"/>
      <c r="JFF157" s="8"/>
      <c r="JFG157" s="8"/>
      <c r="JFH157" s="8"/>
      <c r="JFI157" s="8"/>
      <c r="JFJ157" s="8"/>
      <c r="JFK157" s="8"/>
      <c r="JFL157" s="8"/>
      <c r="JFM157" s="8"/>
      <c r="JFN157" s="8"/>
      <c r="JFO157" s="8"/>
      <c r="JFP157" s="8"/>
      <c r="JFQ157" s="8"/>
      <c r="JFR157" s="8"/>
      <c r="JFS157" s="8"/>
      <c r="JFT157" s="8"/>
      <c r="JFU157" s="8"/>
      <c r="JFV157" s="8"/>
      <c r="JFW157" s="8"/>
      <c r="JFX157" s="8"/>
      <c r="JFY157" s="8"/>
      <c r="JFZ157" s="8"/>
      <c r="JGA157" s="8"/>
      <c r="JGB157" s="8"/>
      <c r="JGC157" s="8"/>
      <c r="JGD157" s="8"/>
      <c r="JGE157" s="8"/>
      <c r="JGF157" s="8"/>
      <c r="JGG157" s="8"/>
      <c r="JGH157" s="8"/>
      <c r="JGI157" s="8"/>
      <c r="JGJ157" s="8"/>
      <c r="JGK157" s="8"/>
      <c r="JGL157" s="8"/>
      <c r="JGM157" s="8"/>
      <c r="JGN157" s="8"/>
      <c r="JGO157" s="8"/>
      <c r="JGP157" s="8"/>
      <c r="JGQ157" s="8"/>
      <c r="JGR157" s="8"/>
      <c r="JGS157" s="8"/>
      <c r="JGT157" s="8"/>
      <c r="JGU157" s="8"/>
      <c r="JGV157" s="8"/>
      <c r="JGW157" s="8"/>
      <c r="JGX157" s="8"/>
      <c r="JGY157" s="8"/>
      <c r="JGZ157" s="8"/>
      <c r="JHA157" s="8"/>
      <c r="JHB157" s="8"/>
      <c r="JHC157" s="8"/>
      <c r="JHD157" s="8"/>
      <c r="JHE157" s="8"/>
      <c r="JHF157" s="8"/>
      <c r="JHG157" s="8"/>
      <c r="JHH157" s="8"/>
      <c r="JHI157" s="8"/>
      <c r="JHJ157" s="8"/>
      <c r="JHK157" s="8"/>
      <c r="JHL157" s="8"/>
      <c r="JHM157" s="8"/>
      <c r="JHN157" s="8"/>
      <c r="JHO157" s="8"/>
      <c r="JHP157" s="8"/>
      <c r="JHQ157" s="8"/>
      <c r="JHR157" s="8"/>
      <c r="JHS157" s="8"/>
      <c r="JHT157" s="8"/>
      <c r="JHU157" s="8"/>
      <c r="JHV157" s="8"/>
      <c r="JHW157" s="8"/>
      <c r="JHX157" s="8"/>
      <c r="JHY157" s="8"/>
      <c r="JHZ157" s="8"/>
      <c r="JIA157" s="8"/>
      <c r="JIB157" s="8"/>
      <c r="JIC157" s="8"/>
      <c r="JID157" s="8"/>
      <c r="JIE157" s="8"/>
      <c r="JIF157" s="8"/>
      <c r="JIG157" s="8"/>
      <c r="JIH157" s="8"/>
      <c r="JII157" s="8"/>
      <c r="JIJ157" s="8"/>
      <c r="JIK157" s="8"/>
      <c r="JIL157" s="8"/>
      <c r="JIM157" s="8"/>
      <c r="JIN157" s="8"/>
      <c r="JIO157" s="8"/>
      <c r="JIP157" s="8"/>
      <c r="JIQ157" s="8"/>
      <c r="JIR157" s="8"/>
      <c r="JIS157" s="8"/>
      <c r="JIT157" s="8"/>
      <c r="JIU157" s="8"/>
      <c r="JIV157" s="8"/>
      <c r="JIW157" s="8"/>
      <c r="JIX157" s="8"/>
      <c r="JIY157" s="8"/>
      <c r="JIZ157" s="8"/>
      <c r="JJA157" s="8"/>
      <c r="JJB157" s="8"/>
      <c r="JJC157" s="8"/>
      <c r="JJD157" s="8"/>
      <c r="JJE157" s="8"/>
      <c r="JJF157" s="8"/>
      <c r="JJG157" s="8"/>
      <c r="JJH157" s="8"/>
      <c r="JJI157" s="8"/>
      <c r="JJJ157" s="8"/>
      <c r="JJK157" s="8"/>
      <c r="JJL157" s="8"/>
      <c r="JJM157" s="8"/>
      <c r="JJN157" s="8"/>
      <c r="JJO157" s="8"/>
      <c r="JJP157" s="8"/>
      <c r="JJQ157" s="8"/>
      <c r="JJR157" s="8"/>
      <c r="JJS157" s="8"/>
      <c r="JJT157" s="8"/>
      <c r="JJU157" s="8"/>
      <c r="JJV157" s="8"/>
      <c r="JJW157" s="8"/>
      <c r="JJX157" s="8"/>
      <c r="JJY157" s="8"/>
      <c r="JJZ157" s="8"/>
      <c r="JKA157" s="8"/>
      <c r="JKB157" s="8"/>
      <c r="JKC157" s="8"/>
      <c r="JKD157" s="8"/>
      <c r="JKE157" s="8"/>
      <c r="JKF157" s="8"/>
      <c r="JKG157" s="8"/>
      <c r="JKH157" s="8"/>
      <c r="JKI157" s="8"/>
      <c r="JKJ157" s="8"/>
      <c r="JKK157" s="8"/>
      <c r="JKL157" s="8"/>
      <c r="JKM157" s="8"/>
      <c r="JKN157" s="8"/>
      <c r="JKO157" s="8"/>
      <c r="JKP157" s="8"/>
      <c r="JKQ157" s="8"/>
      <c r="JKR157" s="8"/>
      <c r="JKS157" s="8"/>
      <c r="JKT157" s="8"/>
      <c r="JKU157" s="8"/>
      <c r="JKV157" s="8"/>
      <c r="JKW157" s="8"/>
      <c r="JKX157" s="8"/>
      <c r="JKY157" s="8"/>
      <c r="JKZ157" s="8"/>
      <c r="JLA157" s="8"/>
      <c r="JLB157" s="8"/>
      <c r="JLC157" s="8"/>
      <c r="JLD157" s="8"/>
      <c r="JLE157" s="8"/>
      <c r="JLF157" s="8"/>
      <c r="JLG157" s="8"/>
      <c r="JLH157" s="8"/>
      <c r="JLI157" s="8"/>
      <c r="JLJ157" s="8"/>
      <c r="JLK157" s="8"/>
      <c r="JLL157" s="8"/>
      <c r="JLM157" s="8"/>
      <c r="JLN157" s="8"/>
      <c r="JLO157" s="8"/>
      <c r="JLP157" s="8"/>
      <c r="JLQ157" s="8"/>
      <c r="JLR157" s="8"/>
      <c r="JLS157" s="8"/>
      <c r="JLT157" s="8"/>
      <c r="JLU157" s="8"/>
      <c r="JLV157" s="8"/>
      <c r="JLW157" s="8"/>
      <c r="JLX157" s="8"/>
      <c r="JLY157" s="8"/>
      <c r="JLZ157" s="8"/>
      <c r="JMA157" s="8"/>
      <c r="JMB157" s="8"/>
      <c r="JMC157" s="8"/>
      <c r="JMD157" s="8"/>
      <c r="JME157" s="8"/>
      <c r="JMF157" s="8"/>
      <c r="JMG157" s="8"/>
      <c r="JMH157" s="8"/>
      <c r="JMI157" s="8"/>
      <c r="JMJ157" s="8"/>
      <c r="JMK157" s="8"/>
      <c r="JML157" s="8"/>
      <c r="JMM157" s="8"/>
      <c r="JMN157" s="8"/>
      <c r="JMO157" s="8"/>
      <c r="JMP157" s="8"/>
      <c r="JMQ157" s="8"/>
      <c r="JMR157" s="8"/>
      <c r="JMS157" s="8"/>
      <c r="JMT157" s="8"/>
      <c r="JMU157" s="8"/>
      <c r="JMV157" s="8"/>
      <c r="JMW157" s="8"/>
      <c r="JMX157" s="8"/>
      <c r="JMY157" s="8"/>
      <c r="JMZ157" s="8"/>
      <c r="JNA157" s="8"/>
      <c r="JNB157" s="8"/>
      <c r="JNC157" s="8"/>
      <c r="JND157" s="8"/>
      <c r="JNE157" s="8"/>
      <c r="JNF157" s="8"/>
      <c r="JNG157" s="8"/>
      <c r="JNH157" s="8"/>
      <c r="JNI157" s="8"/>
      <c r="JNJ157" s="8"/>
      <c r="JNK157" s="8"/>
      <c r="JNL157" s="8"/>
      <c r="JNM157" s="8"/>
      <c r="JNN157" s="8"/>
      <c r="JNO157" s="8"/>
      <c r="JNP157" s="8"/>
      <c r="JNQ157" s="8"/>
      <c r="JNR157" s="8"/>
      <c r="JNS157" s="8"/>
      <c r="JNT157" s="8"/>
      <c r="JNU157" s="8"/>
      <c r="JNV157" s="8"/>
      <c r="JNW157" s="8"/>
      <c r="JNX157" s="8"/>
      <c r="JNY157" s="8"/>
      <c r="JNZ157" s="8"/>
      <c r="JOA157" s="8"/>
      <c r="JOB157" s="8"/>
      <c r="JOC157" s="8"/>
      <c r="JOD157" s="8"/>
      <c r="JOE157" s="8"/>
      <c r="JOF157" s="8"/>
      <c r="JOG157" s="8"/>
      <c r="JOH157" s="8"/>
      <c r="JOI157" s="8"/>
      <c r="JOJ157" s="8"/>
      <c r="JOK157" s="8"/>
      <c r="JOL157" s="8"/>
      <c r="JOM157" s="8"/>
      <c r="JON157" s="8"/>
      <c r="JOO157" s="8"/>
      <c r="JOP157" s="8"/>
      <c r="JOQ157" s="8"/>
      <c r="JOR157" s="8"/>
      <c r="JOS157" s="8"/>
      <c r="JOT157" s="8"/>
      <c r="JOU157" s="8"/>
      <c r="JOV157" s="8"/>
      <c r="JOW157" s="8"/>
      <c r="JOX157" s="8"/>
      <c r="JOY157" s="8"/>
      <c r="JOZ157" s="8"/>
      <c r="JPA157" s="8"/>
      <c r="JPB157" s="8"/>
      <c r="JPC157" s="8"/>
      <c r="JPD157" s="8"/>
      <c r="JPE157" s="8"/>
      <c r="JPF157" s="8"/>
      <c r="JPG157" s="8"/>
      <c r="JPH157" s="8"/>
      <c r="JPI157" s="8"/>
      <c r="JPJ157" s="8"/>
      <c r="JPK157" s="8"/>
      <c r="JPL157" s="8"/>
      <c r="JPM157" s="8"/>
      <c r="JPN157" s="8"/>
      <c r="JPO157" s="8"/>
      <c r="JPP157" s="8"/>
      <c r="JPQ157" s="8"/>
      <c r="JPR157" s="8"/>
      <c r="JPS157" s="8"/>
      <c r="JPT157" s="8"/>
      <c r="JPU157" s="8"/>
      <c r="JPV157" s="8"/>
      <c r="JPW157" s="8"/>
      <c r="JPX157" s="8"/>
      <c r="JPY157" s="8"/>
      <c r="JPZ157" s="8"/>
      <c r="JQA157" s="8"/>
      <c r="JQB157" s="8"/>
      <c r="JQC157" s="8"/>
      <c r="JQD157" s="8"/>
      <c r="JQE157" s="8"/>
      <c r="JQF157" s="8"/>
      <c r="JQG157" s="8"/>
      <c r="JQH157" s="8"/>
      <c r="JQI157" s="8"/>
      <c r="JQJ157" s="8"/>
      <c r="JQK157" s="8"/>
      <c r="JQL157" s="8"/>
      <c r="JQM157" s="8"/>
      <c r="JQN157" s="8"/>
      <c r="JQO157" s="8"/>
      <c r="JQP157" s="8"/>
      <c r="JQQ157" s="8"/>
      <c r="JQR157" s="8"/>
      <c r="JQS157" s="8"/>
      <c r="JQT157" s="8"/>
      <c r="JQU157" s="8"/>
      <c r="JQV157" s="8"/>
      <c r="JQW157" s="8"/>
      <c r="JQX157" s="8"/>
      <c r="JQY157" s="8"/>
      <c r="JQZ157" s="8"/>
      <c r="JRA157" s="8"/>
      <c r="JRB157" s="8"/>
      <c r="JRC157" s="8"/>
      <c r="JRD157" s="8"/>
      <c r="JRE157" s="8"/>
      <c r="JRF157" s="8"/>
      <c r="JRG157" s="8"/>
      <c r="JRH157" s="8"/>
      <c r="JRI157" s="8"/>
      <c r="JRJ157" s="8"/>
      <c r="JRK157" s="8"/>
      <c r="JRL157" s="8"/>
      <c r="JRM157" s="8"/>
      <c r="JRN157" s="8"/>
      <c r="JRO157" s="8"/>
      <c r="JRP157" s="8"/>
      <c r="JRQ157" s="8"/>
      <c r="JRR157" s="8"/>
      <c r="JRS157" s="8"/>
      <c r="JRT157" s="8"/>
      <c r="JRU157" s="8"/>
      <c r="JRV157" s="8"/>
      <c r="JRW157" s="8"/>
      <c r="JRX157" s="8"/>
      <c r="JRY157" s="8"/>
      <c r="JRZ157" s="8"/>
      <c r="JSA157" s="8"/>
      <c r="JSB157" s="8"/>
      <c r="JSC157" s="8"/>
      <c r="JSD157" s="8"/>
      <c r="JSE157" s="8"/>
      <c r="JSF157" s="8"/>
      <c r="JSG157" s="8"/>
      <c r="JSH157" s="8"/>
      <c r="JSI157" s="8"/>
      <c r="JSJ157" s="8"/>
      <c r="JSK157" s="8"/>
      <c r="JSL157" s="8"/>
      <c r="JSM157" s="8"/>
      <c r="JSN157" s="8"/>
      <c r="JSO157" s="8"/>
      <c r="JSP157" s="8"/>
      <c r="JSQ157" s="8"/>
      <c r="JSR157" s="8"/>
      <c r="JSS157" s="8"/>
      <c r="JST157" s="8"/>
      <c r="JSU157" s="8"/>
      <c r="JSV157" s="8"/>
      <c r="JSW157" s="8"/>
      <c r="JSX157" s="8"/>
      <c r="JSY157" s="8"/>
      <c r="JSZ157" s="8"/>
      <c r="JTA157" s="8"/>
      <c r="JTB157" s="8"/>
      <c r="JTC157" s="8"/>
      <c r="JTD157" s="8"/>
      <c r="JTE157" s="8"/>
      <c r="JTF157" s="8"/>
      <c r="JTG157" s="8"/>
      <c r="JTH157" s="8"/>
      <c r="JTI157" s="8"/>
      <c r="JTJ157" s="8"/>
      <c r="JTK157" s="8"/>
      <c r="JTL157" s="8"/>
      <c r="JTM157" s="8"/>
      <c r="JTN157" s="8"/>
      <c r="JTO157" s="8"/>
      <c r="JTP157" s="8"/>
      <c r="JTQ157" s="8"/>
      <c r="JTR157" s="8"/>
      <c r="JTS157" s="8"/>
      <c r="JTT157" s="8"/>
      <c r="JTU157" s="8"/>
      <c r="JTV157" s="8"/>
      <c r="JTW157" s="8"/>
      <c r="JTX157" s="8"/>
      <c r="JTY157" s="8"/>
      <c r="JTZ157" s="8"/>
      <c r="JUA157" s="8"/>
      <c r="JUB157" s="8"/>
      <c r="JUC157" s="8"/>
      <c r="JUD157" s="8"/>
      <c r="JUE157" s="8"/>
      <c r="JUF157" s="8"/>
      <c r="JUG157" s="8"/>
      <c r="JUH157" s="8"/>
      <c r="JUI157" s="8"/>
      <c r="JUJ157" s="8"/>
      <c r="JUK157" s="8"/>
      <c r="JUL157" s="8"/>
      <c r="JUM157" s="8"/>
      <c r="JUN157" s="8"/>
      <c r="JUO157" s="8"/>
      <c r="JUP157" s="8"/>
      <c r="JUQ157" s="8"/>
      <c r="JUR157" s="8"/>
      <c r="JUS157" s="8"/>
      <c r="JUT157" s="8"/>
      <c r="JUU157" s="8"/>
      <c r="JUV157" s="8"/>
      <c r="JUW157" s="8"/>
      <c r="JUX157" s="8"/>
      <c r="JUY157" s="8"/>
      <c r="JUZ157" s="8"/>
      <c r="JVA157" s="8"/>
      <c r="JVB157" s="8"/>
      <c r="JVC157" s="8"/>
      <c r="JVD157" s="8"/>
      <c r="JVE157" s="8"/>
      <c r="JVF157" s="8"/>
      <c r="JVG157" s="8"/>
      <c r="JVH157" s="8"/>
      <c r="JVI157" s="8"/>
      <c r="JVJ157" s="8"/>
      <c r="JVK157" s="8"/>
      <c r="JVL157" s="8"/>
      <c r="JVM157" s="8"/>
      <c r="JVN157" s="8"/>
      <c r="JVO157" s="8"/>
      <c r="JVP157" s="8"/>
      <c r="JVQ157" s="8"/>
      <c r="JVR157" s="8"/>
      <c r="JVS157" s="8"/>
      <c r="JVT157" s="8"/>
      <c r="JVU157" s="8"/>
      <c r="JVV157" s="8"/>
      <c r="JVW157" s="8"/>
      <c r="JVX157" s="8"/>
      <c r="JVY157" s="8"/>
      <c r="JVZ157" s="8"/>
      <c r="JWA157" s="8"/>
      <c r="JWB157" s="8"/>
      <c r="JWC157" s="8"/>
      <c r="JWD157" s="8"/>
      <c r="JWE157" s="8"/>
      <c r="JWF157" s="8"/>
      <c r="JWG157" s="8"/>
      <c r="JWH157" s="8"/>
      <c r="JWI157" s="8"/>
      <c r="JWJ157" s="8"/>
      <c r="JWK157" s="8"/>
      <c r="JWL157" s="8"/>
      <c r="JWM157" s="8"/>
      <c r="JWN157" s="8"/>
      <c r="JWO157" s="8"/>
      <c r="JWP157" s="8"/>
      <c r="JWQ157" s="8"/>
      <c r="JWR157" s="8"/>
      <c r="JWS157" s="8"/>
      <c r="JWT157" s="8"/>
      <c r="JWU157" s="8"/>
      <c r="JWV157" s="8"/>
      <c r="JWW157" s="8"/>
      <c r="JWX157" s="8"/>
      <c r="JWY157" s="8"/>
      <c r="JWZ157" s="8"/>
      <c r="JXA157" s="8"/>
      <c r="JXB157" s="8"/>
      <c r="JXC157" s="8"/>
      <c r="JXD157" s="8"/>
      <c r="JXE157" s="8"/>
      <c r="JXF157" s="8"/>
      <c r="JXG157" s="8"/>
      <c r="JXH157" s="8"/>
      <c r="JXI157" s="8"/>
      <c r="JXJ157" s="8"/>
      <c r="JXK157" s="8"/>
      <c r="JXL157" s="8"/>
      <c r="JXM157" s="8"/>
      <c r="JXN157" s="8"/>
      <c r="JXO157" s="8"/>
      <c r="JXP157" s="8"/>
      <c r="JXQ157" s="8"/>
      <c r="JXR157" s="8"/>
      <c r="JXS157" s="8"/>
      <c r="JXT157" s="8"/>
      <c r="JXU157" s="8"/>
      <c r="JXV157" s="8"/>
      <c r="JXW157" s="8"/>
      <c r="JXX157" s="8"/>
      <c r="JXY157" s="8"/>
      <c r="JXZ157" s="8"/>
      <c r="JYA157" s="8"/>
      <c r="JYB157" s="8"/>
      <c r="JYC157" s="8"/>
      <c r="JYD157" s="8"/>
      <c r="JYE157" s="8"/>
      <c r="JYF157" s="8"/>
      <c r="JYG157" s="8"/>
      <c r="JYH157" s="8"/>
      <c r="JYI157" s="8"/>
      <c r="JYJ157" s="8"/>
      <c r="JYK157" s="8"/>
      <c r="JYL157" s="8"/>
      <c r="JYM157" s="8"/>
      <c r="JYN157" s="8"/>
      <c r="JYO157" s="8"/>
      <c r="JYP157" s="8"/>
      <c r="JYQ157" s="8"/>
      <c r="JYR157" s="8"/>
      <c r="JYS157" s="8"/>
      <c r="JYT157" s="8"/>
      <c r="JYU157" s="8"/>
      <c r="JYV157" s="8"/>
      <c r="JYW157" s="8"/>
      <c r="JYX157" s="8"/>
      <c r="JYY157" s="8"/>
      <c r="JYZ157" s="8"/>
      <c r="JZA157" s="8"/>
      <c r="JZB157" s="8"/>
      <c r="JZC157" s="8"/>
      <c r="JZD157" s="8"/>
      <c r="JZE157" s="8"/>
      <c r="JZF157" s="8"/>
      <c r="JZG157" s="8"/>
      <c r="JZH157" s="8"/>
      <c r="JZI157" s="8"/>
      <c r="JZJ157" s="8"/>
      <c r="JZK157" s="8"/>
      <c r="JZL157" s="8"/>
      <c r="JZM157" s="8"/>
      <c r="JZN157" s="8"/>
      <c r="JZO157" s="8"/>
      <c r="JZP157" s="8"/>
      <c r="JZQ157" s="8"/>
      <c r="JZR157" s="8"/>
      <c r="JZS157" s="8"/>
      <c r="JZT157" s="8"/>
      <c r="JZU157" s="8"/>
      <c r="JZV157" s="8"/>
      <c r="JZW157" s="8"/>
      <c r="JZX157" s="8"/>
      <c r="JZY157" s="8"/>
      <c r="JZZ157" s="8"/>
      <c r="KAA157" s="8"/>
      <c r="KAB157" s="8"/>
      <c r="KAC157" s="8"/>
      <c r="KAD157" s="8"/>
      <c r="KAE157" s="8"/>
      <c r="KAF157" s="8"/>
      <c r="KAG157" s="8"/>
      <c r="KAH157" s="8"/>
      <c r="KAI157" s="8"/>
      <c r="KAJ157" s="8"/>
      <c r="KAK157" s="8"/>
      <c r="KAL157" s="8"/>
      <c r="KAM157" s="8"/>
      <c r="KAN157" s="8"/>
      <c r="KAO157" s="8"/>
      <c r="KAP157" s="8"/>
      <c r="KAQ157" s="8"/>
      <c r="KAR157" s="8"/>
      <c r="KAS157" s="8"/>
      <c r="KAT157" s="8"/>
      <c r="KAU157" s="8"/>
      <c r="KAV157" s="8"/>
      <c r="KAW157" s="8"/>
      <c r="KAX157" s="8"/>
      <c r="KAY157" s="8"/>
      <c r="KAZ157" s="8"/>
      <c r="KBA157" s="8"/>
      <c r="KBB157" s="8"/>
      <c r="KBC157" s="8"/>
      <c r="KBD157" s="8"/>
      <c r="KBE157" s="8"/>
      <c r="KBF157" s="8"/>
      <c r="KBG157" s="8"/>
      <c r="KBH157" s="8"/>
      <c r="KBI157" s="8"/>
      <c r="KBJ157" s="8"/>
      <c r="KBK157" s="8"/>
      <c r="KBL157" s="8"/>
      <c r="KBM157" s="8"/>
      <c r="KBN157" s="8"/>
      <c r="KBO157" s="8"/>
      <c r="KBP157" s="8"/>
      <c r="KBQ157" s="8"/>
      <c r="KBR157" s="8"/>
      <c r="KBS157" s="8"/>
      <c r="KBT157" s="8"/>
      <c r="KBU157" s="8"/>
      <c r="KBV157" s="8"/>
      <c r="KBW157" s="8"/>
      <c r="KBX157" s="8"/>
      <c r="KBY157" s="8"/>
      <c r="KBZ157" s="8"/>
      <c r="KCA157" s="8"/>
      <c r="KCB157" s="8"/>
      <c r="KCC157" s="8"/>
      <c r="KCD157" s="8"/>
      <c r="KCE157" s="8"/>
      <c r="KCF157" s="8"/>
      <c r="KCG157" s="8"/>
      <c r="KCH157" s="8"/>
      <c r="KCI157" s="8"/>
      <c r="KCJ157" s="8"/>
      <c r="KCK157" s="8"/>
      <c r="KCL157" s="8"/>
      <c r="KCM157" s="8"/>
      <c r="KCN157" s="8"/>
      <c r="KCO157" s="8"/>
      <c r="KCP157" s="8"/>
      <c r="KCQ157" s="8"/>
      <c r="KCR157" s="8"/>
      <c r="KCS157" s="8"/>
      <c r="KCT157" s="8"/>
      <c r="KCU157" s="8"/>
      <c r="KCV157" s="8"/>
      <c r="KCW157" s="8"/>
      <c r="KCX157" s="8"/>
      <c r="KCY157" s="8"/>
      <c r="KCZ157" s="8"/>
      <c r="KDA157" s="8"/>
      <c r="KDB157" s="8"/>
      <c r="KDC157" s="8"/>
      <c r="KDD157" s="8"/>
      <c r="KDE157" s="8"/>
      <c r="KDF157" s="8"/>
      <c r="KDG157" s="8"/>
      <c r="KDH157" s="8"/>
      <c r="KDI157" s="8"/>
      <c r="KDJ157" s="8"/>
      <c r="KDK157" s="8"/>
      <c r="KDL157" s="8"/>
      <c r="KDM157" s="8"/>
      <c r="KDN157" s="8"/>
      <c r="KDO157" s="8"/>
      <c r="KDP157" s="8"/>
      <c r="KDQ157" s="8"/>
      <c r="KDR157" s="8"/>
      <c r="KDS157" s="8"/>
      <c r="KDT157" s="8"/>
      <c r="KDU157" s="8"/>
      <c r="KDV157" s="8"/>
      <c r="KDW157" s="8"/>
      <c r="KDX157" s="8"/>
      <c r="KDY157" s="8"/>
      <c r="KDZ157" s="8"/>
      <c r="KEA157" s="8"/>
      <c r="KEB157" s="8"/>
      <c r="KEC157" s="8"/>
      <c r="KED157" s="8"/>
      <c r="KEE157" s="8"/>
      <c r="KEF157" s="8"/>
      <c r="KEG157" s="8"/>
      <c r="KEH157" s="8"/>
      <c r="KEI157" s="8"/>
      <c r="KEJ157" s="8"/>
      <c r="KEK157" s="8"/>
      <c r="KEL157" s="8"/>
      <c r="KEM157" s="8"/>
      <c r="KEN157" s="8"/>
      <c r="KEO157" s="8"/>
      <c r="KEP157" s="8"/>
      <c r="KEQ157" s="8"/>
      <c r="KER157" s="8"/>
      <c r="KES157" s="8"/>
      <c r="KET157" s="8"/>
      <c r="KEU157" s="8"/>
      <c r="KEV157" s="8"/>
      <c r="KEW157" s="8"/>
      <c r="KEX157" s="8"/>
      <c r="KEY157" s="8"/>
      <c r="KEZ157" s="8"/>
      <c r="KFA157" s="8"/>
      <c r="KFB157" s="8"/>
      <c r="KFC157" s="8"/>
      <c r="KFD157" s="8"/>
      <c r="KFE157" s="8"/>
      <c r="KFF157" s="8"/>
      <c r="KFG157" s="8"/>
      <c r="KFH157" s="8"/>
      <c r="KFI157" s="8"/>
      <c r="KFJ157" s="8"/>
      <c r="KFK157" s="8"/>
      <c r="KFL157" s="8"/>
      <c r="KFM157" s="8"/>
      <c r="KFN157" s="8"/>
      <c r="KFO157" s="8"/>
      <c r="KFP157" s="8"/>
      <c r="KFQ157" s="8"/>
      <c r="KFR157" s="8"/>
      <c r="KFS157" s="8"/>
      <c r="KFT157" s="8"/>
      <c r="KFU157" s="8"/>
      <c r="KFV157" s="8"/>
      <c r="KFW157" s="8"/>
      <c r="KFX157" s="8"/>
      <c r="KFY157" s="8"/>
      <c r="KFZ157" s="8"/>
      <c r="KGA157" s="8"/>
      <c r="KGB157" s="8"/>
      <c r="KGC157" s="8"/>
      <c r="KGD157" s="8"/>
      <c r="KGE157" s="8"/>
      <c r="KGF157" s="8"/>
      <c r="KGG157" s="8"/>
      <c r="KGH157" s="8"/>
      <c r="KGI157" s="8"/>
      <c r="KGJ157" s="8"/>
      <c r="KGK157" s="8"/>
      <c r="KGL157" s="8"/>
      <c r="KGM157" s="8"/>
      <c r="KGN157" s="8"/>
      <c r="KGO157" s="8"/>
      <c r="KGP157" s="8"/>
      <c r="KGQ157" s="8"/>
      <c r="KGR157" s="8"/>
      <c r="KGS157" s="8"/>
      <c r="KGT157" s="8"/>
      <c r="KGU157" s="8"/>
      <c r="KGV157" s="8"/>
      <c r="KGW157" s="8"/>
      <c r="KGX157" s="8"/>
      <c r="KGY157" s="8"/>
      <c r="KGZ157" s="8"/>
      <c r="KHA157" s="8"/>
      <c r="KHB157" s="8"/>
      <c r="KHC157" s="8"/>
      <c r="KHD157" s="8"/>
      <c r="KHE157" s="8"/>
      <c r="KHF157" s="8"/>
      <c r="KHG157" s="8"/>
      <c r="KHH157" s="8"/>
      <c r="KHI157" s="8"/>
      <c r="KHJ157" s="8"/>
      <c r="KHK157" s="8"/>
      <c r="KHL157" s="8"/>
      <c r="KHM157" s="8"/>
      <c r="KHN157" s="8"/>
      <c r="KHO157" s="8"/>
      <c r="KHP157" s="8"/>
      <c r="KHQ157" s="8"/>
      <c r="KHR157" s="8"/>
      <c r="KHS157" s="8"/>
      <c r="KHT157" s="8"/>
      <c r="KHU157" s="8"/>
      <c r="KHV157" s="8"/>
      <c r="KHW157" s="8"/>
      <c r="KHX157" s="8"/>
      <c r="KHY157" s="8"/>
      <c r="KHZ157" s="8"/>
      <c r="KIA157" s="8"/>
      <c r="KIB157" s="8"/>
      <c r="KIC157" s="8"/>
      <c r="KID157" s="8"/>
      <c r="KIE157" s="8"/>
      <c r="KIF157" s="8"/>
      <c r="KIG157" s="8"/>
      <c r="KIH157" s="8"/>
      <c r="KII157" s="8"/>
      <c r="KIJ157" s="8"/>
      <c r="KIK157" s="8"/>
      <c r="KIL157" s="8"/>
      <c r="KIM157" s="8"/>
      <c r="KIN157" s="8"/>
      <c r="KIO157" s="8"/>
      <c r="KIP157" s="8"/>
      <c r="KIQ157" s="8"/>
      <c r="KIR157" s="8"/>
      <c r="KIS157" s="8"/>
      <c r="KIT157" s="8"/>
      <c r="KIU157" s="8"/>
      <c r="KIV157" s="8"/>
      <c r="KIW157" s="8"/>
      <c r="KIX157" s="8"/>
      <c r="KIY157" s="8"/>
      <c r="KIZ157" s="8"/>
      <c r="KJA157" s="8"/>
      <c r="KJB157" s="8"/>
      <c r="KJC157" s="8"/>
      <c r="KJD157" s="8"/>
      <c r="KJE157" s="8"/>
      <c r="KJF157" s="8"/>
      <c r="KJG157" s="8"/>
      <c r="KJH157" s="8"/>
      <c r="KJI157" s="8"/>
      <c r="KJJ157" s="8"/>
      <c r="KJK157" s="8"/>
      <c r="KJL157" s="8"/>
      <c r="KJM157" s="8"/>
      <c r="KJN157" s="8"/>
      <c r="KJO157" s="8"/>
      <c r="KJP157" s="8"/>
      <c r="KJQ157" s="8"/>
      <c r="KJR157" s="8"/>
      <c r="KJS157" s="8"/>
      <c r="KJT157" s="8"/>
      <c r="KJU157" s="8"/>
      <c r="KJV157" s="8"/>
      <c r="KJW157" s="8"/>
      <c r="KJX157" s="8"/>
      <c r="KJY157" s="8"/>
      <c r="KJZ157" s="8"/>
      <c r="KKA157" s="8"/>
      <c r="KKB157" s="8"/>
      <c r="KKC157" s="8"/>
      <c r="KKD157" s="8"/>
      <c r="KKE157" s="8"/>
      <c r="KKF157" s="8"/>
      <c r="KKG157" s="8"/>
      <c r="KKH157" s="8"/>
      <c r="KKI157" s="8"/>
      <c r="KKJ157" s="8"/>
      <c r="KKK157" s="8"/>
      <c r="KKL157" s="8"/>
      <c r="KKM157" s="8"/>
      <c r="KKN157" s="8"/>
      <c r="KKO157" s="8"/>
      <c r="KKP157" s="8"/>
      <c r="KKQ157" s="8"/>
      <c r="KKR157" s="8"/>
      <c r="KKS157" s="8"/>
      <c r="KKT157" s="8"/>
      <c r="KKU157" s="8"/>
      <c r="KKV157" s="8"/>
      <c r="KKW157" s="8"/>
      <c r="KKX157" s="8"/>
      <c r="KKY157" s="8"/>
      <c r="KKZ157" s="8"/>
      <c r="KLA157" s="8"/>
      <c r="KLB157" s="8"/>
      <c r="KLC157" s="8"/>
      <c r="KLD157" s="8"/>
      <c r="KLE157" s="8"/>
      <c r="KLF157" s="8"/>
      <c r="KLG157" s="8"/>
      <c r="KLH157" s="8"/>
      <c r="KLI157" s="8"/>
      <c r="KLJ157" s="8"/>
      <c r="KLK157" s="8"/>
      <c r="KLL157" s="8"/>
      <c r="KLM157" s="8"/>
      <c r="KLN157" s="8"/>
      <c r="KLO157" s="8"/>
      <c r="KLP157" s="8"/>
      <c r="KLQ157" s="8"/>
      <c r="KLR157" s="8"/>
      <c r="KLS157" s="8"/>
      <c r="KLT157" s="8"/>
      <c r="KLU157" s="8"/>
      <c r="KLV157" s="8"/>
      <c r="KLW157" s="8"/>
      <c r="KLX157" s="8"/>
      <c r="KLY157" s="8"/>
      <c r="KLZ157" s="8"/>
      <c r="KMA157" s="8"/>
      <c r="KMB157" s="8"/>
      <c r="KMC157" s="8"/>
      <c r="KMD157" s="8"/>
      <c r="KME157" s="8"/>
      <c r="KMF157" s="8"/>
      <c r="KMG157" s="8"/>
      <c r="KMH157" s="8"/>
      <c r="KMI157" s="8"/>
      <c r="KMJ157" s="8"/>
      <c r="KMK157" s="8"/>
      <c r="KML157" s="8"/>
      <c r="KMM157" s="8"/>
      <c r="KMN157" s="8"/>
      <c r="KMO157" s="8"/>
      <c r="KMP157" s="8"/>
      <c r="KMQ157" s="8"/>
      <c r="KMR157" s="8"/>
      <c r="KMS157" s="8"/>
      <c r="KMT157" s="8"/>
      <c r="KMU157" s="8"/>
      <c r="KMV157" s="8"/>
      <c r="KMW157" s="8"/>
      <c r="KMX157" s="8"/>
      <c r="KMY157" s="8"/>
      <c r="KMZ157" s="8"/>
      <c r="KNA157" s="8"/>
      <c r="KNB157" s="8"/>
      <c r="KNC157" s="8"/>
      <c r="KND157" s="8"/>
      <c r="KNE157" s="8"/>
      <c r="KNF157" s="8"/>
      <c r="KNG157" s="8"/>
      <c r="KNH157" s="8"/>
      <c r="KNI157" s="8"/>
      <c r="KNJ157" s="8"/>
      <c r="KNK157" s="8"/>
      <c r="KNL157" s="8"/>
      <c r="KNM157" s="8"/>
      <c r="KNN157" s="8"/>
      <c r="KNO157" s="8"/>
      <c r="KNP157" s="8"/>
      <c r="KNQ157" s="8"/>
      <c r="KNR157" s="8"/>
      <c r="KNS157" s="8"/>
      <c r="KNT157" s="8"/>
      <c r="KNU157" s="8"/>
      <c r="KNV157" s="8"/>
      <c r="KNW157" s="8"/>
      <c r="KNX157" s="8"/>
      <c r="KNY157" s="8"/>
      <c r="KNZ157" s="8"/>
      <c r="KOA157" s="8"/>
      <c r="KOB157" s="8"/>
      <c r="KOC157" s="8"/>
      <c r="KOD157" s="8"/>
      <c r="KOE157" s="8"/>
      <c r="KOF157" s="8"/>
      <c r="KOG157" s="8"/>
      <c r="KOH157" s="8"/>
      <c r="KOI157" s="8"/>
      <c r="KOJ157" s="8"/>
      <c r="KOK157" s="8"/>
      <c r="KOL157" s="8"/>
      <c r="KOM157" s="8"/>
      <c r="KON157" s="8"/>
      <c r="KOO157" s="8"/>
      <c r="KOP157" s="8"/>
      <c r="KOQ157" s="8"/>
      <c r="KOR157" s="8"/>
      <c r="KOS157" s="8"/>
      <c r="KOT157" s="8"/>
      <c r="KOU157" s="8"/>
      <c r="KOV157" s="8"/>
      <c r="KOW157" s="8"/>
      <c r="KOX157" s="8"/>
      <c r="KOY157" s="8"/>
      <c r="KOZ157" s="8"/>
      <c r="KPA157" s="8"/>
      <c r="KPB157" s="8"/>
      <c r="KPC157" s="8"/>
      <c r="KPD157" s="8"/>
      <c r="KPE157" s="8"/>
      <c r="KPF157" s="8"/>
      <c r="KPG157" s="8"/>
      <c r="KPH157" s="8"/>
      <c r="KPI157" s="8"/>
      <c r="KPJ157" s="8"/>
      <c r="KPK157" s="8"/>
      <c r="KPL157" s="8"/>
      <c r="KPM157" s="8"/>
      <c r="KPN157" s="8"/>
      <c r="KPO157" s="8"/>
      <c r="KPP157" s="8"/>
      <c r="KPQ157" s="8"/>
      <c r="KPR157" s="8"/>
      <c r="KPS157" s="8"/>
      <c r="KPT157" s="8"/>
      <c r="KPU157" s="8"/>
      <c r="KPV157" s="8"/>
      <c r="KPW157" s="8"/>
      <c r="KPX157" s="8"/>
      <c r="KPY157" s="8"/>
      <c r="KPZ157" s="8"/>
      <c r="KQA157" s="8"/>
      <c r="KQB157" s="8"/>
      <c r="KQC157" s="8"/>
      <c r="KQD157" s="8"/>
      <c r="KQE157" s="8"/>
      <c r="KQF157" s="8"/>
      <c r="KQG157" s="8"/>
      <c r="KQH157" s="8"/>
      <c r="KQI157" s="8"/>
      <c r="KQJ157" s="8"/>
      <c r="KQK157" s="8"/>
      <c r="KQL157" s="8"/>
      <c r="KQM157" s="8"/>
      <c r="KQN157" s="8"/>
      <c r="KQO157" s="8"/>
      <c r="KQP157" s="8"/>
      <c r="KQQ157" s="8"/>
      <c r="KQR157" s="8"/>
      <c r="KQS157" s="8"/>
      <c r="KQT157" s="8"/>
      <c r="KQU157" s="8"/>
      <c r="KQV157" s="8"/>
      <c r="KQW157" s="8"/>
      <c r="KQX157" s="8"/>
      <c r="KQY157" s="8"/>
      <c r="KQZ157" s="8"/>
      <c r="KRA157" s="8"/>
      <c r="KRB157" s="8"/>
      <c r="KRC157" s="8"/>
      <c r="KRD157" s="8"/>
      <c r="KRE157" s="8"/>
      <c r="KRF157" s="8"/>
      <c r="KRG157" s="8"/>
      <c r="KRH157" s="8"/>
      <c r="KRI157" s="8"/>
      <c r="KRJ157" s="8"/>
      <c r="KRK157" s="8"/>
      <c r="KRL157" s="8"/>
      <c r="KRM157" s="8"/>
      <c r="KRN157" s="8"/>
      <c r="KRO157" s="8"/>
      <c r="KRP157" s="8"/>
      <c r="KRQ157" s="8"/>
      <c r="KRR157" s="8"/>
      <c r="KRS157" s="8"/>
      <c r="KRT157" s="8"/>
      <c r="KRU157" s="8"/>
      <c r="KRV157" s="8"/>
      <c r="KRW157" s="8"/>
      <c r="KRX157" s="8"/>
      <c r="KRY157" s="8"/>
      <c r="KRZ157" s="8"/>
      <c r="KSA157" s="8"/>
      <c r="KSB157" s="8"/>
      <c r="KSC157" s="8"/>
      <c r="KSD157" s="8"/>
      <c r="KSE157" s="8"/>
      <c r="KSF157" s="8"/>
      <c r="KSG157" s="8"/>
      <c r="KSH157" s="8"/>
      <c r="KSI157" s="8"/>
      <c r="KSJ157" s="8"/>
      <c r="KSK157" s="8"/>
      <c r="KSL157" s="8"/>
      <c r="KSM157" s="8"/>
      <c r="KSN157" s="8"/>
      <c r="KSO157" s="8"/>
      <c r="KSP157" s="8"/>
      <c r="KSQ157" s="8"/>
      <c r="KSR157" s="8"/>
      <c r="KSS157" s="8"/>
      <c r="KST157" s="8"/>
      <c r="KSU157" s="8"/>
      <c r="KSV157" s="8"/>
      <c r="KSW157" s="8"/>
      <c r="KSX157" s="8"/>
      <c r="KSY157" s="8"/>
      <c r="KSZ157" s="8"/>
      <c r="KTA157" s="8"/>
      <c r="KTB157" s="8"/>
      <c r="KTC157" s="8"/>
      <c r="KTD157" s="8"/>
      <c r="KTE157" s="8"/>
      <c r="KTF157" s="8"/>
      <c r="KTG157" s="8"/>
      <c r="KTH157" s="8"/>
      <c r="KTI157" s="8"/>
      <c r="KTJ157" s="8"/>
      <c r="KTK157" s="8"/>
      <c r="KTL157" s="8"/>
      <c r="KTM157" s="8"/>
      <c r="KTN157" s="8"/>
      <c r="KTO157" s="8"/>
      <c r="KTP157" s="8"/>
      <c r="KTQ157" s="8"/>
      <c r="KTR157" s="8"/>
      <c r="KTS157" s="8"/>
      <c r="KTT157" s="8"/>
      <c r="KTU157" s="8"/>
      <c r="KTV157" s="8"/>
      <c r="KTW157" s="8"/>
      <c r="KTX157" s="8"/>
      <c r="KTY157" s="8"/>
      <c r="KTZ157" s="8"/>
      <c r="KUA157" s="8"/>
      <c r="KUB157" s="8"/>
      <c r="KUC157" s="8"/>
      <c r="KUD157" s="8"/>
      <c r="KUE157" s="8"/>
      <c r="KUF157" s="8"/>
      <c r="KUG157" s="8"/>
      <c r="KUH157" s="8"/>
      <c r="KUI157" s="8"/>
      <c r="KUJ157" s="8"/>
      <c r="KUK157" s="8"/>
      <c r="KUL157" s="8"/>
      <c r="KUM157" s="8"/>
      <c r="KUN157" s="8"/>
      <c r="KUO157" s="8"/>
      <c r="KUP157" s="8"/>
      <c r="KUQ157" s="8"/>
      <c r="KUR157" s="8"/>
      <c r="KUS157" s="8"/>
      <c r="KUT157" s="8"/>
      <c r="KUU157" s="8"/>
      <c r="KUV157" s="8"/>
      <c r="KUW157" s="8"/>
      <c r="KUX157" s="8"/>
      <c r="KUY157" s="8"/>
      <c r="KUZ157" s="8"/>
      <c r="KVA157" s="8"/>
      <c r="KVB157" s="8"/>
      <c r="KVC157" s="8"/>
      <c r="KVD157" s="8"/>
      <c r="KVE157" s="8"/>
      <c r="KVF157" s="8"/>
      <c r="KVG157" s="8"/>
      <c r="KVH157" s="8"/>
      <c r="KVI157" s="8"/>
      <c r="KVJ157" s="8"/>
      <c r="KVK157" s="8"/>
      <c r="KVL157" s="8"/>
      <c r="KVM157" s="8"/>
      <c r="KVN157" s="8"/>
      <c r="KVO157" s="8"/>
      <c r="KVP157" s="8"/>
      <c r="KVQ157" s="8"/>
      <c r="KVR157" s="8"/>
      <c r="KVS157" s="8"/>
      <c r="KVT157" s="8"/>
      <c r="KVU157" s="8"/>
      <c r="KVV157" s="8"/>
      <c r="KVW157" s="8"/>
      <c r="KVX157" s="8"/>
      <c r="KVY157" s="8"/>
      <c r="KVZ157" s="8"/>
      <c r="KWA157" s="8"/>
      <c r="KWB157" s="8"/>
      <c r="KWC157" s="8"/>
      <c r="KWD157" s="8"/>
      <c r="KWE157" s="8"/>
      <c r="KWF157" s="8"/>
      <c r="KWG157" s="8"/>
      <c r="KWH157" s="8"/>
      <c r="KWI157" s="8"/>
      <c r="KWJ157" s="8"/>
      <c r="KWK157" s="8"/>
      <c r="KWL157" s="8"/>
      <c r="KWM157" s="8"/>
      <c r="KWN157" s="8"/>
      <c r="KWO157" s="8"/>
      <c r="KWP157" s="8"/>
      <c r="KWQ157" s="8"/>
      <c r="KWR157" s="8"/>
      <c r="KWS157" s="8"/>
      <c r="KWT157" s="8"/>
      <c r="KWU157" s="8"/>
      <c r="KWV157" s="8"/>
      <c r="KWW157" s="8"/>
      <c r="KWX157" s="8"/>
      <c r="KWY157" s="8"/>
      <c r="KWZ157" s="8"/>
      <c r="KXA157" s="8"/>
      <c r="KXB157" s="8"/>
      <c r="KXC157" s="8"/>
      <c r="KXD157" s="8"/>
      <c r="KXE157" s="8"/>
      <c r="KXF157" s="8"/>
      <c r="KXG157" s="8"/>
      <c r="KXH157" s="8"/>
      <c r="KXI157" s="8"/>
      <c r="KXJ157" s="8"/>
      <c r="KXK157" s="8"/>
      <c r="KXL157" s="8"/>
      <c r="KXM157" s="8"/>
      <c r="KXN157" s="8"/>
      <c r="KXO157" s="8"/>
      <c r="KXP157" s="8"/>
      <c r="KXQ157" s="8"/>
      <c r="KXR157" s="8"/>
      <c r="KXS157" s="8"/>
      <c r="KXT157" s="8"/>
      <c r="KXU157" s="8"/>
      <c r="KXV157" s="8"/>
      <c r="KXW157" s="8"/>
      <c r="KXX157" s="8"/>
      <c r="KXY157" s="8"/>
      <c r="KXZ157" s="8"/>
      <c r="KYA157" s="8"/>
      <c r="KYB157" s="8"/>
      <c r="KYC157" s="8"/>
      <c r="KYD157" s="8"/>
      <c r="KYE157" s="8"/>
      <c r="KYF157" s="8"/>
      <c r="KYG157" s="8"/>
      <c r="KYH157" s="8"/>
      <c r="KYI157" s="8"/>
      <c r="KYJ157" s="8"/>
      <c r="KYK157" s="8"/>
      <c r="KYL157" s="8"/>
      <c r="KYM157" s="8"/>
      <c r="KYN157" s="8"/>
      <c r="KYO157" s="8"/>
      <c r="KYP157" s="8"/>
      <c r="KYQ157" s="8"/>
      <c r="KYR157" s="8"/>
      <c r="KYS157" s="8"/>
      <c r="KYT157" s="8"/>
      <c r="KYU157" s="8"/>
      <c r="KYV157" s="8"/>
      <c r="KYW157" s="8"/>
      <c r="KYX157" s="8"/>
      <c r="KYY157" s="8"/>
      <c r="KYZ157" s="8"/>
      <c r="KZA157" s="8"/>
      <c r="KZB157" s="8"/>
      <c r="KZC157" s="8"/>
      <c r="KZD157" s="8"/>
      <c r="KZE157" s="8"/>
      <c r="KZF157" s="8"/>
      <c r="KZG157" s="8"/>
      <c r="KZH157" s="8"/>
      <c r="KZI157" s="8"/>
      <c r="KZJ157" s="8"/>
      <c r="KZK157" s="8"/>
      <c r="KZL157" s="8"/>
      <c r="KZM157" s="8"/>
      <c r="KZN157" s="8"/>
      <c r="KZO157" s="8"/>
      <c r="KZP157" s="8"/>
      <c r="KZQ157" s="8"/>
      <c r="KZR157" s="8"/>
      <c r="KZS157" s="8"/>
      <c r="KZT157" s="8"/>
      <c r="KZU157" s="8"/>
      <c r="KZV157" s="8"/>
      <c r="KZW157" s="8"/>
      <c r="KZX157" s="8"/>
      <c r="KZY157" s="8"/>
      <c r="KZZ157" s="8"/>
      <c r="LAA157" s="8"/>
      <c r="LAB157" s="8"/>
      <c r="LAC157" s="8"/>
      <c r="LAD157" s="8"/>
      <c r="LAE157" s="8"/>
      <c r="LAF157" s="8"/>
      <c r="LAG157" s="8"/>
      <c r="LAH157" s="8"/>
      <c r="LAI157" s="8"/>
      <c r="LAJ157" s="8"/>
      <c r="LAK157" s="8"/>
      <c r="LAL157" s="8"/>
      <c r="LAM157" s="8"/>
      <c r="LAN157" s="8"/>
      <c r="LAO157" s="8"/>
      <c r="LAP157" s="8"/>
      <c r="LAQ157" s="8"/>
      <c r="LAR157" s="8"/>
      <c r="LAS157" s="8"/>
      <c r="LAT157" s="8"/>
      <c r="LAU157" s="8"/>
      <c r="LAV157" s="8"/>
      <c r="LAW157" s="8"/>
      <c r="LAX157" s="8"/>
      <c r="LAY157" s="8"/>
      <c r="LAZ157" s="8"/>
      <c r="LBA157" s="8"/>
      <c r="LBB157" s="8"/>
      <c r="LBC157" s="8"/>
      <c r="LBD157" s="8"/>
      <c r="LBE157" s="8"/>
      <c r="LBF157" s="8"/>
      <c r="LBG157" s="8"/>
      <c r="LBH157" s="8"/>
      <c r="LBI157" s="8"/>
      <c r="LBJ157" s="8"/>
      <c r="LBK157" s="8"/>
      <c r="LBL157" s="8"/>
      <c r="LBM157" s="8"/>
      <c r="LBN157" s="8"/>
      <c r="LBO157" s="8"/>
      <c r="LBP157" s="8"/>
      <c r="LBQ157" s="8"/>
      <c r="LBR157" s="8"/>
      <c r="LBS157" s="8"/>
      <c r="LBT157" s="8"/>
      <c r="LBU157" s="8"/>
      <c r="LBV157" s="8"/>
      <c r="LBW157" s="8"/>
      <c r="LBX157" s="8"/>
      <c r="LBY157" s="8"/>
      <c r="LBZ157" s="8"/>
      <c r="LCA157" s="8"/>
      <c r="LCB157" s="8"/>
      <c r="LCC157" s="8"/>
      <c r="LCD157" s="8"/>
      <c r="LCE157" s="8"/>
      <c r="LCF157" s="8"/>
      <c r="LCG157" s="8"/>
      <c r="LCH157" s="8"/>
      <c r="LCI157" s="8"/>
      <c r="LCJ157" s="8"/>
      <c r="LCK157" s="8"/>
      <c r="LCL157" s="8"/>
      <c r="LCM157" s="8"/>
      <c r="LCN157" s="8"/>
      <c r="LCO157" s="8"/>
      <c r="LCP157" s="8"/>
      <c r="LCQ157" s="8"/>
      <c r="LCR157" s="8"/>
      <c r="LCS157" s="8"/>
      <c r="LCT157" s="8"/>
      <c r="LCU157" s="8"/>
      <c r="LCV157" s="8"/>
      <c r="LCW157" s="8"/>
      <c r="LCX157" s="8"/>
      <c r="LCY157" s="8"/>
      <c r="LCZ157" s="8"/>
      <c r="LDA157" s="8"/>
      <c r="LDB157" s="8"/>
      <c r="LDC157" s="8"/>
      <c r="LDD157" s="8"/>
      <c r="LDE157" s="8"/>
      <c r="LDF157" s="8"/>
      <c r="LDG157" s="8"/>
      <c r="LDH157" s="8"/>
      <c r="LDI157" s="8"/>
      <c r="LDJ157" s="8"/>
      <c r="LDK157" s="8"/>
      <c r="LDL157" s="8"/>
      <c r="LDM157" s="8"/>
      <c r="LDN157" s="8"/>
      <c r="LDO157" s="8"/>
      <c r="LDP157" s="8"/>
      <c r="LDQ157" s="8"/>
      <c r="LDR157" s="8"/>
      <c r="LDS157" s="8"/>
      <c r="LDT157" s="8"/>
      <c r="LDU157" s="8"/>
      <c r="LDV157" s="8"/>
      <c r="LDW157" s="8"/>
      <c r="LDX157" s="8"/>
      <c r="LDY157" s="8"/>
      <c r="LDZ157" s="8"/>
      <c r="LEA157" s="8"/>
      <c r="LEB157" s="8"/>
      <c r="LEC157" s="8"/>
      <c r="LED157" s="8"/>
      <c r="LEE157" s="8"/>
      <c r="LEF157" s="8"/>
      <c r="LEG157" s="8"/>
      <c r="LEH157" s="8"/>
      <c r="LEI157" s="8"/>
      <c r="LEJ157" s="8"/>
      <c r="LEK157" s="8"/>
      <c r="LEL157" s="8"/>
      <c r="LEM157" s="8"/>
      <c r="LEN157" s="8"/>
      <c r="LEO157" s="8"/>
      <c r="LEP157" s="8"/>
      <c r="LEQ157" s="8"/>
      <c r="LER157" s="8"/>
      <c r="LES157" s="8"/>
      <c r="LET157" s="8"/>
      <c r="LEU157" s="8"/>
      <c r="LEV157" s="8"/>
      <c r="LEW157" s="8"/>
      <c r="LEX157" s="8"/>
      <c r="LEY157" s="8"/>
      <c r="LEZ157" s="8"/>
      <c r="LFA157" s="8"/>
      <c r="LFB157" s="8"/>
      <c r="LFC157" s="8"/>
      <c r="LFD157" s="8"/>
      <c r="LFE157" s="8"/>
      <c r="LFF157" s="8"/>
      <c r="LFG157" s="8"/>
      <c r="LFH157" s="8"/>
      <c r="LFI157" s="8"/>
      <c r="LFJ157" s="8"/>
      <c r="LFK157" s="8"/>
      <c r="LFL157" s="8"/>
      <c r="LFM157" s="8"/>
      <c r="LFN157" s="8"/>
      <c r="LFO157" s="8"/>
      <c r="LFP157" s="8"/>
      <c r="LFQ157" s="8"/>
      <c r="LFR157" s="8"/>
      <c r="LFS157" s="8"/>
      <c r="LFT157" s="8"/>
      <c r="LFU157" s="8"/>
      <c r="LFV157" s="8"/>
      <c r="LFW157" s="8"/>
      <c r="LFX157" s="8"/>
      <c r="LFY157" s="8"/>
      <c r="LFZ157" s="8"/>
      <c r="LGA157" s="8"/>
      <c r="LGB157" s="8"/>
      <c r="LGC157" s="8"/>
      <c r="LGD157" s="8"/>
      <c r="LGE157" s="8"/>
      <c r="LGF157" s="8"/>
      <c r="LGG157" s="8"/>
      <c r="LGH157" s="8"/>
      <c r="LGI157" s="8"/>
      <c r="LGJ157" s="8"/>
      <c r="LGK157" s="8"/>
      <c r="LGL157" s="8"/>
      <c r="LGM157" s="8"/>
      <c r="LGN157" s="8"/>
      <c r="LGO157" s="8"/>
      <c r="LGP157" s="8"/>
      <c r="LGQ157" s="8"/>
      <c r="LGR157" s="8"/>
      <c r="LGS157" s="8"/>
      <c r="LGT157" s="8"/>
      <c r="LGU157" s="8"/>
      <c r="LGV157" s="8"/>
      <c r="LGW157" s="8"/>
      <c r="LGX157" s="8"/>
      <c r="LGY157" s="8"/>
      <c r="LGZ157" s="8"/>
      <c r="LHA157" s="8"/>
      <c r="LHB157" s="8"/>
      <c r="LHC157" s="8"/>
      <c r="LHD157" s="8"/>
      <c r="LHE157" s="8"/>
      <c r="LHF157" s="8"/>
      <c r="LHG157" s="8"/>
      <c r="LHH157" s="8"/>
      <c r="LHI157" s="8"/>
      <c r="LHJ157" s="8"/>
      <c r="LHK157" s="8"/>
      <c r="LHL157" s="8"/>
      <c r="LHM157" s="8"/>
      <c r="LHN157" s="8"/>
      <c r="LHO157" s="8"/>
      <c r="LHP157" s="8"/>
      <c r="LHQ157" s="8"/>
      <c r="LHR157" s="8"/>
      <c r="LHS157" s="8"/>
      <c r="LHT157" s="8"/>
      <c r="LHU157" s="8"/>
      <c r="LHV157" s="8"/>
      <c r="LHW157" s="8"/>
      <c r="LHX157" s="8"/>
      <c r="LHY157" s="8"/>
      <c r="LHZ157" s="8"/>
      <c r="LIA157" s="8"/>
      <c r="LIB157" s="8"/>
      <c r="LIC157" s="8"/>
      <c r="LID157" s="8"/>
      <c r="LIE157" s="8"/>
      <c r="LIF157" s="8"/>
      <c r="LIG157" s="8"/>
      <c r="LIH157" s="8"/>
      <c r="LII157" s="8"/>
      <c r="LIJ157" s="8"/>
      <c r="LIK157" s="8"/>
      <c r="LIL157" s="8"/>
      <c r="LIM157" s="8"/>
      <c r="LIN157" s="8"/>
      <c r="LIO157" s="8"/>
      <c r="LIP157" s="8"/>
      <c r="LIQ157" s="8"/>
      <c r="LIR157" s="8"/>
      <c r="LIS157" s="8"/>
      <c r="LIT157" s="8"/>
      <c r="LIU157" s="8"/>
      <c r="LIV157" s="8"/>
      <c r="LIW157" s="8"/>
      <c r="LIX157" s="8"/>
      <c r="LIY157" s="8"/>
      <c r="LIZ157" s="8"/>
      <c r="LJA157" s="8"/>
      <c r="LJB157" s="8"/>
      <c r="LJC157" s="8"/>
      <c r="LJD157" s="8"/>
      <c r="LJE157" s="8"/>
      <c r="LJF157" s="8"/>
      <c r="LJG157" s="8"/>
      <c r="LJH157" s="8"/>
      <c r="LJI157" s="8"/>
      <c r="LJJ157" s="8"/>
      <c r="LJK157" s="8"/>
      <c r="LJL157" s="8"/>
      <c r="LJM157" s="8"/>
      <c r="LJN157" s="8"/>
      <c r="LJO157" s="8"/>
      <c r="LJP157" s="8"/>
      <c r="LJQ157" s="8"/>
      <c r="LJR157" s="8"/>
      <c r="LJS157" s="8"/>
      <c r="LJT157" s="8"/>
      <c r="LJU157" s="8"/>
      <c r="LJV157" s="8"/>
      <c r="LJW157" s="8"/>
      <c r="LJX157" s="8"/>
      <c r="LJY157" s="8"/>
      <c r="LJZ157" s="8"/>
      <c r="LKA157" s="8"/>
      <c r="LKB157" s="8"/>
      <c r="LKC157" s="8"/>
      <c r="LKD157" s="8"/>
      <c r="LKE157" s="8"/>
      <c r="LKF157" s="8"/>
      <c r="LKG157" s="8"/>
      <c r="LKH157" s="8"/>
      <c r="LKI157" s="8"/>
      <c r="LKJ157" s="8"/>
      <c r="LKK157" s="8"/>
      <c r="LKL157" s="8"/>
      <c r="LKM157" s="8"/>
      <c r="LKN157" s="8"/>
      <c r="LKO157" s="8"/>
      <c r="LKP157" s="8"/>
      <c r="LKQ157" s="8"/>
      <c r="LKR157" s="8"/>
      <c r="LKS157" s="8"/>
      <c r="LKT157" s="8"/>
      <c r="LKU157" s="8"/>
      <c r="LKV157" s="8"/>
      <c r="LKW157" s="8"/>
      <c r="LKX157" s="8"/>
      <c r="LKY157" s="8"/>
      <c r="LKZ157" s="8"/>
      <c r="LLA157" s="8"/>
      <c r="LLB157" s="8"/>
      <c r="LLC157" s="8"/>
      <c r="LLD157" s="8"/>
      <c r="LLE157" s="8"/>
      <c r="LLF157" s="8"/>
      <c r="LLG157" s="8"/>
      <c r="LLH157" s="8"/>
      <c r="LLI157" s="8"/>
      <c r="LLJ157" s="8"/>
      <c r="LLK157" s="8"/>
      <c r="LLL157" s="8"/>
      <c r="LLM157" s="8"/>
      <c r="LLN157" s="8"/>
      <c r="LLO157" s="8"/>
      <c r="LLP157" s="8"/>
      <c r="LLQ157" s="8"/>
      <c r="LLR157" s="8"/>
      <c r="LLS157" s="8"/>
      <c r="LLT157" s="8"/>
      <c r="LLU157" s="8"/>
      <c r="LLV157" s="8"/>
      <c r="LLW157" s="8"/>
      <c r="LLX157" s="8"/>
      <c r="LLY157" s="8"/>
      <c r="LLZ157" s="8"/>
      <c r="LMA157" s="8"/>
      <c r="LMB157" s="8"/>
      <c r="LMC157" s="8"/>
      <c r="LMD157" s="8"/>
      <c r="LME157" s="8"/>
      <c r="LMF157" s="8"/>
      <c r="LMG157" s="8"/>
      <c r="LMH157" s="8"/>
      <c r="LMI157" s="8"/>
      <c r="LMJ157" s="8"/>
      <c r="LMK157" s="8"/>
      <c r="LML157" s="8"/>
      <c r="LMM157" s="8"/>
      <c r="LMN157" s="8"/>
      <c r="LMO157" s="8"/>
      <c r="LMP157" s="8"/>
      <c r="LMQ157" s="8"/>
      <c r="LMR157" s="8"/>
      <c r="LMS157" s="8"/>
      <c r="LMT157" s="8"/>
      <c r="LMU157" s="8"/>
      <c r="LMV157" s="8"/>
      <c r="LMW157" s="8"/>
      <c r="LMX157" s="8"/>
      <c r="LMY157" s="8"/>
      <c r="LMZ157" s="8"/>
      <c r="LNA157" s="8"/>
      <c r="LNB157" s="8"/>
      <c r="LNC157" s="8"/>
      <c r="LND157" s="8"/>
      <c r="LNE157" s="8"/>
      <c r="LNF157" s="8"/>
      <c r="LNG157" s="8"/>
      <c r="LNH157" s="8"/>
      <c r="LNI157" s="8"/>
      <c r="LNJ157" s="8"/>
      <c r="LNK157" s="8"/>
      <c r="LNL157" s="8"/>
      <c r="LNM157" s="8"/>
      <c r="LNN157" s="8"/>
      <c r="LNO157" s="8"/>
      <c r="LNP157" s="8"/>
      <c r="LNQ157" s="8"/>
      <c r="LNR157" s="8"/>
      <c r="LNS157" s="8"/>
      <c r="LNT157" s="8"/>
      <c r="LNU157" s="8"/>
      <c r="LNV157" s="8"/>
      <c r="LNW157" s="8"/>
      <c r="LNX157" s="8"/>
      <c r="LNY157" s="8"/>
      <c r="LNZ157" s="8"/>
      <c r="LOA157" s="8"/>
      <c r="LOB157" s="8"/>
      <c r="LOC157" s="8"/>
      <c r="LOD157" s="8"/>
      <c r="LOE157" s="8"/>
      <c r="LOF157" s="8"/>
      <c r="LOG157" s="8"/>
      <c r="LOH157" s="8"/>
      <c r="LOI157" s="8"/>
      <c r="LOJ157" s="8"/>
      <c r="LOK157" s="8"/>
      <c r="LOL157" s="8"/>
      <c r="LOM157" s="8"/>
      <c r="LON157" s="8"/>
      <c r="LOO157" s="8"/>
      <c r="LOP157" s="8"/>
      <c r="LOQ157" s="8"/>
      <c r="LOR157" s="8"/>
      <c r="LOS157" s="8"/>
      <c r="LOT157" s="8"/>
      <c r="LOU157" s="8"/>
      <c r="LOV157" s="8"/>
      <c r="LOW157" s="8"/>
      <c r="LOX157" s="8"/>
      <c r="LOY157" s="8"/>
      <c r="LOZ157" s="8"/>
      <c r="LPA157" s="8"/>
      <c r="LPB157" s="8"/>
      <c r="LPC157" s="8"/>
      <c r="LPD157" s="8"/>
      <c r="LPE157" s="8"/>
      <c r="LPF157" s="8"/>
      <c r="LPG157" s="8"/>
      <c r="LPH157" s="8"/>
      <c r="LPI157" s="8"/>
      <c r="LPJ157" s="8"/>
      <c r="LPK157" s="8"/>
      <c r="LPL157" s="8"/>
      <c r="LPM157" s="8"/>
      <c r="LPN157" s="8"/>
      <c r="LPO157" s="8"/>
      <c r="LPP157" s="8"/>
      <c r="LPQ157" s="8"/>
      <c r="LPR157" s="8"/>
      <c r="LPS157" s="8"/>
      <c r="LPT157" s="8"/>
      <c r="LPU157" s="8"/>
      <c r="LPV157" s="8"/>
      <c r="LPW157" s="8"/>
      <c r="LPX157" s="8"/>
      <c r="LPY157" s="8"/>
      <c r="LPZ157" s="8"/>
      <c r="LQA157" s="8"/>
      <c r="LQB157" s="8"/>
      <c r="LQC157" s="8"/>
      <c r="LQD157" s="8"/>
      <c r="LQE157" s="8"/>
      <c r="LQF157" s="8"/>
      <c r="LQG157" s="8"/>
      <c r="LQH157" s="8"/>
      <c r="LQI157" s="8"/>
      <c r="LQJ157" s="8"/>
      <c r="LQK157" s="8"/>
      <c r="LQL157" s="8"/>
      <c r="LQM157" s="8"/>
      <c r="LQN157" s="8"/>
      <c r="LQO157" s="8"/>
      <c r="LQP157" s="8"/>
      <c r="LQQ157" s="8"/>
      <c r="LQR157" s="8"/>
      <c r="LQS157" s="8"/>
      <c r="LQT157" s="8"/>
      <c r="LQU157" s="8"/>
      <c r="LQV157" s="8"/>
      <c r="LQW157" s="8"/>
      <c r="LQX157" s="8"/>
      <c r="LQY157" s="8"/>
      <c r="LQZ157" s="8"/>
      <c r="LRA157" s="8"/>
      <c r="LRB157" s="8"/>
      <c r="LRC157" s="8"/>
      <c r="LRD157" s="8"/>
      <c r="LRE157" s="8"/>
      <c r="LRF157" s="8"/>
      <c r="LRG157" s="8"/>
      <c r="LRH157" s="8"/>
      <c r="LRI157" s="8"/>
      <c r="LRJ157" s="8"/>
      <c r="LRK157" s="8"/>
      <c r="LRL157" s="8"/>
      <c r="LRM157" s="8"/>
      <c r="LRN157" s="8"/>
      <c r="LRO157" s="8"/>
      <c r="LRP157" s="8"/>
      <c r="LRQ157" s="8"/>
      <c r="LRR157" s="8"/>
      <c r="LRS157" s="8"/>
      <c r="LRT157" s="8"/>
      <c r="LRU157" s="8"/>
      <c r="LRV157" s="8"/>
      <c r="LRW157" s="8"/>
      <c r="LRX157" s="8"/>
      <c r="LRY157" s="8"/>
      <c r="LRZ157" s="8"/>
      <c r="LSA157" s="8"/>
      <c r="LSB157" s="8"/>
      <c r="LSC157" s="8"/>
      <c r="LSD157" s="8"/>
      <c r="LSE157" s="8"/>
      <c r="LSF157" s="8"/>
      <c r="LSG157" s="8"/>
      <c r="LSH157" s="8"/>
      <c r="LSI157" s="8"/>
      <c r="LSJ157" s="8"/>
      <c r="LSK157" s="8"/>
      <c r="LSL157" s="8"/>
      <c r="LSM157" s="8"/>
      <c r="LSN157" s="8"/>
      <c r="LSO157" s="8"/>
      <c r="LSP157" s="8"/>
      <c r="LSQ157" s="8"/>
      <c r="LSR157" s="8"/>
      <c r="LSS157" s="8"/>
      <c r="LST157" s="8"/>
      <c r="LSU157" s="8"/>
      <c r="LSV157" s="8"/>
      <c r="LSW157" s="8"/>
      <c r="LSX157" s="8"/>
      <c r="LSY157" s="8"/>
      <c r="LSZ157" s="8"/>
      <c r="LTA157" s="8"/>
      <c r="LTB157" s="8"/>
      <c r="LTC157" s="8"/>
      <c r="LTD157" s="8"/>
      <c r="LTE157" s="8"/>
      <c r="LTF157" s="8"/>
      <c r="LTG157" s="8"/>
      <c r="LTH157" s="8"/>
      <c r="LTI157" s="8"/>
      <c r="LTJ157" s="8"/>
      <c r="LTK157" s="8"/>
      <c r="LTL157" s="8"/>
      <c r="LTM157" s="8"/>
      <c r="LTN157" s="8"/>
      <c r="LTO157" s="8"/>
      <c r="LTP157" s="8"/>
      <c r="LTQ157" s="8"/>
      <c r="LTR157" s="8"/>
      <c r="LTS157" s="8"/>
      <c r="LTT157" s="8"/>
      <c r="LTU157" s="8"/>
      <c r="LTV157" s="8"/>
      <c r="LTW157" s="8"/>
      <c r="LTX157" s="8"/>
      <c r="LTY157" s="8"/>
      <c r="LTZ157" s="8"/>
      <c r="LUA157" s="8"/>
      <c r="LUB157" s="8"/>
      <c r="LUC157" s="8"/>
      <c r="LUD157" s="8"/>
      <c r="LUE157" s="8"/>
      <c r="LUF157" s="8"/>
      <c r="LUG157" s="8"/>
      <c r="LUH157" s="8"/>
      <c r="LUI157" s="8"/>
      <c r="LUJ157" s="8"/>
      <c r="LUK157" s="8"/>
      <c r="LUL157" s="8"/>
      <c r="LUM157" s="8"/>
      <c r="LUN157" s="8"/>
      <c r="LUO157" s="8"/>
      <c r="LUP157" s="8"/>
      <c r="LUQ157" s="8"/>
      <c r="LUR157" s="8"/>
      <c r="LUS157" s="8"/>
      <c r="LUT157" s="8"/>
      <c r="LUU157" s="8"/>
      <c r="LUV157" s="8"/>
      <c r="LUW157" s="8"/>
      <c r="LUX157" s="8"/>
      <c r="LUY157" s="8"/>
      <c r="LUZ157" s="8"/>
      <c r="LVA157" s="8"/>
      <c r="LVB157" s="8"/>
      <c r="LVC157" s="8"/>
      <c r="LVD157" s="8"/>
      <c r="LVE157" s="8"/>
      <c r="LVF157" s="8"/>
      <c r="LVG157" s="8"/>
      <c r="LVH157" s="8"/>
      <c r="LVI157" s="8"/>
      <c r="LVJ157" s="8"/>
      <c r="LVK157" s="8"/>
      <c r="LVL157" s="8"/>
      <c r="LVM157" s="8"/>
      <c r="LVN157" s="8"/>
      <c r="LVO157" s="8"/>
      <c r="LVP157" s="8"/>
      <c r="LVQ157" s="8"/>
      <c r="LVR157" s="8"/>
      <c r="LVS157" s="8"/>
      <c r="LVT157" s="8"/>
      <c r="LVU157" s="8"/>
      <c r="LVV157" s="8"/>
      <c r="LVW157" s="8"/>
      <c r="LVX157" s="8"/>
      <c r="LVY157" s="8"/>
      <c r="LVZ157" s="8"/>
      <c r="LWA157" s="8"/>
      <c r="LWB157" s="8"/>
      <c r="LWC157" s="8"/>
      <c r="LWD157" s="8"/>
      <c r="LWE157" s="8"/>
      <c r="LWF157" s="8"/>
      <c r="LWG157" s="8"/>
      <c r="LWH157" s="8"/>
      <c r="LWI157" s="8"/>
      <c r="LWJ157" s="8"/>
      <c r="LWK157" s="8"/>
      <c r="LWL157" s="8"/>
      <c r="LWM157" s="8"/>
      <c r="LWN157" s="8"/>
      <c r="LWO157" s="8"/>
      <c r="LWP157" s="8"/>
      <c r="LWQ157" s="8"/>
      <c r="LWR157" s="8"/>
      <c r="LWS157" s="8"/>
      <c r="LWT157" s="8"/>
      <c r="LWU157" s="8"/>
      <c r="LWV157" s="8"/>
      <c r="LWW157" s="8"/>
      <c r="LWX157" s="8"/>
      <c r="LWY157" s="8"/>
      <c r="LWZ157" s="8"/>
      <c r="LXA157" s="8"/>
      <c r="LXB157" s="8"/>
      <c r="LXC157" s="8"/>
      <c r="LXD157" s="8"/>
      <c r="LXE157" s="8"/>
      <c r="LXF157" s="8"/>
      <c r="LXG157" s="8"/>
      <c r="LXH157" s="8"/>
      <c r="LXI157" s="8"/>
      <c r="LXJ157" s="8"/>
      <c r="LXK157" s="8"/>
      <c r="LXL157" s="8"/>
      <c r="LXM157" s="8"/>
      <c r="LXN157" s="8"/>
      <c r="LXO157" s="8"/>
      <c r="LXP157" s="8"/>
      <c r="LXQ157" s="8"/>
      <c r="LXR157" s="8"/>
      <c r="LXS157" s="8"/>
      <c r="LXT157" s="8"/>
      <c r="LXU157" s="8"/>
      <c r="LXV157" s="8"/>
      <c r="LXW157" s="8"/>
      <c r="LXX157" s="8"/>
      <c r="LXY157" s="8"/>
      <c r="LXZ157" s="8"/>
      <c r="LYA157" s="8"/>
      <c r="LYB157" s="8"/>
      <c r="LYC157" s="8"/>
      <c r="LYD157" s="8"/>
      <c r="LYE157" s="8"/>
      <c r="LYF157" s="8"/>
      <c r="LYG157" s="8"/>
      <c r="LYH157" s="8"/>
      <c r="LYI157" s="8"/>
      <c r="LYJ157" s="8"/>
      <c r="LYK157" s="8"/>
      <c r="LYL157" s="8"/>
      <c r="LYM157" s="8"/>
      <c r="LYN157" s="8"/>
      <c r="LYO157" s="8"/>
      <c r="LYP157" s="8"/>
      <c r="LYQ157" s="8"/>
      <c r="LYR157" s="8"/>
      <c r="LYS157" s="8"/>
      <c r="LYT157" s="8"/>
      <c r="LYU157" s="8"/>
      <c r="LYV157" s="8"/>
      <c r="LYW157" s="8"/>
      <c r="LYX157" s="8"/>
      <c r="LYY157" s="8"/>
      <c r="LYZ157" s="8"/>
      <c r="LZA157" s="8"/>
      <c r="LZB157" s="8"/>
      <c r="LZC157" s="8"/>
      <c r="LZD157" s="8"/>
      <c r="LZE157" s="8"/>
      <c r="LZF157" s="8"/>
      <c r="LZG157" s="8"/>
      <c r="LZH157" s="8"/>
      <c r="LZI157" s="8"/>
      <c r="LZJ157" s="8"/>
      <c r="LZK157" s="8"/>
      <c r="LZL157" s="8"/>
      <c r="LZM157" s="8"/>
      <c r="LZN157" s="8"/>
      <c r="LZO157" s="8"/>
      <c r="LZP157" s="8"/>
      <c r="LZQ157" s="8"/>
      <c r="LZR157" s="8"/>
      <c r="LZS157" s="8"/>
      <c r="LZT157" s="8"/>
      <c r="LZU157" s="8"/>
      <c r="LZV157" s="8"/>
      <c r="LZW157" s="8"/>
      <c r="LZX157" s="8"/>
      <c r="LZY157" s="8"/>
      <c r="LZZ157" s="8"/>
      <c r="MAA157" s="8"/>
      <c r="MAB157" s="8"/>
      <c r="MAC157" s="8"/>
      <c r="MAD157" s="8"/>
      <c r="MAE157" s="8"/>
      <c r="MAF157" s="8"/>
      <c r="MAG157" s="8"/>
      <c r="MAH157" s="8"/>
      <c r="MAI157" s="8"/>
      <c r="MAJ157" s="8"/>
      <c r="MAK157" s="8"/>
      <c r="MAL157" s="8"/>
      <c r="MAM157" s="8"/>
      <c r="MAN157" s="8"/>
      <c r="MAO157" s="8"/>
      <c r="MAP157" s="8"/>
      <c r="MAQ157" s="8"/>
      <c r="MAR157" s="8"/>
      <c r="MAS157" s="8"/>
      <c r="MAT157" s="8"/>
      <c r="MAU157" s="8"/>
      <c r="MAV157" s="8"/>
      <c r="MAW157" s="8"/>
      <c r="MAX157" s="8"/>
      <c r="MAY157" s="8"/>
      <c r="MAZ157" s="8"/>
      <c r="MBA157" s="8"/>
      <c r="MBB157" s="8"/>
      <c r="MBC157" s="8"/>
      <c r="MBD157" s="8"/>
      <c r="MBE157" s="8"/>
      <c r="MBF157" s="8"/>
      <c r="MBG157" s="8"/>
      <c r="MBH157" s="8"/>
      <c r="MBI157" s="8"/>
      <c r="MBJ157" s="8"/>
      <c r="MBK157" s="8"/>
      <c r="MBL157" s="8"/>
      <c r="MBM157" s="8"/>
      <c r="MBN157" s="8"/>
      <c r="MBO157" s="8"/>
      <c r="MBP157" s="8"/>
      <c r="MBQ157" s="8"/>
      <c r="MBR157" s="8"/>
      <c r="MBS157" s="8"/>
      <c r="MBT157" s="8"/>
      <c r="MBU157" s="8"/>
      <c r="MBV157" s="8"/>
      <c r="MBW157" s="8"/>
      <c r="MBX157" s="8"/>
      <c r="MBY157" s="8"/>
      <c r="MBZ157" s="8"/>
      <c r="MCA157" s="8"/>
      <c r="MCB157" s="8"/>
      <c r="MCC157" s="8"/>
      <c r="MCD157" s="8"/>
      <c r="MCE157" s="8"/>
      <c r="MCF157" s="8"/>
      <c r="MCG157" s="8"/>
      <c r="MCH157" s="8"/>
      <c r="MCI157" s="8"/>
      <c r="MCJ157" s="8"/>
      <c r="MCK157" s="8"/>
      <c r="MCL157" s="8"/>
      <c r="MCM157" s="8"/>
      <c r="MCN157" s="8"/>
      <c r="MCO157" s="8"/>
      <c r="MCP157" s="8"/>
      <c r="MCQ157" s="8"/>
      <c r="MCR157" s="8"/>
      <c r="MCS157" s="8"/>
      <c r="MCT157" s="8"/>
      <c r="MCU157" s="8"/>
      <c r="MCV157" s="8"/>
      <c r="MCW157" s="8"/>
      <c r="MCX157" s="8"/>
      <c r="MCY157" s="8"/>
      <c r="MCZ157" s="8"/>
      <c r="MDA157" s="8"/>
      <c r="MDB157" s="8"/>
      <c r="MDC157" s="8"/>
      <c r="MDD157" s="8"/>
      <c r="MDE157" s="8"/>
      <c r="MDF157" s="8"/>
      <c r="MDG157" s="8"/>
      <c r="MDH157" s="8"/>
      <c r="MDI157" s="8"/>
      <c r="MDJ157" s="8"/>
      <c r="MDK157" s="8"/>
      <c r="MDL157" s="8"/>
      <c r="MDM157" s="8"/>
      <c r="MDN157" s="8"/>
      <c r="MDO157" s="8"/>
      <c r="MDP157" s="8"/>
      <c r="MDQ157" s="8"/>
      <c r="MDR157" s="8"/>
      <c r="MDS157" s="8"/>
      <c r="MDT157" s="8"/>
      <c r="MDU157" s="8"/>
      <c r="MDV157" s="8"/>
      <c r="MDW157" s="8"/>
      <c r="MDX157" s="8"/>
      <c r="MDY157" s="8"/>
      <c r="MDZ157" s="8"/>
      <c r="MEA157" s="8"/>
      <c r="MEB157" s="8"/>
      <c r="MEC157" s="8"/>
      <c r="MED157" s="8"/>
      <c r="MEE157" s="8"/>
      <c r="MEF157" s="8"/>
      <c r="MEG157" s="8"/>
      <c r="MEH157" s="8"/>
      <c r="MEI157" s="8"/>
      <c r="MEJ157" s="8"/>
      <c r="MEK157" s="8"/>
      <c r="MEL157" s="8"/>
      <c r="MEM157" s="8"/>
      <c r="MEN157" s="8"/>
      <c r="MEO157" s="8"/>
      <c r="MEP157" s="8"/>
      <c r="MEQ157" s="8"/>
      <c r="MER157" s="8"/>
      <c r="MES157" s="8"/>
      <c r="MET157" s="8"/>
      <c r="MEU157" s="8"/>
      <c r="MEV157" s="8"/>
      <c r="MEW157" s="8"/>
      <c r="MEX157" s="8"/>
      <c r="MEY157" s="8"/>
      <c r="MEZ157" s="8"/>
      <c r="MFA157" s="8"/>
      <c r="MFB157" s="8"/>
      <c r="MFC157" s="8"/>
      <c r="MFD157" s="8"/>
      <c r="MFE157" s="8"/>
      <c r="MFF157" s="8"/>
      <c r="MFG157" s="8"/>
      <c r="MFH157" s="8"/>
      <c r="MFI157" s="8"/>
      <c r="MFJ157" s="8"/>
      <c r="MFK157" s="8"/>
      <c r="MFL157" s="8"/>
      <c r="MFM157" s="8"/>
      <c r="MFN157" s="8"/>
      <c r="MFO157" s="8"/>
      <c r="MFP157" s="8"/>
      <c r="MFQ157" s="8"/>
      <c r="MFR157" s="8"/>
      <c r="MFS157" s="8"/>
      <c r="MFT157" s="8"/>
      <c r="MFU157" s="8"/>
      <c r="MFV157" s="8"/>
      <c r="MFW157" s="8"/>
      <c r="MFX157" s="8"/>
      <c r="MFY157" s="8"/>
      <c r="MFZ157" s="8"/>
      <c r="MGA157" s="8"/>
      <c r="MGB157" s="8"/>
      <c r="MGC157" s="8"/>
      <c r="MGD157" s="8"/>
      <c r="MGE157" s="8"/>
      <c r="MGF157" s="8"/>
      <c r="MGG157" s="8"/>
      <c r="MGH157" s="8"/>
      <c r="MGI157" s="8"/>
      <c r="MGJ157" s="8"/>
      <c r="MGK157" s="8"/>
      <c r="MGL157" s="8"/>
      <c r="MGM157" s="8"/>
      <c r="MGN157" s="8"/>
      <c r="MGO157" s="8"/>
      <c r="MGP157" s="8"/>
      <c r="MGQ157" s="8"/>
      <c r="MGR157" s="8"/>
      <c r="MGS157" s="8"/>
      <c r="MGT157" s="8"/>
      <c r="MGU157" s="8"/>
      <c r="MGV157" s="8"/>
      <c r="MGW157" s="8"/>
      <c r="MGX157" s="8"/>
      <c r="MGY157" s="8"/>
      <c r="MGZ157" s="8"/>
      <c r="MHA157" s="8"/>
      <c r="MHB157" s="8"/>
      <c r="MHC157" s="8"/>
      <c r="MHD157" s="8"/>
      <c r="MHE157" s="8"/>
      <c r="MHF157" s="8"/>
      <c r="MHG157" s="8"/>
      <c r="MHH157" s="8"/>
      <c r="MHI157" s="8"/>
      <c r="MHJ157" s="8"/>
      <c r="MHK157" s="8"/>
      <c r="MHL157" s="8"/>
      <c r="MHM157" s="8"/>
      <c r="MHN157" s="8"/>
      <c r="MHO157" s="8"/>
      <c r="MHP157" s="8"/>
      <c r="MHQ157" s="8"/>
      <c r="MHR157" s="8"/>
      <c r="MHS157" s="8"/>
      <c r="MHT157" s="8"/>
      <c r="MHU157" s="8"/>
      <c r="MHV157" s="8"/>
      <c r="MHW157" s="8"/>
      <c r="MHX157" s="8"/>
      <c r="MHY157" s="8"/>
      <c r="MHZ157" s="8"/>
      <c r="MIA157" s="8"/>
      <c r="MIB157" s="8"/>
      <c r="MIC157" s="8"/>
      <c r="MID157" s="8"/>
      <c r="MIE157" s="8"/>
      <c r="MIF157" s="8"/>
      <c r="MIG157" s="8"/>
      <c r="MIH157" s="8"/>
      <c r="MII157" s="8"/>
      <c r="MIJ157" s="8"/>
      <c r="MIK157" s="8"/>
      <c r="MIL157" s="8"/>
      <c r="MIM157" s="8"/>
      <c r="MIN157" s="8"/>
      <c r="MIO157" s="8"/>
      <c r="MIP157" s="8"/>
      <c r="MIQ157" s="8"/>
      <c r="MIR157" s="8"/>
      <c r="MIS157" s="8"/>
      <c r="MIT157" s="8"/>
      <c r="MIU157" s="8"/>
      <c r="MIV157" s="8"/>
      <c r="MIW157" s="8"/>
      <c r="MIX157" s="8"/>
      <c r="MIY157" s="8"/>
      <c r="MIZ157" s="8"/>
      <c r="MJA157" s="8"/>
      <c r="MJB157" s="8"/>
      <c r="MJC157" s="8"/>
      <c r="MJD157" s="8"/>
      <c r="MJE157" s="8"/>
      <c r="MJF157" s="8"/>
      <c r="MJG157" s="8"/>
      <c r="MJH157" s="8"/>
      <c r="MJI157" s="8"/>
      <c r="MJJ157" s="8"/>
      <c r="MJK157" s="8"/>
      <c r="MJL157" s="8"/>
      <c r="MJM157" s="8"/>
      <c r="MJN157" s="8"/>
      <c r="MJO157" s="8"/>
      <c r="MJP157" s="8"/>
      <c r="MJQ157" s="8"/>
      <c r="MJR157" s="8"/>
      <c r="MJS157" s="8"/>
      <c r="MJT157" s="8"/>
      <c r="MJU157" s="8"/>
      <c r="MJV157" s="8"/>
      <c r="MJW157" s="8"/>
      <c r="MJX157" s="8"/>
      <c r="MJY157" s="8"/>
      <c r="MJZ157" s="8"/>
      <c r="MKA157" s="8"/>
      <c r="MKB157" s="8"/>
      <c r="MKC157" s="8"/>
      <c r="MKD157" s="8"/>
      <c r="MKE157" s="8"/>
      <c r="MKF157" s="8"/>
      <c r="MKG157" s="8"/>
      <c r="MKH157" s="8"/>
      <c r="MKI157" s="8"/>
      <c r="MKJ157" s="8"/>
      <c r="MKK157" s="8"/>
      <c r="MKL157" s="8"/>
      <c r="MKM157" s="8"/>
      <c r="MKN157" s="8"/>
      <c r="MKO157" s="8"/>
      <c r="MKP157" s="8"/>
      <c r="MKQ157" s="8"/>
      <c r="MKR157" s="8"/>
      <c r="MKS157" s="8"/>
      <c r="MKT157" s="8"/>
      <c r="MKU157" s="8"/>
      <c r="MKV157" s="8"/>
      <c r="MKW157" s="8"/>
      <c r="MKX157" s="8"/>
      <c r="MKY157" s="8"/>
      <c r="MKZ157" s="8"/>
      <c r="MLA157" s="8"/>
      <c r="MLB157" s="8"/>
      <c r="MLC157" s="8"/>
      <c r="MLD157" s="8"/>
      <c r="MLE157" s="8"/>
      <c r="MLF157" s="8"/>
      <c r="MLG157" s="8"/>
      <c r="MLH157" s="8"/>
      <c r="MLI157" s="8"/>
      <c r="MLJ157" s="8"/>
      <c r="MLK157" s="8"/>
      <c r="MLL157" s="8"/>
      <c r="MLM157" s="8"/>
      <c r="MLN157" s="8"/>
      <c r="MLO157" s="8"/>
      <c r="MLP157" s="8"/>
      <c r="MLQ157" s="8"/>
      <c r="MLR157" s="8"/>
      <c r="MLS157" s="8"/>
      <c r="MLT157" s="8"/>
      <c r="MLU157" s="8"/>
      <c r="MLV157" s="8"/>
      <c r="MLW157" s="8"/>
      <c r="MLX157" s="8"/>
      <c r="MLY157" s="8"/>
      <c r="MLZ157" s="8"/>
      <c r="MMA157" s="8"/>
      <c r="MMB157" s="8"/>
      <c r="MMC157" s="8"/>
      <c r="MMD157" s="8"/>
      <c r="MME157" s="8"/>
      <c r="MMF157" s="8"/>
      <c r="MMG157" s="8"/>
      <c r="MMH157" s="8"/>
      <c r="MMI157" s="8"/>
      <c r="MMJ157" s="8"/>
      <c r="MMK157" s="8"/>
      <c r="MML157" s="8"/>
      <c r="MMM157" s="8"/>
      <c r="MMN157" s="8"/>
      <c r="MMO157" s="8"/>
      <c r="MMP157" s="8"/>
      <c r="MMQ157" s="8"/>
      <c r="MMR157" s="8"/>
      <c r="MMS157" s="8"/>
      <c r="MMT157" s="8"/>
      <c r="MMU157" s="8"/>
      <c r="MMV157" s="8"/>
      <c r="MMW157" s="8"/>
      <c r="MMX157" s="8"/>
      <c r="MMY157" s="8"/>
      <c r="MMZ157" s="8"/>
      <c r="MNA157" s="8"/>
      <c r="MNB157" s="8"/>
      <c r="MNC157" s="8"/>
      <c r="MND157" s="8"/>
      <c r="MNE157" s="8"/>
      <c r="MNF157" s="8"/>
      <c r="MNG157" s="8"/>
      <c r="MNH157" s="8"/>
      <c r="MNI157" s="8"/>
      <c r="MNJ157" s="8"/>
      <c r="MNK157" s="8"/>
      <c r="MNL157" s="8"/>
      <c r="MNM157" s="8"/>
      <c r="MNN157" s="8"/>
      <c r="MNO157" s="8"/>
      <c r="MNP157" s="8"/>
      <c r="MNQ157" s="8"/>
      <c r="MNR157" s="8"/>
      <c r="MNS157" s="8"/>
      <c r="MNT157" s="8"/>
      <c r="MNU157" s="8"/>
      <c r="MNV157" s="8"/>
      <c r="MNW157" s="8"/>
      <c r="MNX157" s="8"/>
      <c r="MNY157" s="8"/>
      <c r="MNZ157" s="8"/>
      <c r="MOA157" s="8"/>
      <c r="MOB157" s="8"/>
      <c r="MOC157" s="8"/>
      <c r="MOD157" s="8"/>
      <c r="MOE157" s="8"/>
      <c r="MOF157" s="8"/>
      <c r="MOG157" s="8"/>
      <c r="MOH157" s="8"/>
      <c r="MOI157" s="8"/>
      <c r="MOJ157" s="8"/>
      <c r="MOK157" s="8"/>
      <c r="MOL157" s="8"/>
      <c r="MOM157" s="8"/>
      <c r="MON157" s="8"/>
      <c r="MOO157" s="8"/>
      <c r="MOP157" s="8"/>
      <c r="MOQ157" s="8"/>
      <c r="MOR157" s="8"/>
      <c r="MOS157" s="8"/>
      <c r="MOT157" s="8"/>
      <c r="MOU157" s="8"/>
      <c r="MOV157" s="8"/>
      <c r="MOW157" s="8"/>
      <c r="MOX157" s="8"/>
      <c r="MOY157" s="8"/>
      <c r="MOZ157" s="8"/>
      <c r="MPA157" s="8"/>
      <c r="MPB157" s="8"/>
      <c r="MPC157" s="8"/>
      <c r="MPD157" s="8"/>
      <c r="MPE157" s="8"/>
      <c r="MPF157" s="8"/>
      <c r="MPG157" s="8"/>
      <c r="MPH157" s="8"/>
      <c r="MPI157" s="8"/>
      <c r="MPJ157" s="8"/>
      <c r="MPK157" s="8"/>
      <c r="MPL157" s="8"/>
      <c r="MPM157" s="8"/>
      <c r="MPN157" s="8"/>
      <c r="MPO157" s="8"/>
      <c r="MPP157" s="8"/>
      <c r="MPQ157" s="8"/>
      <c r="MPR157" s="8"/>
      <c r="MPS157" s="8"/>
      <c r="MPT157" s="8"/>
      <c r="MPU157" s="8"/>
      <c r="MPV157" s="8"/>
      <c r="MPW157" s="8"/>
      <c r="MPX157" s="8"/>
      <c r="MPY157" s="8"/>
      <c r="MPZ157" s="8"/>
      <c r="MQA157" s="8"/>
      <c r="MQB157" s="8"/>
      <c r="MQC157" s="8"/>
      <c r="MQD157" s="8"/>
      <c r="MQE157" s="8"/>
      <c r="MQF157" s="8"/>
      <c r="MQG157" s="8"/>
      <c r="MQH157" s="8"/>
      <c r="MQI157" s="8"/>
      <c r="MQJ157" s="8"/>
      <c r="MQK157" s="8"/>
      <c r="MQL157" s="8"/>
      <c r="MQM157" s="8"/>
      <c r="MQN157" s="8"/>
      <c r="MQO157" s="8"/>
      <c r="MQP157" s="8"/>
      <c r="MQQ157" s="8"/>
      <c r="MQR157" s="8"/>
      <c r="MQS157" s="8"/>
      <c r="MQT157" s="8"/>
      <c r="MQU157" s="8"/>
      <c r="MQV157" s="8"/>
      <c r="MQW157" s="8"/>
      <c r="MQX157" s="8"/>
      <c r="MQY157" s="8"/>
      <c r="MQZ157" s="8"/>
      <c r="MRA157" s="8"/>
      <c r="MRB157" s="8"/>
      <c r="MRC157" s="8"/>
      <c r="MRD157" s="8"/>
      <c r="MRE157" s="8"/>
      <c r="MRF157" s="8"/>
      <c r="MRG157" s="8"/>
      <c r="MRH157" s="8"/>
      <c r="MRI157" s="8"/>
      <c r="MRJ157" s="8"/>
      <c r="MRK157" s="8"/>
      <c r="MRL157" s="8"/>
      <c r="MRM157" s="8"/>
      <c r="MRN157" s="8"/>
      <c r="MRO157" s="8"/>
      <c r="MRP157" s="8"/>
      <c r="MRQ157" s="8"/>
      <c r="MRR157" s="8"/>
      <c r="MRS157" s="8"/>
      <c r="MRT157" s="8"/>
      <c r="MRU157" s="8"/>
      <c r="MRV157" s="8"/>
      <c r="MRW157" s="8"/>
      <c r="MRX157" s="8"/>
      <c r="MRY157" s="8"/>
      <c r="MRZ157" s="8"/>
      <c r="MSA157" s="8"/>
      <c r="MSB157" s="8"/>
      <c r="MSC157" s="8"/>
      <c r="MSD157" s="8"/>
      <c r="MSE157" s="8"/>
      <c r="MSF157" s="8"/>
      <c r="MSG157" s="8"/>
      <c r="MSH157" s="8"/>
      <c r="MSI157" s="8"/>
      <c r="MSJ157" s="8"/>
      <c r="MSK157" s="8"/>
      <c r="MSL157" s="8"/>
      <c r="MSM157" s="8"/>
      <c r="MSN157" s="8"/>
      <c r="MSO157" s="8"/>
      <c r="MSP157" s="8"/>
      <c r="MSQ157" s="8"/>
      <c r="MSR157" s="8"/>
      <c r="MSS157" s="8"/>
      <c r="MST157" s="8"/>
      <c r="MSU157" s="8"/>
      <c r="MSV157" s="8"/>
      <c r="MSW157" s="8"/>
      <c r="MSX157" s="8"/>
      <c r="MSY157" s="8"/>
      <c r="MSZ157" s="8"/>
      <c r="MTA157" s="8"/>
      <c r="MTB157" s="8"/>
      <c r="MTC157" s="8"/>
      <c r="MTD157" s="8"/>
      <c r="MTE157" s="8"/>
      <c r="MTF157" s="8"/>
      <c r="MTG157" s="8"/>
      <c r="MTH157" s="8"/>
      <c r="MTI157" s="8"/>
      <c r="MTJ157" s="8"/>
      <c r="MTK157" s="8"/>
      <c r="MTL157" s="8"/>
      <c r="MTM157" s="8"/>
      <c r="MTN157" s="8"/>
      <c r="MTO157" s="8"/>
      <c r="MTP157" s="8"/>
      <c r="MTQ157" s="8"/>
      <c r="MTR157" s="8"/>
      <c r="MTS157" s="8"/>
      <c r="MTT157" s="8"/>
      <c r="MTU157" s="8"/>
      <c r="MTV157" s="8"/>
      <c r="MTW157" s="8"/>
      <c r="MTX157" s="8"/>
      <c r="MTY157" s="8"/>
      <c r="MTZ157" s="8"/>
      <c r="MUA157" s="8"/>
      <c r="MUB157" s="8"/>
      <c r="MUC157" s="8"/>
      <c r="MUD157" s="8"/>
      <c r="MUE157" s="8"/>
      <c r="MUF157" s="8"/>
      <c r="MUG157" s="8"/>
      <c r="MUH157" s="8"/>
      <c r="MUI157" s="8"/>
      <c r="MUJ157" s="8"/>
      <c r="MUK157" s="8"/>
      <c r="MUL157" s="8"/>
      <c r="MUM157" s="8"/>
      <c r="MUN157" s="8"/>
      <c r="MUO157" s="8"/>
      <c r="MUP157" s="8"/>
      <c r="MUQ157" s="8"/>
      <c r="MUR157" s="8"/>
      <c r="MUS157" s="8"/>
      <c r="MUT157" s="8"/>
      <c r="MUU157" s="8"/>
      <c r="MUV157" s="8"/>
      <c r="MUW157" s="8"/>
      <c r="MUX157" s="8"/>
      <c r="MUY157" s="8"/>
      <c r="MUZ157" s="8"/>
      <c r="MVA157" s="8"/>
      <c r="MVB157" s="8"/>
      <c r="MVC157" s="8"/>
      <c r="MVD157" s="8"/>
      <c r="MVE157" s="8"/>
      <c r="MVF157" s="8"/>
      <c r="MVG157" s="8"/>
      <c r="MVH157" s="8"/>
      <c r="MVI157" s="8"/>
      <c r="MVJ157" s="8"/>
      <c r="MVK157" s="8"/>
      <c r="MVL157" s="8"/>
      <c r="MVM157" s="8"/>
      <c r="MVN157" s="8"/>
      <c r="MVO157" s="8"/>
      <c r="MVP157" s="8"/>
      <c r="MVQ157" s="8"/>
      <c r="MVR157" s="8"/>
      <c r="MVS157" s="8"/>
      <c r="MVT157" s="8"/>
      <c r="MVU157" s="8"/>
      <c r="MVV157" s="8"/>
      <c r="MVW157" s="8"/>
      <c r="MVX157" s="8"/>
      <c r="MVY157" s="8"/>
      <c r="MVZ157" s="8"/>
      <c r="MWA157" s="8"/>
      <c r="MWB157" s="8"/>
      <c r="MWC157" s="8"/>
      <c r="MWD157" s="8"/>
      <c r="MWE157" s="8"/>
      <c r="MWF157" s="8"/>
      <c r="MWG157" s="8"/>
      <c r="MWH157" s="8"/>
      <c r="MWI157" s="8"/>
      <c r="MWJ157" s="8"/>
      <c r="MWK157" s="8"/>
      <c r="MWL157" s="8"/>
      <c r="MWM157" s="8"/>
      <c r="MWN157" s="8"/>
      <c r="MWO157" s="8"/>
      <c r="MWP157" s="8"/>
      <c r="MWQ157" s="8"/>
      <c r="MWR157" s="8"/>
      <c r="MWS157" s="8"/>
      <c r="MWT157" s="8"/>
      <c r="MWU157" s="8"/>
      <c r="MWV157" s="8"/>
      <c r="MWW157" s="8"/>
      <c r="MWX157" s="8"/>
      <c r="MWY157" s="8"/>
      <c r="MWZ157" s="8"/>
      <c r="MXA157" s="8"/>
      <c r="MXB157" s="8"/>
      <c r="MXC157" s="8"/>
      <c r="MXD157" s="8"/>
      <c r="MXE157" s="8"/>
      <c r="MXF157" s="8"/>
      <c r="MXG157" s="8"/>
      <c r="MXH157" s="8"/>
      <c r="MXI157" s="8"/>
      <c r="MXJ157" s="8"/>
      <c r="MXK157" s="8"/>
      <c r="MXL157" s="8"/>
      <c r="MXM157" s="8"/>
      <c r="MXN157" s="8"/>
      <c r="MXO157" s="8"/>
      <c r="MXP157" s="8"/>
      <c r="MXQ157" s="8"/>
      <c r="MXR157" s="8"/>
      <c r="MXS157" s="8"/>
      <c r="MXT157" s="8"/>
      <c r="MXU157" s="8"/>
      <c r="MXV157" s="8"/>
      <c r="MXW157" s="8"/>
      <c r="MXX157" s="8"/>
      <c r="MXY157" s="8"/>
      <c r="MXZ157" s="8"/>
      <c r="MYA157" s="8"/>
      <c r="MYB157" s="8"/>
      <c r="MYC157" s="8"/>
      <c r="MYD157" s="8"/>
      <c r="MYE157" s="8"/>
      <c r="MYF157" s="8"/>
      <c r="MYG157" s="8"/>
      <c r="MYH157" s="8"/>
      <c r="MYI157" s="8"/>
      <c r="MYJ157" s="8"/>
      <c r="MYK157" s="8"/>
      <c r="MYL157" s="8"/>
      <c r="MYM157" s="8"/>
      <c r="MYN157" s="8"/>
      <c r="MYO157" s="8"/>
      <c r="MYP157" s="8"/>
      <c r="MYQ157" s="8"/>
      <c r="MYR157" s="8"/>
      <c r="MYS157" s="8"/>
      <c r="MYT157" s="8"/>
      <c r="MYU157" s="8"/>
      <c r="MYV157" s="8"/>
      <c r="MYW157" s="8"/>
      <c r="MYX157" s="8"/>
      <c r="MYY157" s="8"/>
      <c r="MYZ157" s="8"/>
      <c r="MZA157" s="8"/>
      <c r="MZB157" s="8"/>
      <c r="MZC157" s="8"/>
      <c r="MZD157" s="8"/>
      <c r="MZE157" s="8"/>
      <c r="MZF157" s="8"/>
      <c r="MZG157" s="8"/>
      <c r="MZH157" s="8"/>
      <c r="MZI157" s="8"/>
      <c r="MZJ157" s="8"/>
      <c r="MZK157" s="8"/>
      <c r="MZL157" s="8"/>
      <c r="MZM157" s="8"/>
      <c r="MZN157" s="8"/>
      <c r="MZO157" s="8"/>
      <c r="MZP157" s="8"/>
      <c r="MZQ157" s="8"/>
      <c r="MZR157" s="8"/>
      <c r="MZS157" s="8"/>
      <c r="MZT157" s="8"/>
      <c r="MZU157" s="8"/>
      <c r="MZV157" s="8"/>
      <c r="MZW157" s="8"/>
      <c r="MZX157" s="8"/>
      <c r="MZY157" s="8"/>
      <c r="MZZ157" s="8"/>
      <c r="NAA157" s="8"/>
      <c r="NAB157" s="8"/>
      <c r="NAC157" s="8"/>
      <c r="NAD157" s="8"/>
      <c r="NAE157" s="8"/>
      <c r="NAF157" s="8"/>
      <c r="NAG157" s="8"/>
      <c r="NAH157" s="8"/>
      <c r="NAI157" s="8"/>
      <c r="NAJ157" s="8"/>
      <c r="NAK157" s="8"/>
      <c r="NAL157" s="8"/>
      <c r="NAM157" s="8"/>
      <c r="NAN157" s="8"/>
      <c r="NAO157" s="8"/>
      <c r="NAP157" s="8"/>
      <c r="NAQ157" s="8"/>
      <c r="NAR157" s="8"/>
      <c r="NAS157" s="8"/>
      <c r="NAT157" s="8"/>
      <c r="NAU157" s="8"/>
      <c r="NAV157" s="8"/>
      <c r="NAW157" s="8"/>
      <c r="NAX157" s="8"/>
      <c r="NAY157" s="8"/>
      <c r="NAZ157" s="8"/>
      <c r="NBA157" s="8"/>
      <c r="NBB157" s="8"/>
      <c r="NBC157" s="8"/>
      <c r="NBD157" s="8"/>
      <c r="NBE157" s="8"/>
      <c r="NBF157" s="8"/>
      <c r="NBG157" s="8"/>
      <c r="NBH157" s="8"/>
      <c r="NBI157" s="8"/>
      <c r="NBJ157" s="8"/>
      <c r="NBK157" s="8"/>
      <c r="NBL157" s="8"/>
      <c r="NBM157" s="8"/>
      <c r="NBN157" s="8"/>
      <c r="NBO157" s="8"/>
      <c r="NBP157" s="8"/>
      <c r="NBQ157" s="8"/>
      <c r="NBR157" s="8"/>
      <c r="NBS157" s="8"/>
      <c r="NBT157" s="8"/>
      <c r="NBU157" s="8"/>
      <c r="NBV157" s="8"/>
      <c r="NBW157" s="8"/>
      <c r="NBX157" s="8"/>
      <c r="NBY157" s="8"/>
      <c r="NBZ157" s="8"/>
      <c r="NCA157" s="8"/>
      <c r="NCB157" s="8"/>
      <c r="NCC157" s="8"/>
      <c r="NCD157" s="8"/>
      <c r="NCE157" s="8"/>
      <c r="NCF157" s="8"/>
      <c r="NCG157" s="8"/>
      <c r="NCH157" s="8"/>
      <c r="NCI157" s="8"/>
      <c r="NCJ157" s="8"/>
      <c r="NCK157" s="8"/>
      <c r="NCL157" s="8"/>
      <c r="NCM157" s="8"/>
      <c r="NCN157" s="8"/>
      <c r="NCO157" s="8"/>
      <c r="NCP157" s="8"/>
      <c r="NCQ157" s="8"/>
      <c r="NCR157" s="8"/>
      <c r="NCS157" s="8"/>
      <c r="NCT157" s="8"/>
      <c r="NCU157" s="8"/>
      <c r="NCV157" s="8"/>
      <c r="NCW157" s="8"/>
      <c r="NCX157" s="8"/>
      <c r="NCY157" s="8"/>
      <c r="NCZ157" s="8"/>
      <c r="NDA157" s="8"/>
      <c r="NDB157" s="8"/>
      <c r="NDC157" s="8"/>
      <c r="NDD157" s="8"/>
      <c r="NDE157" s="8"/>
      <c r="NDF157" s="8"/>
      <c r="NDG157" s="8"/>
      <c r="NDH157" s="8"/>
      <c r="NDI157" s="8"/>
      <c r="NDJ157" s="8"/>
      <c r="NDK157" s="8"/>
      <c r="NDL157" s="8"/>
      <c r="NDM157" s="8"/>
      <c r="NDN157" s="8"/>
      <c r="NDO157" s="8"/>
      <c r="NDP157" s="8"/>
      <c r="NDQ157" s="8"/>
      <c r="NDR157" s="8"/>
      <c r="NDS157" s="8"/>
      <c r="NDT157" s="8"/>
      <c r="NDU157" s="8"/>
      <c r="NDV157" s="8"/>
      <c r="NDW157" s="8"/>
      <c r="NDX157" s="8"/>
      <c r="NDY157" s="8"/>
      <c r="NDZ157" s="8"/>
      <c r="NEA157" s="8"/>
      <c r="NEB157" s="8"/>
      <c r="NEC157" s="8"/>
      <c r="NED157" s="8"/>
      <c r="NEE157" s="8"/>
      <c r="NEF157" s="8"/>
      <c r="NEG157" s="8"/>
      <c r="NEH157" s="8"/>
      <c r="NEI157" s="8"/>
      <c r="NEJ157" s="8"/>
      <c r="NEK157" s="8"/>
      <c r="NEL157" s="8"/>
      <c r="NEM157" s="8"/>
      <c r="NEN157" s="8"/>
      <c r="NEO157" s="8"/>
      <c r="NEP157" s="8"/>
      <c r="NEQ157" s="8"/>
      <c r="NER157" s="8"/>
      <c r="NES157" s="8"/>
      <c r="NET157" s="8"/>
      <c r="NEU157" s="8"/>
      <c r="NEV157" s="8"/>
      <c r="NEW157" s="8"/>
      <c r="NEX157" s="8"/>
      <c r="NEY157" s="8"/>
      <c r="NEZ157" s="8"/>
      <c r="NFA157" s="8"/>
      <c r="NFB157" s="8"/>
      <c r="NFC157" s="8"/>
      <c r="NFD157" s="8"/>
      <c r="NFE157" s="8"/>
      <c r="NFF157" s="8"/>
      <c r="NFG157" s="8"/>
      <c r="NFH157" s="8"/>
      <c r="NFI157" s="8"/>
      <c r="NFJ157" s="8"/>
      <c r="NFK157" s="8"/>
      <c r="NFL157" s="8"/>
      <c r="NFM157" s="8"/>
      <c r="NFN157" s="8"/>
      <c r="NFO157" s="8"/>
      <c r="NFP157" s="8"/>
      <c r="NFQ157" s="8"/>
      <c r="NFR157" s="8"/>
      <c r="NFS157" s="8"/>
      <c r="NFT157" s="8"/>
      <c r="NFU157" s="8"/>
      <c r="NFV157" s="8"/>
      <c r="NFW157" s="8"/>
      <c r="NFX157" s="8"/>
      <c r="NFY157" s="8"/>
      <c r="NFZ157" s="8"/>
      <c r="NGA157" s="8"/>
      <c r="NGB157" s="8"/>
      <c r="NGC157" s="8"/>
      <c r="NGD157" s="8"/>
      <c r="NGE157" s="8"/>
      <c r="NGF157" s="8"/>
      <c r="NGG157" s="8"/>
      <c r="NGH157" s="8"/>
      <c r="NGI157" s="8"/>
      <c r="NGJ157" s="8"/>
      <c r="NGK157" s="8"/>
      <c r="NGL157" s="8"/>
      <c r="NGM157" s="8"/>
      <c r="NGN157" s="8"/>
      <c r="NGO157" s="8"/>
      <c r="NGP157" s="8"/>
      <c r="NGQ157" s="8"/>
      <c r="NGR157" s="8"/>
      <c r="NGS157" s="8"/>
      <c r="NGT157" s="8"/>
      <c r="NGU157" s="8"/>
      <c r="NGV157" s="8"/>
      <c r="NGW157" s="8"/>
      <c r="NGX157" s="8"/>
      <c r="NGY157" s="8"/>
      <c r="NGZ157" s="8"/>
      <c r="NHA157" s="8"/>
      <c r="NHB157" s="8"/>
      <c r="NHC157" s="8"/>
      <c r="NHD157" s="8"/>
      <c r="NHE157" s="8"/>
      <c r="NHF157" s="8"/>
      <c r="NHG157" s="8"/>
      <c r="NHH157" s="8"/>
      <c r="NHI157" s="8"/>
      <c r="NHJ157" s="8"/>
      <c r="NHK157" s="8"/>
      <c r="NHL157" s="8"/>
      <c r="NHM157" s="8"/>
      <c r="NHN157" s="8"/>
      <c r="NHO157" s="8"/>
      <c r="NHP157" s="8"/>
      <c r="NHQ157" s="8"/>
      <c r="NHR157" s="8"/>
      <c r="NHS157" s="8"/>
      <c r="NHT157" s="8"/>
      <c r="NHU157" s="8"/>
      <c r="NHV157" s="8"/>
      <c r="NHW157" s="8"/>
      <c r="NHX157" s="8"/>
      <c r="NHY157" s="8"/>
      <c r="NHZ157" s="8"/>
      <c r="NIA157" s="8"/>
      <c r="NIB157" s="8"/>
      <c r="NIC157" s="8"/>
      <c r="NID157" s="8"/>
      <c r="NIE157" s="8"/>
      <c r="NIF157" s="8"/>
      <c r="NIG157" s="8"/>
      <c r="NIH157" s="8"/>
      <c r="NII157" s="8"/>
      <c r="NIJ157" s="8"/>
      <c r="NIK157" s="8"/>
      <c r="NIL157" s="8"/>
      <c r="NIM157" s="8"/>
      <c r="NIN157" s="8"/>
      <c r="NIO157" s="8"/>
      <c r="NIP157" s="8"/>
      <c r="NIQ157" s="8"/>
      <c r="NIR157" s="8"/>
      <c r="NIS157" s="8"/>
      <c r="NIT157" s="8"/>
      <c r="NIU157" s="8"/>
      <c r="NIV157" s="8"/>
      <c r="NIW157" s="8"/>
      <c r="NIX157" s="8"/>
      <c r="NIY157" s="8"/>
      <c r="NIZ157" s="8"/>
      <c r="NJA157" s="8"/>
      <c r="NJB157" s="8"/>
      <c r="NJC157" s="8"/>
      <c r="NJD157" s="8"/>
      <c r="NJE157" s="8"/>
      <c r="NJF157" s="8"/>
      <c r="NJG157" s="8"/>
      <c r="NJH157" s="8"/>
      <c r="NJI157" s="8"/>
      <c r="NJJ157" s="8"/>
      <c r="NJK157" s="8"/>
      <c r="NJL157" s="8"/>
      <c r="NJM157" s="8"/>
      <c r="NJN157" s="8"/>
      <c r="NJO157" s="8"/>
      <c r="NJP157" s="8"/>
      <c r="NJQ157" s="8"/>
      <c r="NJR157" s="8"/>
      <c r="NJS157" s="8"/>
      <c r="NJT157" s="8"/>
      <c r="NJU157" s="8"/>
      <c r="NJV157" s="8"/>
      <c r="NJW157" s="8"/>
      <c r="NJX157" s="8"/>
      <c r="NJY157" s="8"/>
      <c r="NJZ157" s="8"/>
      <c r="NKA157" s="8"/>
      <c r="NKB157" s="8"/>
      <c r="NKC157" s="8"/>
      <c r="NKD157" s="8"/>
      <c r="NKE157" s="8"/>
      <c r="NKF157" s="8"/>
      <c r="NKG157" s="8"/>
      <c r="NKH157" s="8"/>
      <c r="NKI157" s="8"/>
      <c r="NKJ157" s="8"/>
      <c r="NKK157" s="8"/>
      <c r="NKL157" s="8"/>
      <c r="NKM157" s="8"/>
      <c r="NKN157" s="8"/>
      <c r="NKO157" s="8"/>
      <c r="NKP157" s="8"/>
      <c r="NKQ157" s="8"/>
      <c r="NKR157" s="8"/>
      <c r="NKS157" s="8"/>
      <c r="NKT157" s="8"/>
      <c r="NKU157" s="8"/>
      <c r="NKV157" s="8"/>
      <c r="NKW157" s="8"/>
      <c r="NKX157" s="8"/>
      <c r="NKY157" s="8"/>
      <c r="NKZ157" s="8"/>
      <c r="NLA157" s="8"/>
      <c r="NLB157" s="8"/>
      <c r="NLC157" s="8"/>
      <c r="NLD157" s="8"/>
      <c r="NLE157" s="8"/>
      <c r="NLF157" s="8"/>
      <c r="NLG157" s="8"/>
      <c r="NLH157" s="8"/>
      <c r="NLI157" s="8"/>
      <c r="NLJ157" s="8"/>
      <c r="NLK157" s="8"/>
      <c r="NLL157" s="8"/>
      <c r="NLM157" s="8"/>
      <c r="NLN157" s="8"/>
      <c r="NLO157" s="8"/>
      <c r="NLP157" s="8"/>
      <c r="NLQ157" s="8"/>
      <c r="NLR157" s="8"/>
      <c r="NLS157" s="8"/>
      <c r="NLT157" s="8"/>
      <c r="NLU157" s="8"/>
      <c r="NLV157" s="8"/>
      <c r="NLW157" s="8"/>
      <c r="NLX157" s="8"/>
      <c r="NLY157" s="8"/>
      <c r="NLZ157" s="8"/>
      <c r="NMA157" s="8"/>
      <c r="NMB157" s="8"/>
      <c r="NMC157" s="8"/>
      <c r="NMD157" s="8"/>
      <c r="NME157" s="8"/>
      <c r="NMF157" s="8"/>
      <c r="NMG157" s="8"/>
      <c r="NMH157" s="8"/>
      <c r="NMI157" s="8"/>
      <c r="NMJ157" s="8"/>
      <c r="NMK157" s="8"/>
      <c r="NML157" s="8"/>
      <c r="NMM157" s="8"/>
      <c r="NMN157" s="8"/>
      <c r="NMO157" s="8"/>
      <c r="NMP157" s="8"/>
      <c r="NMQ157" s="8"/>
      <c r="NMR157" s="8"/>
      <c r="NMS157" s="8"/>
      <c r="NMT157" s="8"/>
      <c r="NMU157" s="8"/>
      <c r="NMV157" s="8"/>
      <c r="NMW157" s="8"/>
      <c r="NMX157" s="8"/>
      <c r="NMY157" s="8"/>
      <c r="NMZ157" s="8"/>
      <c r="NNA157" s="8"/>
      <c r="NNB157" s="8"/>
      <c r="NNC157" s="8"/>
      <c r="NND157" s="8"/>
      <c r="NNE157" s="8"/>
      <c r="NNF157" s="8"/>
      <c r="NNG157" s="8"/>
      <c r="NNH157" s="8"/>
      <c r="NNI157" s="8"/>
      <c r="NNJ157" s="8"/>
      <c r="NNK157" s="8"/>
      <c r="NNL157" s="8"/>
      <c r="NNM157" s="8"/>
      <c r="NNN157" s="8"/>
      <c r="NNO157" s="8"/>
      <c r="NNP157" s="8"/>
      <c r="NNQ157" s="8"/>
      <c r="NNR157" s="8"/>
      <c r="NNS157" s="8"/>
      <c r="NNT157" s="8"/>
      <c r="NNU157" s="8"/>
      <c r="NNV157" s="8"/>
      <c r="NNW157" s="8"/>
      <c r="NNX157" s="8"/>
      <c r="NNY157" s="8"/>
      <c r="NNZ157" s="8"/>
      <c r="NOA157" s="8"/>
      <c r="NOB157" s="8"/>
      <c r="NOC157" s="8"/>
      <c r="NOD157" s="8"/>
      <c r="NOE157" s="8"/>
      <c r="NOF157" s="8"/>
      <c r="NOG157" s="8"/>
      <c r="NOH157" s="8"/>
      <c r="NOI157" s="8"/>
      <c r="NOJ157" s="8"/>
      <c r="NOK157" s="8"/>
      <c r="NOL157" s="8"/>
      <c r="NOM157" s="8"/>
      <c r="NON157" s="8"/>
      <c r="NOO157" s="8"/>
      <c r="NOP157" s="8"/>
      <c r="NOQ157" s="8"/>
      <c r="NOR157" s="8"/>
      <c r="NOS157" s="8"/>
      <c r="NOT157" s="8"/>
      <c r="NOU157" s="8"/>
      <c r="NOV157" s="8"/>
      <c r="NOW157" s="8"/>
      <c r="NOX157" s="8"/>
      <c r="NOY157" s="8"/>
      <c r="NOZ157" s="8"/>
      <c r="NPA157" s="8"/>
      <c r="NPB157" s="8"/>
      <c r="NPC157" s="8"/>
      <c r="NPD157" s="8"/>
      <c r="NPE157" s="8"/>
      <c r="NPF157" s="8"/>
      <c r="NPG157" s="8"/>
      <c r="NPH157" s="8"/>
      <c r="NPI157" s="8"/>
      <c r="NPJ157" s="8"/>
      <c r="NPK157" s="8"/>
      <c r="NPL157" s="8"/>
      <c r="NPM157" s="8"/>
      <c r="NPN157" s="8"/>
      <c r="NPO157" s="8"/>
      <c r="NPP157" s="8"/>
      <c r="NPQ157" s="8"/>
      <c r="NPR157" s="8"/>
      <c r="NPS157" s="8"/>
      <c r="NPT157" s="8"/>
      <c r="NPU157" s="8"/>
      <c r="NPV157" s="8"/>
      <c r="NPW157" s="8"/>
      <c r="NPX157" s="8"/>
      <c r="NPY157" s="8"/>
      <c r="NPZ157" s="8"/>
      <c r="NQA157" s="8"/>
      <c r="NQB157" s="8"/>
      <c r="NQC157" s="8"/>
      <c r="NQD157" s="8"/>
      <c r="NQE157" s="8"/>
      <c r="NQF157" s="8"/>
      <c r="NQG157" s="8"/>
      <c r="NQH157" s="8"/>
      <c r="NQI157" s="8"/>
      <c r="NQJ157" s="8"/>
      <c r="NQK157" s="8"/>
      <c r="NQL157" s="8"/>
      <c r="NQM157" s="8"/>
      <c r="NQN157" s="8"/>
      <c r="NQO157" s="8"/>
      <c r="NQP157" s="8"/>
      <c r="NQQ157" s="8"/>
      <c r="NQR157" s="8"/>
      <c r="NQS157" s="8"/>
      <c r="NQT157" s="8"/>
      <c r="NQU157" s="8"/>
      <c r="NQV157" s="8"/>
      <c r="NQW157" s="8"/>
      <c r="NQX157" s="8"/>
      <c r="NQY157" s="8"/>
      <c r="NQZ157" s="8"/>
      <c r="NRA157" s="8"/>
      <c r="NRB157" s="8"/>
      <c r="NRC157" s="8"/>
      <c r="NRD157" s="8"/>
      <c r="NRE157" s="8"/>
      <c r="NRF157" s="8"/>
      <c r="NRG157" s="8"/>
      <c r="NRH157" s="8"/>
      <c r="NRI157" s="8"/>
      <c r="NRJ157" s="8"/>
      <c r="NRK157" s="8"/>
      <c r="NRL157" s="8"/>
      <c r="NRM157" s="8"/>
      <c r="NRN157" s="8"/>
      <c r="NRO157" s="8"/>
      <c r="NRP157" s="8"/>
      <c r="NRQ157" s="8"/>
      <c r="NRR157" s="8"/>
      <c r="NRS157" s="8"/>
      <c r="NRT157" s="8"/>
      <c r="NRU157" s="8"/>
      <c r="NRV157" s="8"/>
      <c r="NRW157" s="8"/>
      <c r="NRX157" s="8"/>
      <c r="NRY157" s="8"/>
      <c r="NRZ157" s="8"/>
      <c r="NSA157" s="8"/>
      <c r="NSB157" s="8"/>
      <c r="NSC157" s="8"/>
      <c r="NSD157" s="8"/>
      <c r="NSE157" s="8"/>
      <c r="NSF157" s="8"/>
      <c r="NSG157" s="8"/>
      <c r="NSH157" s="8"/>
      <c r="NSI157" s="8"/>
      <c r="NSJ157" s="8"/>
      <c r="NSK157" s="8"/>
      <c r="NSL157" s="8"/>
      <c r="NSM157" s="8"/>
      <c r="NSN157" s="8"/>
      <c r="NSO157" s="8"/>
      <c r="NSP157" s="8"/>
      <c r="NSQ157" s="8"/>
      <c r="NSR157" s="8"/>
      <c r="NSS157" s="8"/>
      <c r="NST157" s="8"/>
      <c r="NSU157" s="8"/>
      <c r="NSV157" s="8"/>
      <c r="NSW157" s="8"/>
      <c r="NSX157" s="8"/>
      <c r="NSY157" s="8"/>
      <c r="NSZ157" s="8"/>
      <c r="NTA157" s="8"/>
      <c r="NTB157" s="8"/>
      <c r="NTC157" s="8"/>
      <c r="NTD157" s="8"/>
      <c r="NTE157" s="8"/>
      <c r="NTF157" s="8"/>
      <c r="NTG157" s="8"/>
      <c r="NTH157" s="8"/>
      <c r="NTI157" s="8"/>
      <c r="NTJ157" s="8"/>
      <c r="NTK157" s="8"/>
      <c r="NTL157" s="8"/>
      <c r="NTM157" s="8"/>
      <c r="NTN157" s="8"/>
      <c r="NTO157" s="8"/>
      <c r="NTP157" s="8"/>
      <c r="NTQ157" s="8"/>
      <c r="NTR157" s="8"/>
      <c r="NTS157" s="8"/>
      <c r="NTT157" s="8"/>
      <c r="NTU157" s="8"/>
      <c r="NTV157" s="8"/>
      <c r="NTW157" s="8"/>
      <c r="NTX157" s="8"/>
      <c r="NTY157" s="8"/>
      <c r="NTZ157" s="8"/>
      <c r="NUA157" s="8"/>
      <c r="NUB157" s="8"/>
      <c r="NUC157" s="8"/>
      <c r="NUD157" s="8"/>
      <c r="NUE157" s="8"/>
      <c r="NUF157" s="8"/>
      <c r="NUG157" s="8"/>
      <c r="NUH157" s="8"/>
      <c r="NUI157" s="8"/>
      <c r="NUJ157" s="8"/>
      <c r="NUK157" s="8"/>
      <c r="NUL157" s="8"/>
      <c r="NUM157" s="8"/>
      <c r="NUN157" s="8"/>
      <c r="NUO157" s="8"/>
      <c r="NUP157" s="8"/>
      <c r="NUQ157" s="8"/>
      <c r="NUR157" s="8"/>
      <c r="NUS157" s="8"/>
      <c r="NUT157" s="8"/>
      <c r="NUU157" s="8"/>
      <c r="NUV157" s="8"/>
      <c r="NUW157" s="8"/>
      <c r="NUX157" s="8"/>
      <c r="NUY157" s="8"/>
      <c r="NUZ157" s="8"/>
      <c r="NVA157" s="8"/>
      <c r="NVB157" s="8"/>
      <c r="NVC157" s="8"/>
      <c r="NVD157" s="8"/>
      <c r="NVE157" s="8"/>
      <c r="NVF157" s="8"/>
      <c r="NVG157" s="8"/>
      <c r="NVH157" s="8"/>
      <c r="NVI157" s="8"/>
      <c r="NVJ157" s="8"/>
      <c r="NVK157" s="8"/>
      <c r="NVL157" s="8"/>
      <c r="NVM157" s="8"/>
      <c r="NVN157" s="8"/>
      <c r="NVO157" s="8"/>
      <c r="NVP157" s="8"/>
      <c r="NVQ157" s="8"/>
      <c r="NVR157" s="8"/>
      <c r="NVS157" s="8"/>
      <c r="NVT157" s="8"/>
      <c r="NVU157" s="8"/>
      <c r="NVV157" s="8"/>
      <c r="NVW157" s="8"/>
      <c r="NVX157" s="8"/>
      <c r="NVY157" s="8"/>
      <c r="NVZ157" s="8"/>
      <c r="NWA157" s="8"/>
      <c r="NWB157" s="8"/>
      <c r="NWC157" s="8"/>
      <c r="NWD157" s="8"/>
      <c r="NWE157" s="8"/>
      <c r="NWF157" s="8"/>
      <c r="NWG157" s="8"/>
      <c r="NWH157" s="8"/>
      <c r="NWI157" s="8"/>
      <c r="NWJ157" s="8"/>
      <c r="NWK157" s="8"/>
      <c r="NWL157" s="8"/>
      <c r="NWM157" s="8"/>
      <c r="NWN157" s="8"/>
      <c r="NWO157" s="8"/>
      <c r="NWP157" s="8"/>
      <c r="NWQ157" s="8"/>
      <c r="NWR157" s="8"/>
      <c r="NWS157" s="8"/>
      <c r="NWT157" s="8"/>
      <c r="NWU157" s="8"/>
      <c r="NWV157" s="8"/>
      <c r="NWW157" s="8"/>
      <c r="NWX157" s="8"/>
      <c r="NWY157" s="8"/>
      <c r="NWZ157" s="8"/>
      <c r="NXA157" s="8"/>
      <c r="NXB157" s="8"/>
      <c r="NXC157" s="8"/>
      <c r="NXD157" s="8"/>
      <c r="NXE157" s="8"/>
      <c r="NXF157" s="8"/>
      <c r="NXG157" s="8"/>
      <c r="NXH157" s="8"/>
      <c r="NXI157" s="8"/>
      <c r="NXJ157" s="8"/>
      <c r="NXK157" s="8"/>
      <c r="NXL157" s="8"/>
      <c r="NXM157" s="8"/>
      <c r="NXN157" s="8"/>
      <c r="NXO157" s="8"/>
      <c r="NXP157" s="8"/>
      <c r="NXQ157" s="8"/>
      <c r="NXR157" s="8"/>
      <c r="NXS157" s="8"/>
      <c r="NXT157" s="8"/>
      <c r="NXU157" s="8"/>
      <c r="NXV157" s="8"/>
      <c r="NXW157" s="8"/>
      <c r="NXX157" s="8"/>
      <c r="NXY157" s="8"/>
      <c r="NXZ157" s="8"/>
      <c r="NYA157" s="8"/>
      <c r="NYB157" s="8"/>
      <c r="NYC157" s="8"/>
      <c r="NYD157" s="8"/>
      <c r="NYE157" s="8"/>
      <c r="NYF157" s="8"/>
      <c r="NYG157" s="8"/>
      <c r="NYH157" s="8"/>
      <c r="NYI157" s="8"/>
      <c r="NYJ157" s="8"/>
      <c r="NYK157" s="8"/>
      <c r="NYL157" s="8"/>
      <c r="NYM157" s="8"/>
      <c r="NYN157" s="8"/>
      <c r="NYO157" s="8"/>
      <c r="NYP157" s="8"/>
      <c r="NYQ157" s="8"/>
      <c r="NYR157" s="8"/>
      <c r="NYS157" s="8"/>
      <c r="NYT157" s="8"/>
      <c r="NYU157" s="8"/>
      <c r="NYV157" s="8"/>
      <c r="NYW157" s="8"/>
      <c r="NYX157" s="8"/>
      <c r="NYY157" s="8"/>
      <c r="NYZ157" s="8"/>
      <c r="NZA157" s="8"/>
      <c r="NZB157" s="8"/>
      <c r="NZC157" s="8"/>
      <c r="NZD157" s="8"/>
      <c r="NZE157" s="8"/>
      <c r="NZF157" s="8"/>
      <c r="NZG157" s="8"/>
      <c r="NZH157" s="8"/>
      <c r="NZI157" s="8"/>
      <c r="NZJ157" s="8"/>
      <c r="NZK157" s="8"/>
      <c r="NZL157" s="8"/>
      <c r="NZM157" s="8"/>
      <c r="NZN157" s="8"/>
      <c r="NZO157" s="8"/>
      <c r="NZP157" s="8"/>
      <c r="NZQ157" s="8"/>
      <c r="NZR157" s="8"/>
      <c r="NZS157" s="8"/>
      <c r="NZT157" s="8"/>
      <c r="NZU157" s="8"/>
      <c r="NZV157" s="8"/>
      <c r="NZW157" s="8"/>
      <c r="NZX157" s="8"/>
      <c r="NZY157" s="8"/>
      <c r="NZZ157" s="8"/>
      <c r="OAA157" s="8"/>
      <c r="OAB157" s="8"/>
      <c r="OAC157" s="8"/>
      <c r="OAD157" s="8"/>
      <c r="OAE157" s="8"/>
      <c r="OAF157" s="8"/>
      <c r="OAG157" s="8"/>
      <c r="OAH157" s="8"/>
      <c r="OAI157" s="8"/>
      <c r="OAJ157" s="8"/>
      <c r="OAK157" s="8"/>
      <c r="OAL157" s="8"/>
      <c r="OAM157" s="8"/>
      <c r="OAN157" s="8"/>
      <c r="OAO157" s="8"/>
      <c r="OAP157" s="8"/>
      <c r="OAQ157" s="8"/>
      <c r="OAR157" s="8"/>
      <c r="OAS157" s="8"/>
      <c r="OAT157" s="8"/>
      <c r="OAU157" s="8"/>
      <c r="OAV157" s="8"/>
      <c r="OAW157" s="8"/>
      <c r="OAX157" s="8"/>
      <c r="OAY157" s="8"/>
      <c r="OAZ157" s="8"/>
      <c r="OBA157" s="8"/>
      <c r="OBB157" s="8"/>
      <c r="OBC157" s="8"/>
      <c r="OBD157" s="8"/>
      <c r="OBE157" s="8"/>
      <c r="OBF157" s="8"/>
      <c r="OBG157" s="8"/>
      <c r="OBH157" s="8"/>
      <c r="OBI157" s="8"/>
      <c r="OBJ157" s="8"/>
      <c r="OBK157" s="8"/>
      <c r="OBL157" s="8"/>
      <c r="OBM157" s="8"/>
      <c r="OBN157" s="8"/>
      <c r="OBO157" s="8"/>
      <c r="OBP157" s="8"/>
      <c r="OBQ157" s="8"/>
      <c r="OBR157" s="8"/>
      <c r="OBS157" s="8"/>
      <c r="OBT157" s="8"/>
      <c r="OBU157" s="8"/>
      <c r="OBV157" s="8"/>
      <c r="OBW157" s="8"/>
      <c r="OBX157" s="8"/>
      <c r="OBY157" s="8"/>
      <c r="OBZ157" s="8"/>
      <c r="OCA157" s="8"/>
      <c r="OCB157" s="8"/>
      <c r="OCC157" s="8"/>
      <c r="OCD157" s="8"/>
      <c r="OCE157" s="8"/>
      <c r="OCF157" s="8"/>
      <c r="OCG157" s="8"/>
      <c r="OCH157" s="8"/>
      <c r="OCI157" s="8"/>
      <c r="OCJ157" s="8"/>
      <c r="OCK157" s="8"/>
      <c r="OCL157" s="8"/>
      <c r="OCM157" s="8"/>
      <c r="OCN157" s="8"/>
      <c r="OCO157" s="8"/>
      <c r="OCP157" s="8"/>
      <c r="OCQ157" s="8"/>
      <c r="OCR157" s="8"/>
      <c r="OCS157" s="8"/>
      <c r="OCT157" s="8"/>
      <c r="OCU157" s="8"/>
      <c r="OCV157" s="8"/>
      <c r="OCW157" s="8"/>
      <c r="OCX157" s="8"/>
      <c r="OCY157" s="8"/>
      <c r="OCZ157" s="8"/>
      <c r="ODA157" s="8"/>
      <c r="ODB157" s="8"/>
      <c r="ODC157" s="8"/>
      <c r="ODD157" s="8"/>
      <c r="ODE157" s="8"/>
      <c r="ODF157" s="8"/>
      <c r="ODG157" s="8"/>
      <c r="ODH157" s="8"/>
      <c r="ODI157" s="8"/>
      <c r="ODJ157" s="8"/>
      <c r="ODK157" s="8"/>
      <c r="ODL157" s="8"/>
      <c r="ODM157" s="8"/>
      <c r="ODN157" s="8"/>
      <c r="ODO157" s="8"/>
      <c r="ODP157" s="8"/>
      <c r="ODQ157" s="8"/>
      <c r="ODR157" s="8"/>
      <c r="ODS157" s="8"/>
      <c r="ODT157" s="8"/>
      <c r="ODU157" s="8"/>
      <c r="ODV157" s="8"/>
      <c r="ODW157" s="8"/>
      <c r="ODX157" s="8"/>
      <c r="ODY157" s="8"/>
      <c r="ODZ157" s="8"/>
      <c r="OEA157" s="8"/>
      <c r="OEB157" s="8"/>
      <c r="OEC157" s="8"/>
      <c r="OED157" s="8"/>
      <c r="OEE157" s="8"/>
      <c r="OEF157" s="8"/>
      <c r="OEG157" s="8"/>
      <c r="OEH157" s="8"/>
      <c r="OEI157" s="8"/>
      <c r="OEJ157" s="8"/>
      <c r="OEK157" s="8"/>
      <c r="OEL157" s="8"/>
      <c r="OEM157" s="8"/>
      <c r="OEN157" s="8"/>
      <c r="OEO157" s="8"/>
      <c r="OEP157" s="8"/>
      <c r="OEQ157" s="8"/>
      <c r="OER157" s="8"/>
      <c r="OES157" s="8"/>
      <c r="OET157" s="8"/>
      <c r="OEU157" s="8"/>
      <c r="OEV157" s="8"/>
      <c r="OEW157" s="8"/>
      <c r="OEX157" s="8"/>
      <c r="OEY157" s="8"/>
      <c r="OEZ157" s="8"/>
      <c r="OFA157" s="8"/>
      <c r="OFB157" s="8"/>
      <c r="OFC157" s="8"/>
      <c r="OFD157" s="8"/>
      <c r="OFE157" s="8"/>
      <c r="OFF157" s="8"/>
      <c r="OFG157" s="8"/>
      <c r="OFH157" s="8"/>
      <c r="OFI157" s="8"/>
      <c r="OFJ157" s="8"/>
      <c r="OFK157" s="8"/>
      <c r="OFL157" s="8"/>
      <c r="OFM157" s="8"/>
      <c r="OFN157" s="8"/>
      <c r="OFO157" s="8"/>
      <c r="OFP157" s="8"/>
      <c r="OFQ157" s="8"/>
      <c r="OFR157" s="8"/>
      <c r="OFS157" s="8"/>
      <c r="OFT157" s="8"/>
      <c r="OFU157" s="8"/>
      <c r="OFV157" s="8"/>
      <c r="OFW157" s="8"/>
      <c r="OFX157" s="8"/>
      <c r="OFY157" s="8"/>
      <c r="OFZ157" s="8"/>
      <c r="OGA157" s="8"/>
      <c r="OGB157" s="8"/>
      <c r="OGC157" s="8"/>
      <c r="OGD157" s="8"/>
      <c r="OGE157" s="8"/>
      <c r="OGF157" s="8"/>
      <c r="OGG157" s="8"/>
      <c r="OGH157" s="8"/>
      <c r="OGI157" s="8"/>
      <c r="OGJ157" s="8"/>
      <c r="OGK157" s="8"/>
      <c r="OGL157" s="8"/>
      <c r="OGM157" s="8"/>
      <c r="OGN157" s="8"/>
      <c r="OGO157" s="8"/>
      <c r="OGP157" s="8"/>
      <c r="OGQ157" s="8"/>
      <c r="OGR157" s="8"/>
      <c r="OGS157" s="8"/>
      <c r="OGT157" s="8"/>
      <c r="OGU157" s="8"/>
      <c r="OGV157" s="8"/>
      <c r="OGW157" s="8"/>
      <c r="OGX157" s="8"/>
      <c r="OGY157" s="8"/>
      <c r="OGZ157" s="8"/>
      <c r="OHA157" s="8"/>
      <c r="OHB157" s="8"/>
      <c r="OHC157" s="8"/>
      <c r="OHD157" s="8"/>
      <c r="OHE157" s="8"/>
      <c r="OHF157" s="8"/>
      <c r="OHG157" s="8"/>
      <c r="OHH157" s="8"/>
      <c r="OHI157" s="8"/>
      <c r="OHJ157" s="8"/>
      <c r="OHK157" s="8"/>
      <c r="OHL157" s="8"/>
      <c r="OHM157" s="8"/>
      <c r="OHN157" s="8"/>
      <c r="OHO157" s="8"/>
      <c r="OHP157" s="8"/>
      <c r="OHQ157" s="8"/>
      <c r="OHR157" s="8"/>
      <c r="OHS157" s="8"/>
      <c r="OHT157" s="8"/>
      <c r="OHU157" s="8"/>
      <c r="OHV157" s="8"/>
      <c r="OHW157" s="8"/>
      <c r="OHX157" s="8"/>
      <c r="OHY157" s="8"/>
      <c r="OHZ157" s="8"/>
      <c r="OIA157" s="8"/>
      <c r="OIB157" s="8"/>
      <c r="OIC157" s="8"/>
      <c r="OID157" s="8"/>
      <c r="OIE157" s="8"/>
      <c r="OIF157" s="8"/>
      <c r="OIG157" s="8"/>
      <c r="OIH157" s="8"/>
      <c r="OII157" s="8"/>
      <c r="OIJ157" s="8"/>
      <c r="OIK157" s="8"/>
      <c r="OIL157" s="8"/>
      <c r="OIM157" s="8"/>
      <c r="OIN157" s="8"/>
      <c r="OIO157" s="8"/>
      <c r="OIP157" s="8"/>
      <c r="OIQ157" s="8"/>
      <c r="OIR157" s="8"/>
      <c r="OIS157" s="8"/>
      <c r="OIT157" s="8"/>
      <c r="OIU157" s="8"/>
      <c r="OIV157" s="8"/>
      <c r="OIW157" s="8"/>
      <c r="OIX157" s="8"/>
      <c r="OIY157" s="8"/>
      <c r="OIZ157" s="8"/>
      <c r="OJA157" s="8"/>
      <c r="OJB157" s="8"/>
      <c r="OJC157" s="8"/>
      <c r="OJD157" s="8"/>
      <c r="OJE157" s="8"/>
      <c r="OJF157" s="8"/>
      <c r="OJG157" s="8"/>
      <c r="OJH157" s="8"/>
      <c r="OJI157" s="8"/>
      <c r="OJJ157" s="8"/>
      <c r="OJK157" s="8"/>
      <c r="OJL157" s="8"/>
      <c r="OJM157" s="8"/>
      <c r="OJN157" s="8"/>
      <c r="OJO157" s="8"/>
      <c r="OJP157" s="8"/>
      <c r="OJQ157" s="8"/>
      <c r="OJR157" s="8"/>
      <c r="OJS157" s="8"/>
      <c r="OJT157" s="8"/>
      <c r="OJU157" s="8"/>
      <c r="OJV157" s="8"/>
      <c r="OJW157" s="8"/>
      <c r="OJX157" s="8"/>
      <c r="OJY157" s="8"/>
      <c r="OJZ157" s="8"/>
      <c r="OKA157" s="8"/>
      <c r="OKB157" s="8"/>
      <c r="OKC157" s="8"/>
      <c r="OKD157" s="8"/>
      <c r="OKE157" s="8"/>
      <c r="OKF157" s="8"/>
      <c r="OKG157" s="8"/>
      <c r="OKH157" s="8"/>
      <c r="OKI157" s="8"/>
      <c r="OKJ157" s="8"/>
      <c r="OKK157" s="8"/>
      <c r="OKL157" s="8"/>
      <c r="OKM157" s="8"/>
      <c r="OKN157" s="8"/>
      <c r="OKO157" s="8"/>
      <c r="OKP157" s="8"/>
      <c r="OKQ157" s="8"/>
      <c r="OKR157" s="8"/>
      <c r="OKS157" s="8"/>
      <c r="OKT157" s="8"/>
      <c r="OKU157" s="8"/>
      <c r="OKV157" s="8"/>
      <c r="OKW157" s="8"/>
      <c r="OKX157" s="8"/>
      <c r="OKY157" s="8"/>
      <c r="OKZ157" s="8"/>
      <c r="OLA157" s="8"/>
      <c r="OLB157" s="8"/>
      <c r="OLC157" s="8"/>
      <c r="OLD157" s="8"/>
      <c r="OLE157" s="8"/>
      <c r="OLF157" s="8"/>
      <c r="OLG157" s="8"/>
      <c r="OLH157" s="8"/>
      <c r="OLI157" s="8"/>
      <c r="OLJ157" s="8"/>
      <c r="OLK157" s="8"/>
      <c r="OLL157" s="8"/>
      <c r="OLM157" s="8"/>
      <c r="OLN157" s="8"/>
      <c r="OLO157" s="8"/>
      <c r="OLP157" s="8"/>
      <c r="OLQ157" s="8"/>
      <c r="OLR157" s="8"/>
      <c r="OLS157" s="8"/>
      <c r="OLT157" s="8"/>
      <c r="OLU157" s="8"/>
      <c r="OLV157" s="8"/>
      <c r="OLW157" s="8"/>
      <c r="OLX157" s="8"/>
      <c r="OLY157" s="8"/>
      <c r="OLZ157" s="8"/>
      <c r="OMA157" s="8"/>
      <c r="OMB157" s="8"/>
      <c r="OMC157" s="8"/>
      <c r="OMD157" s="8"/>
      <c r="OME157" s="8"/>
      <c r="OMF157" s="8"/>
      <c r="OMG157" s="8"/>
      <c r="OMH157" s="8"/>
      <c r="OMI157" s="8"/>
      <c r="OMJ157" s="8"/>
      <c r="OMK157" s="8"/>
      <c r="OML157" s="8"/>
      <c r="OMM157" s="8"/>
      <c r="OMN157" s="8"/>
      <c r="OMO157" s="8"/>
      <c r="OMP157" s="8"/>
      <c r="OMQ157" s="8"/>
      <c r="OMR157" s="8"/>
      <c r="OMS157" s="8"/>
      <c r="OMT157" s="8"/>
      <c r="OMU157" s="8"/>
      <c r="OMV157" s="8"/>
      <c r="OMW157" s="8"/>
      <c r="OMX157" s="8"/>
      <c r="OMY157" s="8"/>
      <c r="OMZ157" s="8"/>
      <c r="ONA157" s="8"/>
      <c r="ONB157" s="8"/>
      <c r="ONC157" s="8"/>
      <c r="OND157" s="8"/>
      <c r="ONE157" s="8"/>
      <c r="ONF157" s="8"/>
      <c r="ONG157" s="8"/>
      <c r="ONH157" s="8"/>
      <c r="ONI157" s="8"/>
      <c r="ONJ157" s="8"/>
      <c r="ONK157" s="8"/>
      <c r="ONL157" s="8"/>
      <c r="ONM157" s="8"/>
      <c r="ONN157" s="8"/>
      <c r="ONO157" s="8"/>
      <c r="ONP157" s="8"/>
      <c r="ONQ157" s="8"/>
      <c r="ONR157" s="8"/>
      <c r="ONS157" s="8"/>
      <c r="ONT157" s="8"/>
      <c r="ONU157" s="8"/>
      <c r="ONV157" s="8"/>
      <c r="ONW157" s="8"/>
      <c r="ONX157" s="8"/>
      <c r="ONY157" s="8"/>
      <c r="ONZ157" s="8"/>
      <c r="OOA157" s="8"/>
      <c r="OOB157" s="8"/>
      <c r="OOC157" s="8"/>
      <c r="OOD157" s="8"/>
      <c r="OOE157" s="8"/>
      <c r="OOF157" s="8"/>
      <c r="OOG157" s="8"/>
      <c r="OOH157" s="8"/>
      <c r="OOI157" s="8"/>
      <c r="OOJ157" s="8"/>
      <c r="OOK157" s="8"/>
      <c r="OOL157" s="8"/>
      <c r="OOM157" s="8"/>
      <c r="OON157" s="8"/>
      <c r="OOO157" s="8"/>
      <c r="OOP157" s="8"/>
      <c r="OOQ157" s="8"/>
      <c r="OOR157" s="8"/>
      <c r="OOS157" s="8"/>
      <c r="OOT157" s="8"/>
      <c r="OOU157" s="8"/>
      <c r="OOV157" s="8"/>
      <c r="OOW157" s="8"/>
      <c r="OOX157" s="8"/>
      <c r="OOY157" s="8"/>
      <c r="OOZ157" s="8"/>
      <c r="OPA157" s="8"/>
      <c r="OPB157" s="8"/>
      <c r="OPC157" s="8"/>
      <c r="OPD157" s="8"/>
      <c r="OPE157" s="8"/>
      <c r="OPF157" s="8"/>
      <c r="OPG157" s="8"/>
      <c r="OPH157" s="8"/>
      <c r="OPI157" s="8"/>
      <c r="OPJ157" s="8"/>
      <c r="OPK157" s="8"/>
      <c r="OPL157" s="8"/>
      <c r="OPM157" s="8"/>
      <c r="OPN157" s="8"/>
      <c r="OPO157" s="8"/>
      <c r="OPP157" s="8"/>
      <c r="OPQ157" s="8"/>
      <c r="OPR157" s="8"/>
      <c r="OPS157" s="8"/>
      <c r="OPT157" s="8"/>
      <c r="OPU157" s="8"/>
      <c r="OPV157" s="8"/>
      <c r="OPW157" s="8"/>
      <c r="OPX157" s="8"/>
      <c r="OPY157" s="8"/>
      <c r="OPZ157" s="8"/>
      <c r="OQA157" s="8"/>
      <c r="OQB157" s="8"/>
      <c r="OQC157" s="8"/>
      <c r="OQD157" s="8"/>
      <c r="OQE157" s="8"/>
      <c r="OQF157" s="8"/>
      <c r="OQG157" s="8"/>
      <c r="OQH157" s="8"/>
      <c r="OQI157" s="8"/>
      <c r="OQJ157" s="8"/>
      <c r="OQK157" s="8"/>
      <c r="OQL157" s="8"/>
      <c r="OQM157" s="8"/>
      <c r="OQN157" s="8"/>
      <c r="OQO157" s="8"/>
      <c r="OQP157" s="8"/>
      <c r="OQQ157" s="8"/>
      <c r="OQR157" s="8"/>
      <c r="OQS157" s="8"/>
      <c r="OQT157" s="8"/>
      <c r="OQU157" s="8"/>
      <c r="OQV157" s="8"/>
      <c r="OQW157" s="8"/>
      <c r="OQX157" s="8"/>
      <c r="OQY157" s="8"/>
      <c r="OQZ157" s="8"/>
      <c r="ORA157" s="8"/>
      <c r="ORB157" s="8"/>
      <c r="ORC157" s="8"/>
      <c r="ORD157" s="8"/>
      <c r="ORE157" s="8"/>
      <c r="ORF157" s="8"/>
      <c r="ORG157" s="8"/>
      <c r="ORH157" s="8"/>
      <c r="ORI157" s="8"/>
      <c r="ORJ157" s="8"/>
      <c r="ORK157" s="8"/>
      <c r="ORL157" s="8"/>
      <c r="ORM157" s="8"/>
      <c r="ORN157" s="8"/>
      <c r="ORO157" s="8"/>
      <c r="ORP157" s="8"/>
      <c r="ORQ157" s="8"/>
      <c r="ORR157" s="8"/>
      <c r="ORS157" s="8"/>
      <c r="ORT157" s="8"/>
      <c r="ORU157" s="8"/>
      <c r="ORV157" s="8"/>
      <c r="ORW157" s="8"/>
      <c r="ORX157" s="8"/>
      <c r="ORY157" s="8"/>
      <c r="ORZ157" s="8"/>
      <c r="OSA157" s="8"/>
      <c r="OSB157" s="8"/>
      <c r="OSC157" s="8"/>
      <c r="OSD157" s="8"/>
      <c r="OSE157" s="8"/>
      <c r="OSF157" s="8"/>
      <c r="OSG157" s="8"/>
      <c r="OSH157" s="8"/>
      <c r="OSI157" s="8"/>
      <c r="OSJ157" s="8"/>
      <c r="OSK157" s="8"/>
      <c r="OSL157" s="8"/>
      <c r="OSM157" s="8"/>
      <c r="OSN157" s="8"/>
      <c r="OSO157" s="8"/>
      <c r="OSP157" s="8"/>
      <c r="OSQ157" s="8"/>
      <c r="OSR157" s="8"/>
      <c r="OSS157" s="8"/>
      <c r="OST157" s="8"/>
      <c r="OSU157" s="8"/>
      <c r="OSV157" s="8"/>
      <c r="OSW157" s="8"/>
      <c r="OSX157" s="8"/>
      <c r="OSY157" s="8"/>
      <c r="OSZ157" s="8"/>
      <c r="OTA157" s="8"/>
      <c r="OTB157" s="8"/>
      <c r="OTC157" s="8"/>
      <c r="OTD157" s="8"/>
      <c r="OTE157" s="8"/>
      <c r="OTF157" s="8"/>
      <c r="OTG157" s="8"/>
      <c r="OTH157" s="8"/>
      <c r="OTI157" s="8"/>
      <c r="OTJ157" s="8"/>
      <c r="OTK157" s="8"/>
      <c r="OTL157" s="8"/>
      <c r="OTM157" s="8"/>
      <c r="OTN157" s="8"/>
      <c r="OTO157" s="8"/>
      <c r="OTP157" s="8"/>
      <c r="OTQ157" s="8"/>
      <c r="OTR157" s="8"/>
      <c r="OTS157" s="8"/>
      <c r="OTT157" s="8"/>
      <c r="OTU157" s="8"/>
      <c r="OTV157" s="8"/>
      <c r="OTW157" s="8"/>
      <c r="OTX157" s="8"/>
      <c r="OTY157" s="8"/>
      <c r="OTZ157" s="8"/>
      <c r="OUA157" s="8"/>
      <c r="OUB157" s="8"/>
      <c r="OUC157" s="8"/>
      <c r="OUD157" s="8"/>
      <c r="OUE157" s="8"/>
      <c r="OUF157" s="8"/>
      <c r="OUG157" s="8"/>
      <c r="OUH157" s="8"/>
      <c r="OUI157" s="8"/>
      <c r="OUJ157" s="8"/>
      <c r="OUK157" s="8"/>
      <c r="OUL157" s="8"/>
      <c r="OUM157" s="8"/>
      <c r="OUN157" s="8"/>
      <c r="OUO157" s="8"/>
      <c r="OUP157" s="8"/>
      <c r="OUQ157" s="8"/>
      <c r="OUR157" s="8"/>
      <c r="OUS157" s="8"/>
      <c r="OUT157" s="8"/>
      <c r="OUU157" s="8"/>
      <c r="OUV157" s="8"/>
      <c r="OUW157" s="8"/>
      <c r="OUX157" s="8"/>
      <c r="OUY157" s="8"/>
      <c r="OUZ157" s="8"/>
      <c r="OVA157" s="8"/>
      <c r="OVB157" s="8"/>
      <c r="OVC157" s="8"/>
      <c r="OVD157" s="8"/>
      <c r="OVE157" s="8"/>
      <c r="OVF157" s="8"/>
      <c r="OVG157" s="8"/>
      <c r="OVH157" s="8"/>
      <c r="OVI157" s="8"/>
      <c r="OVJ157" s="8"/>
      <c r="OVK157" s="8"/>
      <c r="OVL157" s="8"/>
      <c r="OVM157" s="8"/>
      <c r="OVN157" s="8"/>
      <c r="OVO157" s="8"/>
      <c r="OVP157" s="8"/>
      <c r="OVQ157" s="8"/>
      <c r="OVR157" s="8"/>
      <c r="OVS157" s="8"/>
      <c r="OVT157" s="8"/>
      <c r="OVU157" s="8"/>
      <c r="OVV157" s="8"/>
      <c r="OVW157" s="8"/>
      <c r="OVX157" s="8"/>
      <c r="OVY157" s="8"/>
      <c r="OVZ157" s="8"/>
      <c r="OWA157" s="8"/>
      <c r="OWB157" s="8"/>
      <c r="OWC157" s="8"/>
      <c r="OWD157" s="8"/>
      <c r="OWE157" s="8"/>
      <c r="OWF157" s="8"/>
      <c r="OWG157" s="8"/>
      <c r="OWH157" s="8"/>
      <c r="OWI157" s="8"/>
      <c r="OWJ157" s="8"/>
      <c r="OWK157" s="8"/>
      <c r="OWL157" s="8"/>
      <c r="OWM157" s="8"/>
      <c r="OWN157" s="8"/>
      <c r="OWO157" s="8"/>
      <c r="OWP157" s="8"/>
      <c r="OWQ157" s="8"/>
      <c r="OWR157" s="8"/>
      <c r="OWS157" s="8"/>
      <c r="OWT157" s="8"/>
      <c r="OWU157" s="8"/>
      <c r="OWV157" s="8"/>
      <c r="OWW157" s="8"/>
      <c r="OWX157" s="8"/>
      <c r="OWY157" s="8"/>
      <c r="OWZ157" s="8"/>
      <c r="OXA157" s="8"/>
      <c r="OXB157" s="8"/>
      <c r="OXC157" s="8"/>
      <c r="OXD157" s="8"/>
      <c r="OXE157" s="8"/>
      <c r="OXF157" s="8"/>
      <c r="OXG157" s="8"/>
      <c r="OXH157" s="8"/>
      <c r="OXI157" s="8"/>
      <c r="OXJ157" s="8"/>
      <c r="OXK157" s="8"/>
      <c r="OXL157" s="8"/>
      <c r="OXM157" s="8"/>
      <c r="OXN157" s="8"/>
      <c r="OXO157" s="8"/>
      <c r="OXP157" s="8"/>
      <c r="OXQ157" s="8"/>
      <c r="OXR157" s="8"/>
      <c r="OXS157" s="8"/>
      <c r="OXT157" s="8"/>
      <c r="OXU157" s="8"/>
      <c r="OXV157" s="8"/>
      <c r="OXW157" s="8"/>
      <c r="OXX157" s="8"/>
      <c r="OXY157" s="8"/>
      <c r="OXZ157" s="8"/>
      <c r="OYA157" s="8"/>
      <c r="OYB157" s="8"/>
      <c r="OYC157" s="8"/>
      <c r="OYD157" s="8"/>
      <c r="OYE157" s="8"/>
      <c r="OYF157" s="8"/>
      <c r="OYG157" s="8"/>
      <c r="OYH157" s="8"/>
      <c r="OYI157" s="8"/>
      <c r="OYJ157" s="8"/>
      <c r="OYK157" s="8"/>
      <c r="OYL157" s="8"/>
      <c r="OYM157" s="8"/>
      <c r="OYN157" s="8"/>
      <c r="OYO157" s="8"/>
      <c r="OYP157" s="8"/>
      <c r="OYQ157" s="8"/>
      <c r="OYR157" s="8"/>
      <c r="OYS157" s="8"/>
      <c r="OYT157" s="8"/>
      <c r="OYU157" s="8"/>
      <c r="OYV157" s="8"/>
      <c r="OYW157" s="8"/>
      <c r="OYX157" s="8"/>
      <c r="OYY157" s="8"/>
      <c r="OYZ157" s="8"/>
      <c r="OZA157" s="8"/>
      <c r="OZB157" s="8"/>
      <c r="OZC157" s="8"/>
      <c r="OZD157" s="8"/>
      <c r="OZE157" s="8"/>
      <c r="OZF157" s="8"/>
      <c r="OZG157" s="8"/>
      <c r="OZH157" s="8"/>
      <c r="OZI157" s="8"/>
      <c r="OZJ157" s="8"/>
      <c r="OZK157" s="8"/>
      <c r="OZL157" s="8"/>
      <c r="OZM157" s="8"/>
      <c r="OZN157" s="8"/>
      <c r="OZO157" s="8"/>
      <c r="OZP157" s="8"/>
      <c r="OZQ157" s="8"/>
      <c r="OZR157" s="8"/>
      <c r="OZS157" s="8"/>
      <c r="OZT157" s="8"/>
      <c r="OZU157" s="8"/>
      <c r="OZV157" s="8"/>
      <c r="OZW157" s="8"/>
      <c r="OZX157" s="8"/>
      <c r="OZY157" s="8"/>
      <c r="OZZ157" s="8"/>
      <c r="PAA157" s="8"/>
      <c r="PAB157" s="8"/>
      <c r="PAC157" s="8"/>
      <c r="PAD157" s="8"/>
      <c r="PAE157" s="8"/>
      <c r="PAF157" s="8"/>
      <c r="PAG157" s="8"/>
      <c r="PAH157" s="8"/>
      <c r="PAI157" s="8"/>
      <c r="PAJ157" s="8"/>
      <c r="PAK157" s="8"/>
      <c r="PAL157" s="8"/>
      <c r="PAM157" s="8"/>
      <c r="PAN157" s="8"/>
      <c r="PAO157" s="8"/>
      <c r="PAP157" s="8"/>
      <c r="PAQ157" s="8"/>
      <c r="PAR157" s="8"/>
      <c r="PAS157" s="8"/>
      <c r="PAT157" s="8"/>
      <c r="PAU157" s="8"/>
      <c r="PAV157" s="8"/>
      <c r="PAW157" s="8"/>
      <c r="PAX157" s="8"/>
      <c r="PAY157" s="8"/>
      <c r="PAZ157" s="8"/>
      <c r="PBA157" s="8"/>
      <c r="PBB157" s="8"/>
      <c r="PBC157" s="8"/>
      <c r="PBD157" s="8"/>
      <c r="PBE157" s="8"/>
      <c r="PBF157" s="8"/>
      <c r="PBG157" s="8"/>
      <c r="PBH157" s="8"/>
      <c r="PBI157" s="8"/>
      <c r="PBJ157" s="8"/>
      <c r="PBK157" s="8"/>
      <c r="PBL157" s="8"/>
      <c r="PBM157" s="8"/>
      <c r="PBN157" s="8"/>
      <c r="PBO157" s="8"/>
      <c r="PBP157" s="8"/>
      <c r="PBQ157" s="8"/>
      <c r="PBR157" s="8"/>
      <c r="PBS157" s="8"/>
      <c r="PBT157" s="8"/>
      <c r="PBU157" s="8"/>
      <c r="PBV157" s="8"/>
      <c r="PBW157" s="8"/>
      <c r="PBX157" s="8"/>
      <c r="PBY157" s="8"/>
      <c r="PBZ157" s="8"/>
      <c r="PCA157" s="8"/>
      <c r="PCB157" s="8"/>
      <c r="PCC157" s="8"/>
      <c r="PCD157" s="8"/>
      <c r="PCE157" s="8"/>
      <c r="PCF157" s="8"/>
      <c r="PCG157" s="8"/>
      <c r="PCH157" s="8"/>
      <c r="PCI157" s="8"/>
      <c r="PCJ157" s="8"/>
      <c r="PCK157" s="8"/>
      <c r="PCL157" s="8"/>
      <c r="PCM157" s="8"/>
      <c r="PCN157" s="8"/>
      <c r="PCO157" s="8"/>
      <c r="PCP157" s="8"/>
      <c r="PCQ157" s="8"/>
      <c r="PCR157" s="8"/>
      <c r="PCS157" s="8"/>
      <c r="PCT157" s="8"/>
      <c r="PCU157" s="8"/>
      <c r="PCV157" s="8"/>
      <c r="PCW157" s="8"/>
      <c r="PCX157" s="8"/>
      <c r="PCY157" s="8"/>
      <c r="PCZ157" s="8"/>
      <c r="PDA157" s="8"/>
      <c r="PDB157" s="8"/>
      <c r="PDC157" s="8"/>
      <c r="PDD157" s="8"/>
      <c r="PDE157" s="8"/>
      <c r="PDF157" s="8"/>
      <c r="PDG157" s="8"/>
      <c r="PDH157" s="8"/>
      <c r="PDI157" s="8"/>
      <c r="PDJ157" s="8"/>
      <c r="PDK157" s="8"/>
      <c r="PDL157" s="8"/>
      <c r="PDM157" s="8"/>
      <c r="PDN157" s="8"/>
      <c r="PDO157" s="8"/>
      <c r="PDP157" s="8"/>
      <c r="PDQ157" s="8"/>
      <c r="PDR157" s="8"/>
      <c r="PDS157" s="8"/>
      <c r="PDT157" s="8"/>
      <c r="PDU157" s="8"/>
      <c r="PDV157" s="8"/>
      <c r="PDW157" s="8"/>
      <c r="PDX157" s="8"/>
      <c r="PDY157" s="8"/>
      <c r="PDZ157" s="8"/>
      <c r="PEA157" s="8"/>
      <c r="PEB157" s="8"/>
      <c r="PEC157" s="8"/>
      <c r="PED157" s="8"/>
      <c r="PEE157" s="8"/>
      <c r="PEF157" s="8"/>
      <c r="PEG157" s="8"/>
      <c r="PEH157" s="8"/>
      <c r="PEI157" s="8"/>
      <c r="PEJ157" s="8"/>
      <c r="PEK157" s="8"/>
      <c r="PEL157" s="8"/>
      <c r="PEM157" s="8"/>
      <c r="PEN157" s="8"/>
      <c r="PEO157" s="8"/>
      <c r="PEP157" s="8"/>
      <c r="PEQ157" s="8"/>
      <c r="PER157" s="8"/>
      <c r="PES157" s="8"/>
      <c r="PET157" s="8"/>
      <c r="PEU157" s="8"/>
      <c r="PEV157" s="8"/>
      <c r="PEW157" s="8"/>
      <c r="PEX157" s="8"/>
      <c r="PEY157" s="8"/>
      <c r="PEZ157" s="8"/>
      <c r="PFA157" s="8"/>
      <c r="PFB157" s="8"/>
      <c r="PFC157" s="8"/>
      <c r="PFD157" s="8"/>
      <c r="PFE157" s="8"/>
      <c r="PFF157" s="8"/>
      <c r="PFG157" s="8"/>
      <c r="PFH157" s="8"/>
      <c r="PFI157" s="8"/>
      <c r="PFJ157" s="8"/>
      <c r="PFK157" s="8"/>
      <c r="PFL157" s="8"/>
      <c r="PFM157" s="8"/>
      <c r="PFN157" s="8"/>
      <c r="PFO157" s="8"/>
      <c r="PFP157" s="8"/>
      <c r="PFQ157" s="8"/>
      <c r="PFR157" s="8"/>
      <c r="PFS157" s="8"/>
      <c r="PFT157" s="8"/>
      <c r="PFU157" s="8"/>
      <c r="PFV157" s="8"/>
      <c r="PFW157" s="8"/>
      <c r="PFX157" s="8"/>
      <c r="PFY157" s="8"/>
      <c r="PFZ157" s="8"/>
      <c r="PGA157" s="8"/>
      <c r="PGB157" s="8"/>
      <c r="PGC157" s="8"/>
      <c r="PGD157" s="8"/>
      <c r="PGE157" s="8"/>
      <c r="PGF157" s="8"/>
      <c r="PGG157" s="8"/>
      <c r="PGH157" s="8"/>
      <c r="PGI157" s="8"/>
      <c r="PGJ157" s="8"/>
      <c r="PGK157" s="8"/>
      <c r="PGL157" s="8"/>
      <c r="PGM157" s="8"/>
      <c r="PGN157" s="8"/>
      <c r="PGO157" s="8"/>
      <c r="PGP157" s="8"/>
      <c r="PGQ157" s="8"/>
      <c r="PGR157" s="8"/>
      <c r="PGS157" s="8"/>
      <c r="PGT157" s="8"/>
      <c r="PGU157" s="8"/>
      <c r="PGV157" s="8"/>
      <c r="PGW157" s="8"/>
      <c r="PGX157" s="8"/>
      <c r="PGY157" s="8"/>
      <c r="PGZ157" s="8"/>
      <c r="PHA157" s="8"/>
      <c r="PHB157" s="8"/>
      <c r="PHC157" s="8"/>
      <c r="PHD157" s="8"/>
      <c r="PHE157" s="8"/>
      <c r="PHF157" s="8"/>
      <c r="PHG157" s="8"/>
      <c r="PHH157" s="8"/>
      <c r="PHI157" s="8"/>
      <c r="PHJ157" s="8"/>
      <c r="PHK157" s="8"/>
      <c r="PHL157" s="8"/>
      <c r="PHM157" s="8"/>
      <c r="PHN157" s="8"/>
      <c r="PHO157" s="8"/>
      <c r="PHP157" s="8"/>
      <c r="PHQ157" s="8"/>
      <c r="PHR157" s="8"/>
      <c r="PHS157" s="8"/>
      <c r="PHT157" s="8"/>
      <c r="PHU157" s="8"/>
      <c r="PHV157" s="8"/>
      <c r="PHW157" s="8"/>
      <c r="PHX157" s="8"/>
      <c r="PHY157" s="8"/>
      <c r="PHZ157" s="8"/>
      <c r="PIA157" s="8"/>
      <c r="PIB157" s="8"/>
      <c r="PIC157" s="8"/>
      <c r="PID157" s="8"/>
      <c r="PIE157" s="8"/>
      <c r="PIF157" s="8"/>
      <c r="PIG157" s="8"/>
      <c r="PIH157" s="8"/>
      <c r="PII157" s="8"/>
      <c r="PIJ157" s="8"/>
      <c r="PIK157" s="8"/>
      <c r="PIL157" s="8"/>
      <c r="PIM157" s="8"/>
      <c r="PIN157" s="8"/>
      <c r="PIO157" s="8"/>
      <c r="PIP157" s="8"/>
      <c r="PIQ157" s="8"/>
      <c r="PIR157" s="8"/>
      <c r="PIS157" s="8"/>
      <c r="PIT157" s="8"/>
      <c r="PIU157" s="8"/>
      <c r="PIV157" s="8"/>
      <c r="PIW157" s="8"/>
      <c r="PIX157" s="8"/>
      <c r="PIY157" s="8"/>
      <c r="PIZ157" s="8"/>
      <c r="PJA157" s="8"/>
      <c r="PJB157" s="8"/>
      <c r="PJC157" s="8"/>
      <c r="PJD157" s="8"/>
      <c r="PJE157" s="8"/>
      <c r="PJF157" s="8"/>
      <c r="PJG157" s="8"/>
      <c r="PJH157" s="8"/>
      <c r="PJI157" s="8"/>
      <c r="PJJ157" s="8"/>
      <c r="PJK157" s="8"/>
      <c r="PJL157" s="8"/>
      <c r="PJM157" s="8"/>
      <c r="PJN157" s="8"/>
      <c r="PJO157" s="8"/>
      <c r="PJP157" s="8"/>
      <c r="PJQ157" s="8"/>
      <c r="PJR157" s="8"/>
      <c r="PJS157" s="8"/>
      <c r="PJT157" s="8"/>
      <c r="PJU157" s="8"/>
      <c r="PJV157" s="8"/>
      <c r="PJW157" s="8"/>
      <c r="PJX157" s="8"/>
      <c r="PJY157" s="8"/>
      <c r="PJZ157" s="8"/>
      <c r="PKA157" s="8"/>
      <c r="PKB157" s="8"/>
      <c r="PKC157" s="8"/>
      <c r="PKD157" s="8"/>
      <c r="PKE157" s="8"/>
      <c r="PKF157" s="8"/>
      <c r="PKG157" s="8"/>
      <c r="PKH157" s="8"/>
      <c r="PKI157" s="8"/>
      <c r="PKJ157" s="8"/>
      <c r="PKK157" s="8"/>
      <c r="PKL157" s="8"/>
      <c r="PKM157" s="8"/>
      <c r="PKN157" s="8"/>
      <c r="PKO157" s="8"/>
      <c r="PKP157" s="8"/>
      <c r="PKQ157" s="8"/>
      <c r="PKR157" s="8"/>
      <c r="PKS157" s="8"/>
      <c r="PKT157" s="8"/>
      <c r="PKU157" s="8"/>
      <c r="PKV157" s="8"/>
      <c r="PKW157" s="8"/>
      <c r="PKX157" s="8"/>
      <c r="PKY157" s="8"/>
      <c r="PKZ157" s="8"/>
      <c r="PLA157" s="8"/>
      <c r="PLB157" s="8"/>
      <c r="PLC157" s="8"/>
      <c r="PLD157" s="8"/>
      <c r="PLE157" s="8"/>
      <c r="PLF157" s="8"/>
      <c r="PLG157" s="8"/>
      <c r="PLH157" s="8"/>
      <c r="PLI157" s="8"/>
      <c r="PLJ157" s="8"/>
      <c r="PLK157" s="8"/>
      <c r="PLL157" s="8"/>
      <c r="PLM157" s="8"/>
      <c r="PLN157" s="8"/>
      <c r="PLO157" s="8"/>
      <c r="PLP157" s="8"/>
      <c r="PLQ157" s="8"/>
      <c r="PLR157" s="8"/>
      <c r="PLS157" s="8"/>
      <c r="PLT157" s="8"/>
      <c r="PLU157" s="8"/>
      <c r="PLV157" s="8"/>
      <c r="PLW157" s="8"/>
      <c r="PLX157" s="8"/>
      <c r="PLY157" s="8"/>
      <c r="PLZ157" s="8"/>
      <c r="PMA157" s="8"/>
      <c r="PMB157" s="8"/>
      <c r="PMC157" s="8"/>
      <c r="PMD157" s="8"/>
      <c r="PME157" s="8"/>
      <c r="PMF157" s="8"/>
      <c r="PMG157" s="8"/>
      <c r="PMH157" s="8"/>
      <c r="PMI157" s="8"/>
      <c r="PMJ157" s="8"/>
      <c r="PMK157" s="8"/>
      <c r="PML157" s="8"/>
      <c r="PMM157" s="8"/>
      <c r="PMN157" s="8"/>
      <c r="PMO157" s="8"/>
      <c r="PMP157" s="8"/>
      <c r="PMQ157" s="8"/>
      <c r="PMR157" s="8"/>
      <c r="PMS157" s="8"/>
      <c r="PMT157" s="8"/>
      <c r="PMU157" s="8"/>
      <c r="PMV157" s="8"/>
      <c r="PMW157" s="8"/>
      <c r="PMX157" s="8"/>
      <c r="PMY157" s="8"/>
      <c r="PMZ157" s="8"/>
      <c r="PNA157" s="8"/>
      <c r="PNB157" s="8"/>
      <c r="PNC157" s="8"/>
      <c r="PND157" s="8"/>
      <c r="PNE157" s="8"/>
      <c r="PNF157" s="8"/>
      <c r="PNG157" s="8"/>
      <c r="PNH157" s="8"/>
      <c r="PNI157" s="8"/>
      <c r="PNJ157" s="8"/>
      <c r="PNK157" s="8"/>
      <c r="PNL157" s="8"/>
      <c r="PNM157" s="8"/>
      <c r="PNN157" s="8"/>
      <c r="PNO157" s="8"/>
      <c r="PNP157" s="8"/>
      <c r="PNQ157" s="8"/>
      <c r="PNR157" s="8"/>
      <c r="PNS157" s="8"/>
      <c r="PNT157" s="8"/>
      <c r="PNU157" s="8"/>
      <c r="PNV157" s="8"/>
      <c r="PNW157" s="8"/>
      <c r="PNX157" s="8"/>
      <c r="PNY157" s="8"/>
      <c r="PNZ157" s="8"/>
      <c r="POA157" s="8"/>
      <c r="POB157" s="8"/>
      <c r="POC157" s="8"/>
      <c r="POD157" s="8"/>
      <c r="POE157" s="8"/>
      <c r="POF157" s="8"/>
      <c r="POG157" s="8"/>
      <c r="POH157" s="8"/>
      <c r="POI157" s="8"/>
      <c r="POJ157" s="8"/>
      <c r="POK157" s="8"/>
      <c r="POL157" s="8"/>
      <c r="POM157" s="8"/>
      <c r="PON157" s="8"/>
      <c r="POO157" s="8"/>
      <c r="POP157" s="8"/>
      <c r="POQ157" s="8"/>
      <c r="POR157" s="8"/>
      <c r="POS157" s="8"/>
      <c r="POT157" s="8"/>
      <c r="POU157" s="8"/>
      <c r="POV157" s="8"/>
      <c r="POW157" s="8"/>
      <c r="POX157" s="8"/>
      <c r="POY157" s="8"/>
      <c r="POZ157" s="8"/>
      <c r="PPA157" s="8"/>
      <c r="PPB157" s="8"/>
      <c r="PPC157" s="8"/>
      <c r="PPD157" s="8"/>
      <c r="PPE157" s="8"/>
      <c r="PPF157" s="8"/>
      <c r="PPG157" s="8"/>
      <c r="PPH157" s="8"/>
      <c r="PPI157" s="8"/>
      <c r="PPJ157" s="8"/>
      <c r="PPK157" s="8"/>
      <c r="PPL157" s="8"/>
      <c r="PPM157" s="8"/>
      <c r="PPN157" s="8"/>
      <c r="PPO157" s="8"/>
      <c r="PPP157" s="8"/>
      <c r="PPQ157" s="8"/>
      <c r="PPR157" s="8"/>
      <c r="PPS157" s="8"/>
      <c r="PPT157" s="8"/>
      <c r="PPU157" s="8"/>
      <c r="PPV157" s="8"/>
      <c r="PPW157" s="8"/>
      <c r="PPX157" s="8"/>
      <c r="PPY157" s="8"/>
      <c r="PPZ157" s="8"/>
      <c r="PQA157" s="8"/>
      <c r="PQB157" s="8"/>
      <c r="PQC157" s="8"/>
      <c r="PQD157" s="8"/>
      <c r="PQE157" s="8"/>
      <c r="PQF157" s="8"/>
      <c r="PQG157" s="8"/>
      <c r="PQH157" s="8"/>
      <c r="PQI157" s="8"/>
      <c r="PQJ157" s="8"/>
      <c r="PQK157" s="8"/>
      <c r="PQL157" s="8"/>
      <c r="PQM157" s="8"/>
      <c r="PQN157" s="8"/>
      <c r="PQO157" s="8"/>
      <c r="PQP157" s="8"/>
      <c r="PQQ157" s="8"/>
      <c r="PQR157" s="8"/>
      <c r="PQS157" s="8"/>
      <c r="PQT157" s="8"/>
      <c r="PQU157" s="8"/>
      <c r="PQV157" s="8"/>
      <c r="PQW157" s="8"/>
      <c r="PQX157" s="8"/>
      <c r="PQY157" s="8"/>
      <c r="PQZ157" s="8"/>
      <c r="PRA157" s="8"/>
      <c r="PRB157" s="8"/>
      <c r="PRC157" s="8"/>
      <c r="PRD157" s="8"/>
      <c r="PRE157" s="8"/>
      <c r="PRF157" s="8"/>
      <c r="PRG157" s="8"/>
      <c r="PRH157" s="8"/>
      <c r="PRI157" s="8"/>
      <c r="PRJ157" s="8"/>
      <c r="PRK157" s="8"/>
      <c r="PRL157" s="8"/>
      <c r="PRM157" s="8"/>
      <c r="PRN157" s="8"/>
      <c r="PRO157" s="8"/>
      <c r="PRP157" s="8"/>
      <c r="PRQ157" s="8"/>
      <c r="PRR157" s="8"/>
      <c r="PRS157" s="8"/>
      <c r="PRT157" s="8"/>
      <c r="PRU157" s="8"/>
      <c r="PRV157" s="8"/>
      <c r="PRW157" s="8"/>
      <c r="PRX157" s="8"/>
      <c r="PRY157" s="8"/>
      <c r="PRZ157" s="8"/>
      <c r="PSA157" s="8"/>
      <c r="PSB157" s="8"/>
      <c r="PSC157" s="8"/>
      <c r="PSD157" s="8"/>
      <c r="PSE157" s="8"/>
      <c r="PSF157" s="8"/>
      <c r="PSG157" s="8"/>
      <c r="PSH157" s="8"/>
      <c r="PSI157" s="8"/>
      <c r="PSJ157" s="8"/>
      <c r="PSK157" s="8"/>
      <c r="PSL157" s="8"/>
      <c r="PSM157" s="8"/>
      <c r="PSN157" s="8"/>
      <c r="PSO157" s="8"/>
      <c r="PSP157" s="8"/>
      <c r="PSQ157" s="8"/>
      <c r="PSR157" s="8"/>
      <c r="PSS157" s="8"/>
      <c r="PST157" s="8"/>
      <c r="PSU157" s="8"/>
      <c r="PSV157" s="8"/>
      <c r="PSW157" s="8"/>
      <c r="PSX157" s="8"/>
      <c r="PSY157" s="8"/>
      <c r="PSZ157" s="8"/>
      <c r="PTA157" s="8"/>
      <c r="PTB157" s="8"/>
      <c r="PTC157" s="8"/>
      <c r="PTD157" s="8"/>
      <c r="PTE157" s="8"/>
      <c r="PTF157" s="8"/>
      <c r="PTG157" s="8"/>
      <c r="PTH157" s="8"/>
      <c r="PTI157" s="8"/>
      <c r="PTJ157" s="8"/>
      <c r="PTK157" s="8"/>
      <c r="PTL157" s="8"/>
      <c r="PTM157" s="8"/>
      <c r="PTN157" s="8"/>
      <c r="PTO157" s="8"/>
      <c r="PTP157" s="8"/>
      <c r="PTQ157" s="8"/>
      <c r="PTR157" s="8"/>
      <c r="PTS157" s="8"/>
      <c r="PTT157" s="8"/>
      <c r="PTU157" s="8"/>
      <c r="PTV157" s="8"/>
      <c r="PTW157" s="8"/>
      <c r="PTX157" s="8"/>
      <c r="PTY157" s="8"/>
      <c r="PTZ157" s="8"/>
      <c r="PUA157" s="8"/>
      <c r="PUB157" s="8"/>
      <c r="PUC157" s="8"/>
      <c r="PUD157" s="8"/>
      <c r="PUE157" s="8"/>
      <c r="PUF157" s="8"/>
      <c r="PUG157" s="8"/>
      <c r="PUH157" s="8"/>
      <c r="PUI157" s="8"/>
      <c r="PUJ157" s="8"/>
      <c r="PUK157" s="8"/>
      <c r="PUL157" s="8"/>
      <c r="PUM157" s="8"/>
      <c r="PUN157" s="8"/>
      <c r="PUO157" s="8"/>
      <c r="PUP157" s="8"/>
      <c r="PUQ157" s="8"/>
      <c r="PUR157" s="8"/>
      <c r="PUS157" s="8"/>
      <c r="PUT157" s="8"/>
      <c r="PUU157" s="8"/>
      <c r="PUV157" s="8"/>
      <c r="PUW157" s="8"/>
      <c r="PUX157" s="8"/>
      <c r="PUY157" s="8"/>
      <c r="PUZ157" s="8"/>
      <c r="PVA157" s="8"/>
      <c r="PVB157" s="8"/>
      <c r="PVC157" s="8"/>
      <c r="PVD157" s="8"/>
      <c r="PVE157" s="8"/>
      <c r="PVF157" s="8"/>
      <c r="PVG157" s="8"/>
      <c r="PVH157" s="8"/>
      <c r="PVI157" s="8"/>
      <c r="PVJ157" s="8"/>
      <c r="PVK157" s="8"/>
      <c r="PVL157" s="8"/>
      <c r="PVM157" s="8"/>
      <c r="PVN157" s="8"/>
      <c r="PVO157" s="8"/>
      <c r="PVP157" s="8"/>
      <c r="PVQ157" s="8"/>
      <c r="PVR157" s="8"/>
      <c r="PVS157" s="8"/>
      <c r="PVT157" s="8"/>
      <c r="PVU157" s="8"/>
      <c r="PVV157" s="8"/>
      <c r="PVW157" s="8"/>
      <c r="PVX157" s="8"/>
      <c r="PVY157" s="8"/>
      <c r="PVZ157" s="8"/>
      <c r="PWA157" s="8"/>
      <c r="PWB157" s="8"/>
      <c r="PWC157" s="8"/>
      <c r="PWD157" s="8"/>
      <c r="PWE157" s="8"/>
      <c r="PWF157" s="8"/>
      <c r="PWG157" s="8"/>
      <c r="PWH157" s="8"/>
      <c r="PWI157" s="8"/>
      <c r="PWJ157" s="8"/>
      <c r="PWK157" s="8"/>
      <c r="PWL157" s="8"/>
      <c r="PWM157" s="8"/>
      <c r="PWN157" s="8"/>
      <c r="PWO157" s="8"/>
      <c r="PWP157" s="8"/>
      <c r="PWQ157" s="8"/>
      <c r="PWR157" s="8"/>
      <c r="PWS157" s="8"/>
      <c r="PWT157" s="8"/>
      <c r="PWU157" s="8"/>
      <c r="PWV157" s="8"/>
      <c r="PWW157" s="8"/>
      <c r="PWX157" s="8"/>
      <c r="PWY157" s="8"/>
      <c r="PWZ157" s="8"/>
      <c r="PXA157" s="8"/>
      <c r="PXB157" s="8"/>
      <c r="PXC157" s="8"/>
      <c r="PXD157" s="8"/>
      <c r="PXE157" s="8"/>
      <c r="PXF157" s="8"/>
      <c r="PXG157" s="8"/>
      <c r="PXH157" s="8"/>
      <c r="PXI157" s="8"/>
      <c r="PXJ157" s="8"/>
      <c r="PXK157" s="8"/>
      <c r="PXL157" s="8"/>
      <c r="PXM157" s="8"/>
      <c r="PXN157" s="8"/>
      <c r="PXO157" s="8"/>
      <c r="PXP157" s="8"/>
      <c r="PXQ157" s="8"/>
      <c r="PXR157" s="8"/>
      <c r="PXS157" s="8"/>
      <c r="PXT157" s="8"/>
      <c r="PXU157" s="8"/>
      <c r="PXV157" s="8"/>
      <c r="PXW157" s="8"/>
      <c r="PXX157" s="8"/>
      <c r="PXY157" s="8"/>
      <c r="PXZ157" s="8"/>
      <c r="PYA157" s="8"/>
      <c r="PYB157" s="8"/>
      <c r="PYC157" s="8"/>
      <c r="PYD157" s="8"/>
      <c r="PYE157" s="8"/>
      <c r="PYF157" s="8"/>
      <c r="PYG157" s="8"/>
      <c r="PYH157" s="8"/>
      <c r="PYI157" s="8"/>
      <c r="PYJ157" s="8"/>
      <c r="PYK157" s="8"/>
      <c r="PYL157" s="8"/>
      <c r="PYM157" s="8"/>
      <c r="PYN157" s="8"/>
      <c r="PYO157" s="8"/>
      <c r="PYP157" s="8"/>
      <c r="PYQ157" s="8"/>
      <c r="PYR157" s="8"/>
      <c r="PYS157" s="8"/>
      <c r="PYT157" s="8"/>
      <c r="PYU157" s="8"/>
      <c r="PYV157" s="8"/>
      <c r="PYW157" s="8"/>
      <c r="PYX157" s="8"/>
      <c r="PYY157" s="8"/>
      <c r="PYZ157" s="8"/>
      <c r="PZA157" s="8"/>
      <c r="PZB157" s="8"/>
      <c r="PZC157" s="8"/>
      <c r="PZD157" s="8"/>
      <c r="PZE157" s="8"/>
      <c r="PZF157" s="8"/>
      <c r="PZG157" s="8"/>
      <c r="PZH157" s="8"/>
      <c r="PZI157" s="8"/>
      <c r="PZJ157" s="8"/>
      <c r="PZK157" s="8"/>
      <c r="PZL157" s="8"/>
      <c r="PZM157" s="8"/>
      <c r="PZN157" s="8"/>
      <c r="PZO157" s="8"/>
      <c r="PZP157" s="8"/>
      <c r="PZQ157" s="8"/>
      <c r="PZR157" s="8"/>
      <c r="PZS157" s="8"/>
      <c r="PZT157" s="8"/>
      <c r="PZU157" s="8"/>
      <c r="PZV157" s="8"/>
      <c r="PZW157" s="8"/>
      <c r="PZX157" s="8"/>
      <c r="PZY157" s="8"/>
      <c r="PZZ157" s="8"/>
      <c r="QAA157" s="8"/>
      <c r="QAB157" s="8"/>
      <c r="QAC157" s="8"/>
      <c r="QAD157" s="8"/>
      <c r="QAE157" s="8"/>
      <c r="QAF157" s="8"/>
      <c r="QAG157" s="8"/>
      <c r="QAH157" s="8"/>
      <c r="QAI157" s="8"/>
      <c r="QAJ157" s="8"/>
      <c r="QAK157" s="8"/>
      <c r="QAL157" s="8"/>
      <c r="QAM157" s="8"/>
      <c r="QAN157" s="8"/>
      <c r="QAO157" s="8"/>
      <c r="QAP157" s="8"/>
      <c r="QAQ157" s="8"/>
      <c r="QAR157" s="8"/>
      <c r="QAS157" s="8"/>
      <c r="QAT157" s="8"/>
      <c r="QAU157" s="8"/>
      <c r="QAV157" s="8"/>
      <c r="QAW157" s="8"/>
      <c r="QAX157" s="8"/>
      <c r="QAY157" s="8"/>
      <c r="QAZ157" s="8"/>
      <c r="QBA157" s="8"/>
      <c r="QBB157" s="8"/>
      <c r="QBC157" s="8"/>
      <c r="QBD157" s="8"/>
      <c r="QBE157" s="8"/>
      <c r="QBF157" s="8"/>
      <c r="QBG157" s="8"/>
      <c r="QBH157" s="8"/>
      <c r="QBI157" s="8"/>
      <c r="QBJ157" s="8"/>
      <c r="QBK157" s="8"/>
      <c r="QBL157" s="8"/>
      <c r="QBM157" s="8"/>
      <c r="QBN157" s="8"/>
      <c r="QBO157" s="8"/>
      <c r="QBP157" s="8"/>
      <c r="QBQ157" s="8"/>
      <c r="QBR157" s="8"/>
      <c r="QBS157" s="8"/>
      <c r="QBT157" s="8"/>
      <c r="QBU157" s="8"/>
      <c r="QBV157" s="8"/>
      <c r="QBW157" s="8"/>
      <c r="QBX157" s="8"/>
      <c r="QBY157" s="8"/>
      <c r="QBZ157" s="8"/>
      <c r="QCA157" s="8"/>
      <c r="QCB157" s="8"/>
      <c r="QCC157" s="8"/>
      <c r="QCD157" s="8"/>
      <c r="QCE157" s="8"/>
      <c r="QCF157" s="8"/>
      <c r="QCG157" s="8"/>
      <c r="QCH157" s="8"/>
      <c r="QCI157" s="8"/>
      <c r="QCJ157" s="8"/>
      <c r="QCK157" s="8"/>
      <c r="QCL157" s="8"/>
      <c r="QCM157" s="8"/>
      <c r="QCN157" s="8"/>
      <c r="QCO157" s="8"/>
      <c r="QCP157" s="8"/>
      <c r="QCQ157" s="8"/>
      <c r="QCR157" s="8"/>
      <c r="QCS157" s="8"/>
      <c r="QCT157" s="8"/>
      <c r="QCU157" s="8"/>
      <c r="QCV157" s="8"/>
      <c r="QCW157" s="8"/>
      <c r="QCX157" s="8"/>
      <c r="QCY157" s="8"/>
      <c r="QCZ157" s="8"/>
      <c r="QDA157" s="8"/>
      <c r="QDB157" s="8"/>
      <c r="QDC157" s="8"/>
      <c r="QDD157" s="8"/>
      <c r="QDE157" s="8"/>
      <c r="QDF157" s="8"/>
      <c r="QDG157" s="8"/>
      <c r="QDH157" s="8"/>
      <c r="QDI157" s="8"/>
      <c r="QDJ157" s="8"/>
      <c r="QDK157" s="8"/>
      <c r="QDL157" s="8"/>
      <c r="QDM157" s="8"/>
      <c r="QDN157" s="8"/>
      <c r="QDO157" s="8"/>
      <c r="QDP157" s="8"/>
      <c r="QDQ157" s="8"/>
      <c r="QDR157" s="8"/>
      <c r="QDS157" s="8"/>
      <c r="QDT157" s="8"/>
      <c r="QDU157" s="8"/>
      <c r="QDV157" s="8"/>
      <c r="QDW157" s="8"/>
      <c r="QDX157" s="8"/>
      <c r="QDY157" s="8"/>
      <c r="QDZ157" s="8"/>
      <c r="QEA157" s="8"/>
      <c r="QEB157" s="8"/>
      <c r="QEC157" s="8"/>
      <c r="QED157" s="8"/>
      <c r="QEE157" s="8"/>
      <c r="QEF157" s="8"/>
      <c r="QEG157" s="8"/>
      <c r="QEH157" s="8"/>
      <c r="QEI157" s="8"/>
      <c r="QEJ157" s="8"/>
      <c r="QEK157" s="8"/>
      <c r="QEL157" s="8"/>
      <c r="QEM157" s="8"/>
      <c r="QEN157" s="8"/>
      <c r="QEO157" s="8"/>
      <c r="QEP157" s="8"/>
      <c r="QEQ157" s="8"/>
      <c r="QER157" s="8"/>
      <c r="QES157" s="8"/>
      <c r="QET157" s="8"/>
      <c r="QEU157" s="8"/>
      <c r="QEV157" s="8"/>
      <c r="QEW157" s="8"/>
      <c r="QEX157" s="8"/>
      <c r="QEY157" s="8"/>
      <c r="QEZ157" s="8"/>
      <c r="QFA157" s="8"/>
      <c r="QFB157" s="8"/>
      <c r="QFC157" s="8"/>
      <c r="QFD157" s="8"/>
      <c r="QFE157" s="8"/>
      <c r="QFF157" s="8"/>
      <c r="QFG157" s="8"/>
      <c r="QFH157" s="8"/>
      <c r="QFI157" s="8"/>
      <c r="QFJ157" s="8"/>
      <c r="QFK157" s="8"/>
      <c r="QFL157" s="8"/>
      <c r="QFM157" s="8"/>
      <c r="QFN157" s="8"/>
      <c r="QFO157" s="8"/>
      <c r="QFP157" s="8"/>
      <c r="QFQ157" s="8"/>
      <c r="QFR157" s="8"/>
      <c r="QFS157" s="8"/>
      <c r="QFT157" s="8"/>
      <c r="QFU157" s="8"/>
      <c r="QFV157" s="8"/>
      <c r="QFW157" s="8"/>
      <c r="QFX157" s="8"/>
      <c r="QFY157" s="8"/>
      <c r="QFZ157" s="8"/>
      <c r="QGA157" s="8"/>
      <c r="QGB157" s="8"/>
      <c r="QGC157" s="8"/>
      <c r="QGD157" s="8"/>
      <c r="QGE157" s="8"/>
      <c r="QGF157" s="8"/>
      <c r="QGG157" s="8"/>
      <c r="QGH157" s="8"/>
      <c r="QGI157" s="8"/>
      <c r="QGJ157" s="8"/>
      <c r="QGK157" s="8"/>
      <c r="QGL157" s="8"/>
      <c r="QGM157" s="8"/>
      <c r="QGN157" s="8"/>
      <c r="QGO157" s="8"/>
      <c r="QGP157" s="8"/>
      <c r="QGQ157" s="8"/>
      <c r="QGR157" s="8"/>
      <c r="QGS157" s="8"/>
      <c r="QGT157" s="8"/>
      <c r="QGU157" s="8"/>
      <c r="QGV157" s="8"/>
      <c r="QGW157" s="8"/>
      <c r="QGX157" s="8"/>
      <c r="QGY157" s="8"/>
      <c r="QGZ157" s="8"/>
      <c r="QHA157" s="8"/>
      <c r="QHB157" s="8"/>
      <c r="QHC157" s="8"/>
      <c r="QHD157" s="8"/>
      <c r="QHE157" s="8"/>
      <c r="QHF157" s="8"/>
      <c r="QHG157" s="8"/>
      <c r="QHH157" s="8"/>
      <c r="QHI157" s="8"/>
      <c r="QHJ157" s="8"/>
      <c r="QHK157" s="8"/>
      <c r="QHL157" s="8"/>
      <c r="QHM157" s="8"/>
      <c r="QHN157" s="8"/>
      <c r="QHO157" s="8"/>
      <c r="QHP157" s="8"/>
      <c r="QHQ157" s="8"/>
      <c r="QHR157" s="8"/>
      <c r="QHS157" s="8"/>
      <c r="QHT157" s="8"/>
      <c r="QHU157" s="8"/>
      <c r="QHV157" s="8"/>
      <c r="QHW157" s="8"/>
      <c r="QHX157" s="8"/>
      <c r="QHY157" s="8"/>
      <c r="QHZ157" s="8"/>
      <c r="QIA157" s="8"/>
      <c r="QIB157" s="8"/>
      <c r="QIC157" s="8"/>
      <c r="QID157" s="8"/>
      <c r="QIE157" s="8"/>
      <c r="QIF157" s="8"/>
      <c r="QIG157" s="8"/>
      <c r="QIH157" s="8"/>
      <c r="QII157" s="8"/>
      <c r="QIJ157" s="8"/>
      <c r="QIK157" s="8"/>
      <c r="QIL157" s="8"/>
      <c r="QIM157" s="8"/>
      <c r="QIN157" s="8"/>
      <c r="QIO157" s="8"/>
      <c r="QIP157" s="8"/>
      <c r="QIQ157" s="8"/>
      <c r="QIR157" s="8"/>
      <c r="QIS157" s="8"/>
      <c r="QIT157" s="8"/>
      <c r="QIU157" s="8"/>
      <c r="QIV157" s="8"/>
      <c r="QIW157" s="8"/>
      <c r="QIX157" s="8"/>
      <c r="QIY157" s="8"/>
      <c r="QIZ157" s="8"/>
      <c r="QJA157" s="8"/>
      <c r="QJB157" s="8"/>
      <c r="QJC157" s="8"/>
      <c r="QJD157" s="8"/>
      <c r="QJE157" s="8"/>
      <c r="QJF157" s="8"/>
      <c r="QJG157" s="8"/>
      <c r="QJH157" s="8"/>
      <c r="QJI157" s="8"/>
      <c r="QJJ157" s="8"/>
      <c r="QJK157" s="8"/>
      <c r="QJL157" s="8"/>
      <c r="QJM157" s="8"/>
      <c r="QJN157" s="8"/>
      <c r="QJO157" s="8"/>
      <c r="QJP157" s="8"/>
      <c r="QJQ157" s="8"/>
      <c r="QJR157" s="8"/>
      <c r="QJS157" s="8"/>
      <c r="QJT157" s="8"/>
      <c r="QJU157" s="8"/>
      <c r="QJV157" s="8"/>
      <c r="QJW157" s="8"/>
      <c r="QJX157" s="8"/>
      <c r="QJY157" s="8"/>
      <c r="QJZ157" s="8"/>
      <c r="QKA157" s="8"/>
      <c r="QKB157" s="8"/>
      <c r="QKC157" s="8"/>
      <c r="QKD157" s="8"/>
      <c r="QKE157" s="8"/>
      <c r="QKF157" s="8"/>
      <c r="QKG157" s="8"/>
      <c r="QKH157" s="8"/>
      <c r="QKI157" s="8"/>
      <c r="QKJ157" s="8"/>
      <c r="QKK157" s="8"/>
      <c r="QKL157" s="8"/>
      <c r="QKM157" s="8"/>
      <c r="QKN157" s="8"/>
      <c r="QKO157" s="8"/>
      <c r="QKP157" s="8"/>
      <c r="QKQ157" s="8"/>
      <c r="QKR157" s="8"/>
      <c r="QKS157" s="8"/>
      <c r="QKT157" s="8"/>
      <c r="QKU157" s="8"/>
      <c r="QKV157" s="8"/>
      <c r="QKW157" s="8"/>
      <c r="QKX157" s="8"/>
      <c r="QKY157" s="8"/>
      <c r="QKZ157" s="8"/>
      <c r="QLA157" s="8"/>
      <c r="QLB157" s="8"/>
      <c r="QLC157" s="8"/>
      <c r="QLD157" s="8"/>
      <c r="QLE157" s="8"/>
      <c r="QLF157" s="8"/>
      <c r="QLG157" s="8"/>
      <c r="QLH157" s="8"/>
      <c r="QLI157" s="8"/>
      <c r="QLJ157" s="8"/>
      <c r="QLK157" s="8"/>
      <c r="QLL157" s="8"/>
      <c r="QLM157" s="8"/>
      <c r="QLN157" s="8"/>
      <c r="QLO157" s="8"/>
      <c r="QLP157" s="8"/>
      <c r="QLQ157" s="8"/>
      <c r="QLR157" s="8"/>
      <c r="QLS157" s="8"/>
      <c r="QLT157" s="8"/>
      <c r="QLU157" s="8"/>
      <c r="QLV157" s="8"/>
      <c r="QLW157" s="8"/>
      <c r="QLX157" s="8"/>
      <c r="QLY157" s="8"/>
      <c r="QLZ157" s="8"/>
      <c r="QMA157" s="8"/>
      <c r="QMB157" s="8"/>
      <c r="QMC157" s="8"/>
      <c r="QMD157" s="8"/>
      <c r="QME157" s="8"/>
      <c r="QMF157" s="8"/>
      <c r="QMG157" s="8"/>
      <c r="QMH157" s="8"/>
      <c r="QMI157" s="8"/>
      <c r="QMJ157" s="8"/>
      <c r="QMK157" s="8"/>
      <c r="QML157" s="8"/>
      <c r="QMM157" s="8"/>
      <c r="QMN157" s="8"/>
      <c r="QMO157" s="8"/>
      <c r="QMP157" s="8"/>
      <c r="QMQ157" s="8"/>
      <c r="QMR157" s="8"/>
      <c r="QMS157" s="8"/>
      <c r="QMT157" s="8"/>
      <c r="QMU157" s="8"/>
      <c r="QMV157" s="8"/>
      <c r="QMW157" s="8"/>
      <c r="QMX157" s="8"/>
      <c r="QMY157" s="8"/>
      <c r="QMZ157" s="8"/>
      <c r="QNA157" s="8"/>
      <c r="QNB157" s="8"/>
      <c r="QNC157" s="8"/>
      <c r="QND157" s="8"/>
      <c r="QNE157" s="8"/>
      <c r="QNF157" s="8"/>
      <c r="QNG157" s="8"/>
      <c r="QNH157" s="8"/>
      <c r="QNI157" s="8"/>
      <c r="QNJ157" s="8"/>
      <c r="QNK157" s="8"/>
      <c r="QNL157" s="8"/>
      <c r="QNM157" s="8"/>
      <c r="QNN157" s="8"/>
      <c r="QNO157" s="8"/>
      <c r="QNP157" s="8"/>
      <c r="QNQ157" s="8"/>
      <c r="QNR157" s="8"/>
      <c r="QNS157" s="8"/>
      <c r="QNT157" s="8"/>
      <c r="QNU157" s="8"/>
      <c r="QNV157" s="8"/>
      <c r="QNW157" s="8"/>
      <c r="QNX157" s="8"/>
      <c r="QNY157" s="8"/>
      <c r="QNZ157" s="8"/>
      <c r="QOA157" s="8"/>
      <c r="QOB157" s="8"/>
      <c r="QOC157" s="8"/>
      <c r="QOD157" s="8"/>
      <c r="QOE157" s="8"/>
      <c r="QOF157" s="8"/>
      <c r="QOG157" s="8"/>
      <c r="QOH157" s="8"/>
      <c r="QOI157" s="8"/>
      <c r="QOJ157" s="8"/>
      <c r="QOK157" s="8"/>
      <c r="QOL157" s="8"/>
      <c r="QOM157" s="8"/>
      <c r="QON157" s="8"/>
      <c r="QOO157" s="8"/>
      <c r="QOP157" s="8"/>
      <c r="QOQ157" s="8"/>
      <c r="QOR157" s="8"/>
      <c r="QOS157" s="8"/>
      <c r="QOT157" s="8"/>
      <c r="QOU157" s="8"/>
      <c r="QOV157" s="8"/>
      <c r="QOW157" s="8"/>
      <c r="QOX157" s="8"/>
      <c r="QOY157" s="8"/>
      <c r="QOZ157" s="8"/>
      <c r="QPA157" s="8"/>
      <c r="QPB157" s="8"/>
      <c r="QPC157" s="8"/>
      <c r="QPD157" s="8"/>
      <c r="QPE157" s="8"/>
      <c r="QPF157" s="8"/>
      <c r="QPG157" s="8"/>
      <c r="QPH157" s="8"/>
      <c r="QPI157" s="8"/>
      <c r="QPJ157" s="8"/>
      <c r="QPK157" s="8"/>
      <c r="QPL157" s="8"/>
      <c r="QPM157" s="8"/>
      <c r="QPN157" s="8"/>
      <c r="QPO157" s="8"/>
      <c r="QPP157" s="8"/>
      <c r="QPQ157" s="8"/>
      <c r="QPR157" s="8"/>
      <c r="QPS157" s="8"/>
      <c r="QPT157" s="8"/>
      <c r="QPU157" s="8"/>
      <c r="QPV157" s="8"/>
      <c r="QPW157" s="8"/>
      <c r="QPX157" s="8"/>
      <c r="QPY157" s="8"/>
      <c r="QPZ157" s="8"/>
      <c r="QQA157" s="8"/>
      <c r="QQB157" s="8"/>
      <c r="QQC157" s="8"/>
      <c r="QQD157" s="8"/>
      <c r="QQE157" s="8"/>
      <c r="QQF157" s="8"/>
      <c r="QQG157" s="8"/>
      <c r="QQH157" s="8"/>
      <c r="QQI157" s="8"/>
      <c r="QQJ157" s="8"/>
      <c r="QQK157" s="8"/>
      <c r="QQL157" s="8"/>
      <c r="QQM157" s="8"/>
      <c r="QQN157" s="8"/>
      <c r="QQO157" s="8"/>
      <c r="QQP157" s="8"/>
      <c r="QQQ157" s="8"/>
      <c r="QQR157" s="8"/>
      <c r="QQS157" s="8"/>
      <c r="QQT157" s="8"/>
      <c r="QQU157" s="8"/>
      <c r="QQV157" s="8"/>
      <c r="QQW157" s="8"/>
      <c r="QQX157" s="8"/>
      <c r="QQY157" s="8"/>
      <c r="QQZ157" s="8"/>
      <c r="QRA157" s="8"/>
      <c r="QRB157" s="8"/>
      <c r="QRC157" s="8"/>
      <c r="QRD157" s="8"/>
      <c r="QRE157" s="8"/>
      <c r="QRF157" s="8"/>
      <c r="QRG157" s="8"/>
      <c r="QRH157" s="8"/>
      <c r="QRI157" s="8"/>
      <c r="QRJ157" s="8"/>
      <c r="QRK157" s="8"/>
      <c r="QRL157" s="8"/>
      <c r="QRM157" s="8"/>
      <c r="QRN157" s="8"/>
      <c r="QRO157" s="8"/>
      <c r="QRP157" s="8"/>
      <c r="QRQ157" s="8"/>
      <c r="QRR157" s="8"/>
      <c r="QRS157" s="8"/>
      <c r="QRT157" s="8"/>
      <c r="QRU157" s="8"/>
      <c r="QRV157" s="8"/>
      <c r="QRW157" s="8"/>
      <c r="QRX157" s="8"/>
      <c r="QRY157" s="8"/>
      <c r="QRZ157" s="8"/>
      <c r="QSA157" s="8"/>
      <c r="QSB157" s="8"/>
      <c r="QSC157" s="8"/>
      <c r="QSD157" s="8"/>
      <c r="QSE157" s="8"/>
      <c r="QSF157" s="8"/>
      <c r="QSG157" s="8"/>
      <c r="QSH157" s="8"/>
      <c r="QSI157" s="8"/>
      <c r="QSJ157" s="8"/>
      <c r="QSK157" s="8"/>
      <c r="QSL157" s="8"/>
      <c r="QSM157" s="8"/>
      <c r="QSN157" s="8"/>
      <c r="QSO157" s="8"/>
      <c r="QSP157" s="8"/>
      <c r="QSQ157" s="8"/>
      <c r="QSR157" s="8"/>
      <c r="QSS157" s="8"/>
      <c r="QST157" s="8"/>
      <c r="QSU157" s="8"/>
      <c r="QSV157" s="8"/>
      <c r="QSW157" s="8"/>
      <c r="QSX157" s="8"/>
      <c r="QSY157" s="8"/>
      <c r="QSZ157" s="8"/>
      <c r="QTA157" s="8"/>
      <c r="QTB157" s="8"/>
      <c r="QTC157" s="8"/>
      <c r="QTD157" s="8"/>
      <c r="QTE157" s="8"/>
      <c r="QTF157" s="8"/>
      <c r="QTG157" s="8"/>
      <c r="QTH157" s="8"/>
      <c r="QTI157" s="8"/>
      <c r="QTJ157" s="8"/>
      <c r="QTK157" s="8"/>
      <c r="QTL157" s="8"/>
      <c r="QTM157" s="8"/>
      <c r="QTN157" s="8"/>
      <c r="QTO157" s="8"/>
      <c r="QTP157" s="8"/>
      <c r="QTQ157" s="8"/>
      <c r="QTR157" s="8"/>
      <c r="QTS157" s="8"/>
      <c r="QTT157" s="8"/>
      <c r="QTU157" s="8"/>
      <c r="QTV157" s="8"/>
      <c r="QTW157" s="8"/>
      <c r="QTX157" s="8"/>
      <c r="QTY157" s="8"/>
      <c r="QTZ157" s="8"/>
      <c r="QUA157" s="8"/>
      <c r="QUB157" s="8"/>
      <c r="QUC157" s="8"/>
      <c r="QUD157" s="8"/>
      <c r="QUE157" s="8"/>
      <c r="QUF157" s="8"/>
      <c r="QUG157" s="8"/>
      <c r="QUH157" s="8"/>
      <c r="QUI157" s="8"/>
      <c r="QUJ157" s="8"/>
      <c r="QUK157" s="8"/>
      <c r="QUL157" s="8"/>
      <c r="QUM157" s="8"/>
      <c r="QUN157" s="8"/>
      <c r="QUO157" s="8"/>
      <c r="QUP157" s="8"/>
      <c r="QUQ157" s="8"/>
      <c r="QUR157" s="8"/>
      <c r="QUS157" s="8"/>
      <c r="QUT157" s="8"/>
      <c r="QUU157" s="8"/>
      <c r="QUV157" s="8"/>
      <c r="QUW157" s="8"/>
      <c r="QUX157" s="8"/>
      <c r="QUY157" s="8"/>
      <c r="QUZ157" s="8"/>
      <c r="QVA157" s="8"/>
      <c r="QVB157" s="8"/>
      <c r="QVC157" s="8"/>
      <c r="QVD157" s="8"/>
      <c r="QVE157" s="8"/>
      <c r="QVF157" s="8"/>
      <c r="QVG157" s="8"/>
      <c r="QVH157" s="8"/>
      <c r="QVI157" s="8"/>
      <c r="QVJ157" s="8"/>
      <c r="QVK157" s="8"/>
      <c r="QVL157" s="8"/>
      <c r="QVM157" s="8"/>
      <c r="QVN157" s="8"/>
      <c r="QVO157" s="8"/>
      <c r="QVP157" s="8"/>
      <c r="QVQ157" s="8"/>
      <c r="QVR157" s="8"/>
      <c r="QVS157" s="8"/>
      <c r="QVT157" s="8"/>
      <c r="QVU157" s="8"/>
      <c r="QVV157" s="8"/>
      <c r="QVW157" s="8"/>
      <c r="QVX157" s="8"/>
      <c r="QVY157" s="8"/>
      <c r="QVZ157" s="8"/>
      <c r="QWA157" s="8"/>
      <c r="QWB157" s="8"/>
      <c r="QWC157" s="8"/>
      <c r="QWD157" s="8"/>
      <c r="QWE157" s="8"/>
      <c r="QWF157" s="8"/>
      <c r="QWG157" s="8"/>
      <c r="QWH157" s="8"/>
      <c r="QWI157" s="8"/>
      <c r="QWJ157" s="8"/>
      <c r="QWK157" s="8"/>
      <c r="QWL157" s="8"/>
      <c r="QWM157" s="8"/>
      <c r="QWN157" s="8"/>
      <c r="QWO157" s="8"/>
      <c r="QWP157" s="8"/>
      <c r="QWQ157" s="8"/>
      <c r="QWR157" s="8"/>
      <c r="QWS157" s="8"/>
      <c r="QWT157" s="8"/>
      <c r="QWU157" s="8"/>
      <c r="QWV157" s="8"/>
      <c r="QWW157" s="8"/>
      <c r="QWX157" s="8"/>
      <c r="QWY157" s="8"/>
      <c r="QWZ157" s="8"/>
      <c r="QXA157" s="8"/>
      <c r="QXB157" s="8"/>
      <c r="QXC157" s="8"/>
      <c r="QXD157" s="8"/>
      <c r="QXE157" s="8"/>
      <c r="QXF157" s="8"/>
      <c r="QXG157" s="8"/>
      <c r="QXH157" s="8"/>
      <c r="QXI157" s="8"/>
      <c r="QXJ157" s="8"/>
      <c r="QXK157" s="8"/>
      <c r="QXL157" s="8"/>
      <c r="QXM157" s="8"/>
      <c r="QXN157" s="8"/>
      <c r="QXO157" s="8"/>
      <c r="QXP157" s="8"/>
      <c r="QXQ157" s="8"/>
      <c r="QXR157" s="8"/>
      <c r="QXS157" s="8"/>
      <c r="QXT157" s="8"/>
      <c r="QXU157" s="8"/>
      <c r="QXV157" s="8"/>
      <c r="QXW157" s="8"/>
      <c r="QXX157" s="8"/>
      <c r="QXY157" s="8"/>
      <c r="QXZ157" s="8"/>
      <c r="QYA157" s="8"/>
      <c r="QYB157" s="8"/>
      <c r="QYC157" s="8"/>
      <c r="QYD157" s="8"/>
      <c r="QYE157" s="8"/>
      <c r="QYF157" s="8"/>
      <c r="QYG157" s="8"/>
      <c r="QYH157" s="8"/>
      <c r="QYI157" s="8"/>
      <c r="QYJ157" s="8"/>
      <c r="QYK157" s="8"/>
      <c r="QYL157" s="8"/>
      <c r="QYM157" s="8"/>
      <c r="QYN157" s="8"/>
      <c r="QYO157" s="8"/>
      <c r="QYP157" s="8"/>
      <c r="QYQ157" s="8"/>
      <c r="QYR157" s="8"/>
      <c r="QYS157" s="8"/>
      <c r="QYT157" s="8"/>
      <c r="QYU157" s="8"/>
      <c r="QYV157" s="8"/>
      <c r="QYW157" s="8"/>
      <c r="QYX157" s="8"/>
      <c r="QYY157" s="8"/>
      <c r="QYZ157" s="8"/>
      <c r="QZA157" s="8"/>
      <c r="QZB157" s="8"/>
      <c r="QZC157" s="8"/>
      <c r="QZD157" s="8"/>
      <c r="QZE157" s="8"/>
      <c r="QZF157" s="8"/>
      <c r="QZG157" s="8"/>
      <c r="QZH157" s="8"/>
      <c r="QZI157" s="8"/>
      <c r="QZJ157" s="8"/>
      <c r="QZK157" s="8"/>
      <c r="QZL157" s="8"/>
      <c r="QZM157" s="8"/>
      <c r="QZN157" s="8"/>
      <c r="QZO157" s="8"/>
      <c r="QZP157" s="8"/>
      <c r="QZQ157" s="8"/>
      <c r="QZR157" s="8"/>
      <c r="QZS157" s="8"/>
      <c r="QZT157" s="8"/>
      <c r="QZU157" s="8"/>
      <c r="QZV157" s="8"/>
      <c r="QZW157" s="8"/>
      <c r="QZX157" s="8"/>
      <c r="QZY157" s="8"/>
      <c r="QZZ157" s="8"/>
      <c r="RAA157" s="8"/>
      <c r="RAB157" s="8"/>
      <c r="RAC157" s="8"/>
      <c r="RAD157" s="8"/>
      <c r="RAE157" s="8"/>
      <c r="RAF157" s="8"/>
      <c r="RAG157" s="8"/>
      <c r="RAH157" s="8"/>
      <c r="RAI157" s="8"/>
      <c r="RAJ157" s="8"/>
      <c r="RAK157" s="8"/>
      <c r="RAL157" s="8"/>
      <c r="RAM157" s="8"/>
      <c r="RAN157" s="8"/>
      <c r="RAO157" s="8"/>
      <c r="RAP157" s="8"/>
      <c r="RAQ157" s="8"/>
      <c r="RAR157" s="8"/>
      <c r="RAS157" s="8"/>
      <c r="RAT157" s="8"/>
      <c r="RAU157" s="8"/>
      <c r="RAV157" s="8"/>
      <c r="RAW157" s="8"/>
      <c r="RAX157" s="8"/>
      <c r="RAY157" s="8"/>
      <c r="RAZ157" s="8"/>
      <c r="RBA157" s="8"/>
      <c r="RBB157" s="8"/>
      <c r="RBC157" s="8"/>
      <c r="RBD157" s="8"/>
      <c r="RBE157" s="8"/>
      <c r="RBF157" s="8"/>
      <c r="RBG157" s="8"/>
      <c r="RBH157" s="8"/>
      <c r="RBI157" s="8"/>
      <c r="RBJ157" s="8"/>
      <c r="RBK157" s="8"/>
      <c r="RBL157" s="8"/>
      <c r="RBM157" s="8"/>
      <c r="RBN157" s="8"/>
      <c r="RBO157" s="8"/>
      <c r="RBP157" s="8"/>
      <c r="RBQ157" s="8"/>
      <c r="RBR157" s="8"/>
      <c r="RBS157" s="8"/>
      <c r="RBT157" s="8"/>
      <c r="RBU157" s="8"/>
      <c r="RBV157" s="8"/>
      <c r="RBW157" s="8"/>
      <c r="RBX157" s="8"/>
      <c r="RBY157" s="8"/>
      <c r="RBZ157" s="8"/>
      <c r="RCA157" s="8"/>
      <c r="RCB157" s="8"/>
      <c r="RCC157" s="8"/>
      <c r="RCD157" s="8"/>
      <c r="RCE157" s="8"/>
      <c r="RCF157" s="8"/>
      <c r="RCG157" s="8"/>
      <c r="RCH157" s="8"/>
      <c r="RCI157" s="8"/>
      <c r="RCJ157" s="8"/>
      <c r="RCK157" s="8"/>
      <c r="RCL157" s="8"/>
      <c r="RCM157" s="8"/>
      <c r="RCN157" s="8"/>
      <c r="RCO157" s="8"/>
      <c r="RCP157" s="8"/>
      <c r="RCQ157" s="8"/>
      <c r="RCR157" s="8"/>
      <c r="RCS157" s="8"/>
      <c r="RCT157" s="8"/>
      <c r="RCU157" s="8"/>
      <c r="RCV157" s="8"/>
      <c r="RCW157" s="8"/>
      <c r="RCX157" s="8"/>
      <c r="RCY157" s="8"/>
      <c r="RCZ157" s="8"/>
      <c r="RDA157" s="8"/>
      <c r="RDB157" s="8"/>
      <c r="RDC157" s="8"/>
      <c r="RDD157" s="8"/>
      <c r="RDE157" s="8"/>
      <c r="RDF157" s="8"/>
      <c r="RDG157" s="8"/>
      <c r="RDH157" s="8"/>
      <c r="RDI157" s="8"/>
      <c r="RDJ157" s="8"/>
      <c r="RDK157" s="8"/>
      <c r="RDL157" s="8"/>
      <c r="RDM157" s="8"/>
      <c r="RDN157" s="8"/>
      <c r="RDO157" s="8"/>
      <c r="RDP157" s="8"/>
      <c r="RDQ157" s="8"/>
      <c r="RDR157" s="8"/>
      <c r="RDS157" s="8"/>
      <c r="RDT157" s="8"/>
      <c r="RDU157" s="8"/>
      <c r="RDV157" s="8"/>
      <c r="RDW157" s="8"/>
      <c r="RDX157" s="8"/>
      <c r="RDY157" s="8"/>
      <c r="RDZ157" s="8"/>
      <c r="REA157" s="8"/>
      <c r="REB157" s="8"/>
      <c r="REC157" s="8"/>
      <c r="RED157" s="8"/>
      <c r="REE157" s="8"/>
      <c r="REF157" s="8"/>
      <c r="REG157" s="8"/>
      <c r="REH157" s="8"/>
      <c r="REI157" s="8"/>
      <c r="REJ157" s="8"/>
      <c r="REK157" s="8"/>
      <c r="REL157" s="8"/>
      <c r="REM157" s="8"/>
      <c r="REN157" s="8"/>
      <c r="REO157" s="8"/>
      <c r="REP157" s="8"/>
      <c r="REQ157" s="8"/>
      <c r="RER157" s="8"/>
      <c r="RES157" s="8"/>
      <c r="RET157" s="8"/>
      <c r="REU157" s="8"/>
      <c r="REV157" s="8"/>
      <c r="REW157" s="8"/>
      <c r="REX157" s="8"/>
      <c r="REY157" s="8"/>
      <c r="REZ157" s="8"/>
      <c r="RFA157" s="8"/>
      <c r="RFB157" s="8"/>
      <c r="RFC157" s="8"/>
      <c r="RFD157" s="8"/>
      <c r="RFE157" s="8"/>
      <c r="RFF157" s="8"/>
      <c r="RFG157" s="8"/>
      <c r="RFH157" s="8"/>
      <c r="RFI157" s="8"/>
      <c r="RFJ157" s="8"/>
      <c r="RFK157" s="8"/>
      <c r="RFL157" s="8"/>
      <c r="RFM157" s="8"/>
      <c r="RFN157" s="8"/>
      <c r="RFO157" s="8"/>
      <c r="RFP157" s="8"/>
      <c r="RFQ157" s="8"/>
      <c r="RFR157" s="8"/>
      <c r="RFS157" s="8"/>
      <c r="RFT157" s="8"/>
      <c r="RFU157" s="8"/>
      <c r="RFV157" s="8"/>
      <c r="RFW157" s="8"/>
      <c r="RFX157" s="8"/>
      <c r="RFY157" s="8"/>
      <c r="RFZ157" s="8"/>
      <c r="RGA157" s="8"/>
      <c r="RGB157" s="8"/>
      <c r="RGC157" s="8"/>
      <c r="RGD157" s="8"/>
      <c r="RGE157" s="8"/>
      <c r="RGF157" s="8"/>
      <c r="RGG157" s="8"/>
      <c r="RGH157" s="8"/>
      <c r="RGI157" s="8"/>
      <c r="RGJ157" s="8"/>
      <c r="RGK157" s="8"/>
      <c r="RGL157" s="8"/>
      <c r="RGM157" s="8"/>
      <c r="RGN157" s="8"/>
      <c r="RGO157" s="8"/>
      <c r="RGP157" s="8"/>
      <c r="RGQ157" s="8"/>
      <c r="RGR157" s="8"/>
      <c r="RGS157" s="8"/>
      <c r="RGT157" s="8"/>
      <c r="RGU157" s="8"/>
      <c r="RGV157" s="8"/>
      <c r="RGW157" s="8"/>
      <c r="RGX157" s="8"/>
      <c r="RGY157" s="8"/>
      <c r="RGZ157" s="8"/>
      <c r="RHA157" s="8"/>
      <c r="RHB157" s="8"/>
      <c r="RHC157" s="8"/>
      <c r="RHD157" s="8"/>
      <c r="RHE157" s="8"/>
      <c r="RHF157" s="8"/>
      <c r="RHG157" s="8"/>
      <c r="RHH157" s="8"/>
      <c r="RHI157" s="8"/>
      <c r="RHJ157" s="8"/>
      <c r="RHK157" s="8"/>
      <c r="RHL157" s="8"/>
      <c r="RHM157" s="8"/>
      <c r="RHN157" s="8"/>
      <c r="RHO157" s="8"/>
      <c r="RHP157" s="8"/>
      <c r="RHQ157" s="8"/>
      <c r="RHR157" s="8"/>
      <c r="RHS157" s="8"/>
      <c r="RHT157" s="8"/>
      <c r="RHU157" s="8"/>
      <c r="RHV157" s="8"/>
      <c r="RHW157" s="8"/>
      <c r="RHX157" s="8"/>
      <c r="RHY157" s="8"/>
      <c r="RHZ157" s="8"/>
      <c r="RIA157" s="8"/>
      <c r="RIB157" s="8"/>
      <c r="RIC157" s="8"/>
      <c r="RID157" s="8"/>
      <c r="RIE157" s="8"/>
      <c r="RIF157" s="8"/>
      <c r="RIG157" s="8"/>
      <c r="RIH157" s="8"/>
      <c r="RII157" s="8"/>
      <c r="RIJ157" s="8"/>
      <c r="RIK157" s="8"/>
      <c r="RIL157" s="8"/>
      <c r="RIM157" s="8"/>
      <c r="RIN157" s="8"/>
      <c r="RIO157" s="8"/>
      <c r="RIP157" s="8"/>
      <c r="RIQ157" s="8"/>
      <c r="RIR157" s="8"/>
      <c r="RIS157" s="8"/>
      <c r="RIT157" s="8"/>
      <c r="RIU157" s="8"/>
      <c r="RIV157" s="8"/>
      <c r="RIW157" s="8"/>
      <c r="RIX157" s="8"/>
      <c r="RIY157" s="8"/>
      <c r="RIZ157" s="8"/>
      <c r="RJA157" s="8"/>
      <c r="RJB157" s="8"/>
      <c r="RJC157" s="8"/>
      <c r="RJD157" s="8"/>
      <c r="RJE157" s="8"/>
      <c r="RJF157" s="8"/>
      <c r="RJG157" s="8"/>
      <c r="RJH157" s="8"/>
      <c r="RJI157" s="8"/>
      <c r="RJJ157" s="8"/>
      <c r="RJK157" s="8"/>
      <c r="RJL157" s="8"/>
      <c r="RJM157" s="8"/>
      <c r="RJN157" s="8"/>
      <c r="RJO157" s="8"/>
      <c r="RJP157" s="8"/>
      <c r="RJQ157" s="8"/>
      <c r="RJR157" s="8"/>
      <c r="RJS157" s="8"/>
      <c r="RJT157" s="8"/>
      <c r="RJU157" s="8"/>
      <c r="RJV157" s="8"/>
      <c r="RJW157" s="8"/>
      <c r="RJX157" s="8"/>
      <c r="RJY157" s="8"/>
      <c r="RJZ157" s="8"/>
      <c r="RKA157" s="8"/>
      <c r="RKB157" s="8"/>
      <c r="RKC157" s="8"/>
      <c r="RKD157" s="8"/>
      <c r="RKE157" s="8"/>
      <c r="RKF157" s="8"/>
      <c r="RKG157" s="8"/>
      <c r="RKH157" s="8"/>
      <c r="RKI157" s="8"/>
      <c r="RKJ157" s="8"/>
      <c r="RKK157" s="8"/>
      <c r="RKL157" s="8"/>
      <c r="RKM157" s="8"/>
      <c r="RKN157" s="8"/>
      <c r="RKO157" s="8"/>
      <c r="RKP157" s="8"/>
      <c r="RKQ157" s="8"/>
      <c r="RKR157" s="8"/>
      <c r="RKS157" s="8"/>
      <c r="RKT157" s="8"/>
      <c r="RKU157" s="8"/>
      <c r="RKV157" s="8"/>
      <c r="RKW157" s="8"/>
      <c r="RKX157" s="8"/>
      <c r="RKY157" s="8"/>
      <c r="RKZ157" s="8"/>
      <c r="RLA157" s="8"/>
      <c r="RLB157" s="8"/>
      <c r="RLC157" s="8"/>
      <c r="RLD157" s="8"/>
      <c r="RLE157" s="8"/>
      <c r="RLF157" s="8"/>
      <c r="RLG157" s="8"/>
      <c r="RLH157" s="8"/>
      <c r="RLI157" s="8"/>
      <c r="RLJ157" s="8"/>
      <c r="RLK157" s="8"/>
      <c r="RLL157" s="8"/>
      <c r="RLM157" s="8"/>
      <c r="RLN157" s="8"/>
      <c r="RLO157" s="8"/>
      <c r="RLP157" s="8"/>
      <c r="RLQ157" s="8"/>
      <c r="RLR157" s="8"/>
      <c r="RLS157" s="8"/>
      <c r="RLT157" s="8"/>
      <c r="RLU157" s="8"/>
      <c r="RLV157" s="8"/>
      <c r="RLW157" s="8"/>
      <c r="RLX157" s="8"/>
      <c r="RLY157" s="8"/>
      <c r="RLZ157" s="8"/>
      <c r="RMA157" s="8"/>
      <c r="RMB157" s="8"/>
      <c r="RMC157" s="8"/>
      <c r="RMD157" s="8"/>
      <c r="RME157" s="8"/>
      <c r="RMF157" s="8"/>
      <c r="RMG157" s="8"/>
      <c r="RMH157" s="8"/>
      <c r="RMI157" s="8"/>
      <c r="RMJ157" s="8"/>
      <c r="RMK157" s="8"/>
      <c r="RML157" s="8"/>
      <c r="RMM157" s="8"/>
      <c r="RMN157" s="8"/>
      <c r="RMO157" s="8"/>
      <c r="RMP157" s="8"/>
      <c r="RMQ157" s="8"/>
      <c r="RMR157" s="8"/>
      <c r="RMS157" s="8"/>
      <c r="RMT157" s="8"/>
      <c r="RMU157" s="8"/>
      <c r="RMV157" s="8"/>
      <c r="RMW157" s="8"/>
      <c r="RMX157" s="8"/>
      <c r="RMY157" s="8"/>
      <c r="RMZ157" s="8"/>
      <c r="RNA157" s="8"/>
      <c r="RNB157" s="8"/>
      <c r="RNC157" s="8"/>
      <c r="RND157" s="8"/>
      <c r="RNE157" s="8"/>
      <c r="RNF157" s="8"/>
      <c r="RNG157" s="8"/>
      <c r="RNH157" s="8"/>
      <c r="RNI157" s="8"/>
      <c r="RNJ157" s="8"/>
      <c r="RNK157" s="8"/>
      <c r="RNL157" s="8"/>
      <c r="RNM157" s="8"/>
      <c r="RNN157" s="8"/>
      <c r="RNO157" s="8"/>
      <c r="RNP157" s="8"/>
      <c r="RNQ157" s="8"/>
      <c r="RNR157" s="8"/>
      <c r="RNS157" s="8"/>
      <c r="RNT157" s="8"/>
      <c r="RNU157" s="8"/>
      <c r="RNV157" s="8"/>
      <c r="RNW157" s="8"/>
      <c r="RNX157" s="8"/>
      <c r="RNY157" s="8"/>
      <c r="RNZ157" s="8"/>
      <c r="ROA157" s="8"/>
      <c r="ROB157" s="8"/>
      <c r="ROC157" s="8"/>
      <c r="ROD157" s="8"/>
      <c r="ROE157" s="8"/>
      <c r="ROF157" s="8"/>
      <c r="ROG157" s="8"/>
      <c r="ROH157" s="8"/>
      <c r="ROI157" s="8"/>
      <c r="ROJ157" s="8"/>
      <c r="ROK157" s="8"/>
      <c r="ROL157" s="8"/>
      <c r="ROM157" s="8"/>
      <c r="RON157" s="8"/>
      <c r="ROO157" s="8"/>
      <c r="ROP157" s="8"/>
      <c r="ROQ157" s="8"/>
      <c r="ROR157" s="8"/>
      <c r="ROS157" s="8"/>
      <c r="ROT157" s="8"/>
      <c r="ROU157" s="8"/>
      <c r="ROV157" s="8"/>
      <c r="ROW157" s="8"/>
      <c r="ROX157" s="8"/>
      <c r="ROY157" s="8"/>
      <c r="ROZ157" s="8"/>
      <c r="RPA157" s="8"/>
      <c r="RPB157" s="8"/>
      <c r="RPC157" s="8"/>
      <c r="RPD157" s="8"/>
      <c r="RPE157" s="8"/>
      <c r="RPF157" s="8"/>
      <c r="RPG157" s="8"/>
      <c r="RPH157" s="8"/>
      <c r="RPI157" s="8"/>
      <c r="RPJ157" s="8"/>
      <c r="RPK157" s="8"/>
      <c r="RPL157" s="8"/>
      <c r="RPM157" s="8"/>
      <c r="RPN157" s="8"/>
      <c r="RPO157" s="8"/>
      <c r="RPP157" s="8"/>
      <c r="RPQ157" s="8"/>
      <c r="RPR157" s="8"/>
      <c r="RPS157" s="8"/>
      <c r="RPT157" s="8"/>
      <c r="RPU157" s="8"/>
      <c r="RPV157" s="8"/>
      <c r="RPW157" s="8"/>
      <c r="RPX157" s="8"/>
      <c r="RPY157" s="8"/>
      <c r="RPZ157" s="8"/>
      <c r="RQA157" s="8"/>
      <c r="RQB157" s="8"/>
      <c r="RQC157" s="8"/>
      <c r="RQD157" s="8"/>
      <c r="RQE157" s="8"/>
      <c r="RQF157" s="8"/>
      <c r="RQG157" s="8"/>
      <c r="RQH157" s="8"/>
      <c r="RQI157" s="8"/>
      <c r="RQJ157" s="8"/>
      <c r="RQK157" s="8"/>
      <c r="RQL157" s="8"/>
      <c r="RQM157" s="8"/>
      <c r="RQN157" s="8"/>
      <c r="RQO157" s="8"/>
      <c r="RQP157" s="8"/>
      <c r="RQQ157" s="8"/>
      <c r="RQR157" s="8"/>
      <c r="RQS157" s="8"/>
      <c r="RQT157" s="8"/>
      <c r="RQU157" s="8"/>
      <c r="RQV157" s="8"/>
      <c r="RQW157" s="8"/>
      <c r="RQX157" s="8"/>
      <c r="RQY157" s="8"/>
      <c r="RQZ157" s="8"/>
      <c r="RRA157" s="8"/>
      <c r="RRB157" s="8"/>
      <c r="RRC157" s="8"/>
      <c r="RRD157" s="8"/>
      <c r="RRE157" s="8"/>
      <c r="RRF157" s="8"/>
      <c r="RRG157" s="8"/>
      <c r="RRH157" s="8"/>
      <c r="RRI157" s="8"/>
      <c r="RRJ157" s="8"/>
      <c r="RRK157" s="8"/>
      <c r="RRL157" s="8"/>
      <c r="RRM157" s="8"/>
      <c r="RRN157" s="8"/>
      <c r="RRO157" s="8"/>
      <c r="RRP157" s="8"/>
      <c r="RRQ157" s="8"/>
      <c r="RRR157" s="8"/>
      <c r="RRS157" s="8"/>
      <c r="RRT157" s="8"/>
      <c r="RRU157" s="8"/>
      <c r="RRV157" s="8"/>
      <c r="RRW157" s="8"/>
      <c r="RRX157" s="8"/>
      <c r="RRY157" s="8"/>
      <c r="RRZ157" s="8"/>
      <c r="RSA157" s="8"/>
      <c r="RSB157" s="8"/>
      <c r="RSC157" s="8"/>
      <c r="RSD157" s="8"/>
      <c r="RSE157" s="8"/>
      <c r="RSF157" s="8"/>
      <c r="RSG157" s="8"/>
      <c r="RSH157" s="8"/>
      <c r="RSI157" s="8"/>
      <c r="RSJ157" s="8"/>
      <c r="RSK157" s="8"/>
      <c r="RSL157" s="8"/>
      <c r="RSM157" s="8"/>
      <c r="RSN157" s="8"/>
      <c r="RSO157" s="8"/>
      <c r="RSP157" s="8"/>
      <c r="RSQ157" s="8"/>
      <c r="RSR157" s="8"/>
      <c r="RSS157" s="8"/>
      <c r="RST157" s="8"/>
      <c r="RSU157" s="8"/>
      <c r="RSV157" s="8"/>
      <c r="RSW157" s="8"/>
      <c r="RSX157" s="8"/>
      <c r="RSY157" s="8"/>
      <c r="RSZ157" s="8"/>
      <c r="RTA157" s="8"/>
      <c r="RTB157" s="8"/>
      <c r="RTC157" s="8"/>
      <c r="RTD157" s="8"/>
      <c r="RTE157" s="8"/>
      <c r="RTF157" s="8"/>
      <c r="RTG157" s="8"/>
      <c r="RTH157" s="8"/>
      <c r="RTI157" s="8"/>
      <c r="RTJ157" s="8"/>
      <c r="RTK157" s="8"/>
      <c r="RTL157" s="8"/>
      <c r="RTM157" s="8"/>
      <c r="RTN157" s="8"/>
      <c r="RTO157" s="8"/>
      <c r="RTP157" s="8"/>
      <c r="RTQ157" s="8"/>
      <c r="RTR157" s="8"/>
      <c r="RTS157" s="8"/>
      <c r="RTT157" s="8"/>
      <c r="RTU157" s="8"/>
      <c r="RTV157" s="8"/>
      <c r="RTW157" s="8"/>
      <c r="RTX157" s="8"/>
      <c r="RTY157" s="8"/>
      <c r="RTZ157" s="8"/>
      <c r="RUA157" s="8"/>
      <c r="RUB157" s="8"/>
      <c r="RUC157" s="8"/>
      <c r="RUD157" s="8"/>
      <c r="RUE157" s="8"/>
      <c r="RUF157" s="8"/>
      <c r="RUG157" s="8"/>
      <c r="RUH157" s="8"/>
      <c r="RUI157" s="8"/>
      <c r="RUJ157" s="8"/>
      <c r="RUK157" s="8"/>
      <c r="RUL157" s="8"/>
      <c r="RUM157" s="8"/>
      <c r="RUN157" s="8"/>
      <c r="RUO157" s="8"/>
      <c r="RUP157" s="8"/>
      <c r="RUQ157" s="8"/>
      <c r="RUR157" s="8"/>
      <c r="RUS157" s="8"/>
      <c r="RUT157" s="8"/>
      <c r="RUU157" s="8"/>
      <c r="RUV157" s="8"/>
      <c r="RUW157" s="8"/>
      <c r="RUX157" s="8"/>
      <c r="RUY157" s="8"/>
      <c r="RUZ157" s="8"/>
      <c r="RVA157" s="8"/>
      <c r="RVB157" s="8"/>
      <c r="RVC157" s="8"/>
      <c r="RVD157" s="8"/>
      <c r="RVE157" s="8"/>
      <c r="RVF157" s="8"/>
      <c r="RVG157" s="8"/>
      <c r="RVH157" s="8"/>
      <c r="RVI157" s="8"/>
      <c r="RVJ157" s="8"/>
      <c r="RVK157" s="8"/>
      <c r="RVL157" s="8"/>
      <c r="RVM157" s="8"/>
      <c r="RVN157" s="8"/>
      <c r="RVO157" s="8"/>
      <c r="RVP157" s="8"/>
      <c r="RVQ157" s="8"/>
      <c r="RVR157" s="8"/>
      <c r="RVS157" s="8"/>
      <c r="RVT157" s="8"/>
      <c r="RVU157" s="8"/>
      <c r="RVV157" s="8"/>
      <c r="RVW157" s="8"/>
      <c r="RVX157" s="8"/>
      <c r="RVY157" s="8"/>
      <c r="RVZ157" s="8"/>
      <c r="RWA157" s="8"/>
      <c r="RWB157" s="8"/>
      <c r="RWC157" s="8"/>
      <c r="RWD157" s="8"/>
      <c r="RWE157" s="8"/>
      <c r="RWF157" s="8"/>
      <c r="RWG157" s="8"/>
      <c r="RWH157" s="8"/>
      <c r="RWI157" s="8"/>
      <c r="RWJ157" s="8"/>
      <c r="RWK157" s="8"/>
      <c r="RWL157" s="8"/>
      <c r="RWM157" s="8"/>
      <c r="RWN157" s="8"/>
      <c r="RWO157" s="8"/>
      <c r="RWP157" s="8"/>
      <c r="RWQ157" s="8"/>
      <c r="RWR157" s="8"/>
      <c r="RWS157" s="8"/>
      <c r="RWT157" s="8"/>
      <c r="RWU157" s="8"/>
      <c r="RWV157" s="8"/>
      <c r="RWW157" s="8"/>
      <c r="RWX157" s="8"/>
      <c r="RWY157" s="8"/>
      <c r="RWZ157" s="8"/>
      <c r="RXA157" s="8"/>
      <c r="RXB157" s="8"/>
      <c r="RXC157" s="8"/>
      <c r="RXD157" s="8"/>
      <c r="RXE157" s="8"/>
      <c r="RXF157" s="8"/>
      <c r="RXG157" s="8"/>
      <c r="RXH157" s="8"/>
      <c r="RXI157" s="8"/>
      <c r="RXJ157" s="8"/>
      <c r="RXK157" s="8"/>
      <c r="RXL157" s="8"/>
      <c r="RXM157" s="8"/>
      <c r="RXN157" s="8"/>
      <c r="RXO157" s="8"/>
      <c r="RXP157" s="8"/>
      <c r="RXQ157" s="8"/>
      <c r="RXR157" s="8"/>
      <c r="RXS157" s="8"/>
      <c r="RXT157" s="8"/>
      <c r="RXU157" s="8"/>
      <c r="RXV157" s="8"/>
      <c r="RXW157" s="8"/>
      <c r="RXX157" s="8"/>
      <c r="RXY157" s="8"/>
      <c r="RXZ157" s="8"/>
      <c r="RYA157" s="8"/>
      <c r="RYB157" s="8"/>
      <c r="RYC157" s="8"/>
      <c r="RYD157" s="8"/>
      <c r="RYE157" s="8"/>
      <c r="RYF157" s="8"/>
      <c r="RYG157" s="8"/>
      <c r="RYH157" s="8"/>
      <c r="RYI157" s="8"/>
      <c r="RYJ157" s="8"/>
      <c r="RYK157" s="8"/>
      <c r="RYL157" s="8"/>
      <c r="RYM157" s="8"/>
      <c r="RYN157" s="8"/>
      <c r="RYO157" s="8"/>
      <c r="RYP157" s="8"/>
      <c r="RYQ157" s="8"/>
      <c r="RYR157" s="8"/>
      <c r="RYS157" s="8"/>
      <c r="RYT157" s="8"/>
      <c r="RYU157" s="8"/>
      <c r="RYV157" s="8"/>
      <c r="RYW157" s="8"/>
      <c r="RYX157" s="8"/>
      <c r="RYY157" s="8"/>
      <c r="RYZ157" s="8"/>
      <c r="RZA157" s="8"/>
      <c r="RZB157" s="8"/>
      <c r="RZC157" s="8"/>
      <c r="RZD157" s="8"/>
      <c r="RZE157" s="8"/>
      <c r="RZF157" s="8"/>
      <c r="RZG157" s="8"/>
      <c r="RZH157" s="8"/>
      <c r="RZI157" s="8"/>
      <c r="RZJ157" s="8"/>
      <c r="RZK157" s="8"/>
      <c r="RZL157" s="8"/>
      <c r="RZM157" s="8"/>
      <c r="RZN157" s="8"/>
      <c r="RZO157" s="8"/>
      <c r="RZP157" s="8"/>
      <c r="RZQ157" s="8"/>
      <c r="RZR157" s="8"/>
      <c r="RZS157" s="8"/>
      <c r="RZT157" s="8"/>
      <c r="RZU157" s="8"/>
      <c r="RZV157" s="8"/>
      <c r="RZW157" s="8"/>
      <c r="RZX157" s="8"/>
      <c r="RZY157" s="8"/>
      <c r="RZZ157" s="8"/>
      <c r="SAA157" s="8"/>
      <c r="SAB157" s="8"/>
      <c r="SAC157" s="8"/>
      <c r="SAD157" s="8"/>
      <c r="SAE157" s="8"/>
      <c r="SAF157" s="8"/>
      <c r="SAG157" s="8"/>
      <c r="SAH157" s="8"/>
      <c r="SAI157" s="8"/>
      <c r="SAJ157" s="8"/>
      <c r="SAK157" s="8"/>
      <c r="SAL157" s="8"/>
      <c r="SAM157" s="8"/>
      <c r="SAN157" s="8"/>
      <c r="SAO157" s="8"/>
      <c r="SAP157" s="8"/>
      <c r="SAQ157" s="8"/>
      <c r="SAR157" s="8"/>
      <c r="SAS157" s="8"/>
      <c r="SAT157" s="8"/>
      <c r="SAU157" s="8"/>
      <c r="SAV157" s="8"/>
      <c r="SAW157" s="8"/>
      <c r="SAX157" s="8"/>
      <c r="SAY157" s="8"/>
      <c r="SAZ157" s="8"/>
      <c r="SBA157" s="8"/>
      <c r="SBB157" s="8"/>
      <c r="SBC157" s="8"/>
      <c r="SBD157" s="8"/>
      <c r="SBE157" s="8"/>
      <c r="SBF157" s="8"/>
      <c r="SBG157" s="8"/>
      <c r="SBH157" s="8"/>
      <c r="SBI157" s="8"/>
      <c r="SBJ157" s="8"/>
      <c r="SBK157" s="8"/>
      <c r="SBL157" s="8"/>
      <c r="SBM157" s="8"/>
      <c r="SBN157" s="8"/>
      <c r="SBO157" s="8"/>
      <c r="SBP157" s="8"/>
      <c r="SBQ157" s="8"/>
      <c r="SBR157" s="8"/>
      <c r="SBS157" s="8"/>
      <c r="SBT157" s="8"/>
      <c r="SBU157" s="8"/>
      <c r="SBV157" s="8"/>
      <c r="SBW157" s="8"/>
      <c r="SBX157" s="8"/>
      <c r="SBY157" s="8"/>
      <c r="SBZ157" s="8"/>
      <c r="SCA157" s="8"/>
      <c r="SCB157" s="8"/>
      <c r="SCC157" s="8"/>
      <c r="SCD157" s="8"/>
      <c r="SCE157" s="8"/>
      <c r="SCF157" s="8"/>
      <c r="SCG157" s="8"/>
      <c r="SCH157" s="8"/>
      <c r="SCI157" s="8"/>
      <c r="SCJ157" s="8"/>
      <c r="SCK157" s="8"/>
      <c r="SCL157" s="8"/>
      <c r="SCM157" s="8"/>
      <c r="SCN157" s="8"/>
      <c r="SCO157" s="8"/>
      <c r="SCP157" s="8"/>
      <c r="SCQ157" s="8"/>
      <c r="SCR157" s="8"/>
      <c r="SCS157" s="8"/>
      <c r="SCT157" s="8"/>
      <c r="SCU157" s="8"/>
      <c r="SCV157" s="8"/>
      <c r="SCW157" s="8"/>
      <c r="SCX157" s="8"/>
      <c r="SCY157" s="8"/>
      <c r="SCZ157" s="8"/>
      <c r="SDA157" s="8"/>
      <c r="SDB157" s="8"/>
      <c r="SDC157" s="8"/>
      <c r="SDD157" s="8"/>
      <c r="SDE157" s="8"/>
      <c r="SDF157" s="8"/>
      <c r="SDG157" s="8"/>
      <c r="SDH157" s="8"/>
      <c r="SDI157" s="8"/>
      <c r="SDJ157" s="8"/>
      <c r="SDK157" s="8"/>
      <c r="SDL157" s="8"/>
      <c r="SDM157" s="8"/>
      <c r="SDN157" s="8"/>
      <c r="SDO157" s="8"/>
      <c r="SDP157" s="8"/>
      <c r="SDQ157" s="8"/>
      <c r="SDR157" s="8"/>
      <c r="SDS157" s="8"/>
      <c r="SDT157" s="8"/>
      <c r="SDU157" s="8"/>
      <c r="SDV157" s="8"/>
      <c r="SDW157" s="8"/>
      <c r="SDX157" s="8"/>
      <c r="SDY157" s="8"/>
      <c r="SDZ157" s="8"/>
      <c r="SEA157" s="8"/>
      <c r="SEB157" s="8"/>
      <c r="SEC157" s="8"/>
      <c r="SED157" s="8"/>
      <c r="SEE157" s="8"/>
      <c r="SEF157" s="8"/>
      <c r="SEG157" s="8"/>
      <c r="SEH157" s="8"/>
      <c r="SEI157" s="8"/>
      <c r="SEJ157" s="8"/>
      <c r="SEK157" s="8"/>
      <c r="SEL157" s="8"/>
      <c r="SEM157" s="8"/>
      <c r="SEN157" s="8"/>
      <c r="SEO157" s="8"/>
      <c r="SEP157" s="8"/>
      <c r="SEQ157" s="8"/>
      <c r="SER157" s="8"/>
      <c r="SES157" s="8"/>
      <c r="SET157" s="8"/>
      <c r="SEU157" s="8"/>
      <c r="SEV157" s="8"/>
      <c r="SEW157" s="8"/>
      <c r="SEX157" s="8"/>
      <c r="SEY157" s="8"/>
      <c r="SEZ157" s="8"/>
      <c r="SFA157" s="8"/>
      <c r="SFB157" s="8"/>
      <c r="SFC157" s="8"/>
      <c r="SFD157" s="8"/>
      <c r="SFE157" s="8"/>
      <c r="SFF157" s="8"/>
      <c r="SFG157" s="8"/>
      <c r="SFH157" s="8"/>
      <c r="SFI157" s="8"/>
      <c r="SFJ157" s="8"/>
      <c r="SFK157" s="8"/>
      <c r="SFL157" s="8"/>
      <c r="SFM157" s="8"/>
      <c r="SFN157" s="8"/>
      <c r="SFO157" s="8"/>
      <c r="SFP157" s="8"/>
      <c r="SFQ157" s="8"/>
      <c r="SFR157" s="8"/>
      <c r="SFS157" s="8"/>
      <c r="SFT157" s="8"/>
      <c r="SFU157" s="8"/>
      <c r="SFV157" s="8"/>
      <c r="SFW157" s="8"/>
      <c r="SFX157" s="8"/>
      <c r="SFY157" s="8"/>
      <c r="SFZ157" s="8"/>
      <c r="SGA157" s="8"/>
      <c r="SGB157" s="8"/>
      <c r="SGC157" s="8"/>
      <c r="SGD157" s="8"/>
      <c r="SGE157" s="8"/>
      <c r="SGF157" s="8"/>
      <c r="SGG157" s="8"/>
      <c r="SGH157" s="8"/>
      <c r="SGI157" s="8"/>
      <c r="SGJ157" s="8"/>
      <c r="SGK157" s="8"/>
      <c r="SGL157" s="8"/>
      <c r="SGM157" s="8"/>
      <c r="SGN157" s="8"/>
      <c r="SGO157" s="8"/>
      <c r="SGP157" s="8"/>
      <c r="SGQ157" s="8"/>
      <c r="SGR157" s="8"/>
      <c r="SGS157" s="8"/>
      <c r="SGT157" s="8"/>
      <c r="SGU157" s="8"/>
      <c r="SGV157" s="8"/>
      <c r="SGW157" s="8"/>
      <c r="SGX157" s="8"/>
      <c r="SGY157" s="8"/>
      <c r="SGZ157" s="8"/>
      <c r="SHA157" s="8"/>
      <c r="SHB157" s="8"/>
      <c r="SHC157" s="8"/>
      <c r="SHD157" s="8"/>
      <c r="SHE157" s="8"/>
      <c r="SHF157" s="8"/>
      <c r="SHG157" s="8"/>
      <c r="SHH157" s="8"/>
      <c r="SHI157" s="8"/>
      <c r="SHJ157" s="8"/>
      <c r="SHK157" s="8"/>
      <c r="SHL157" s="8"/>
      <c r="SHM157" s="8"/>
      <c r="SHN157" s="8"/>
      <c r="SHO157" s="8"/>
      <c r="SHP157" s="8"/>
      <c r="SHQ157" s="8"/>
      <c r="SHR157" s="8"/>
      <c r="SHS157" s="8"/>
      <c r="SHT157" s="8"/>
      <c r="SHU157" s="8"/>
      <c r="SHV157" s="8"/>
      <c r="SHW157" s="8"/>
      <c r="SHX157" s="8"/>
      <c r="SHY157" s="8"/>
      <c r="SHZ157" s="8"/>
      <c r="SIA157" s="8"/>
      <c r="SIB157" s="8"/>
      <c r="SIC157" s="8"/>
      <c r="SID157" s="8"/>
      <c r="SIE157" s="8"/>
      <c r="SIF157" s="8"/>
      <c r="SIG157" s="8"/>
      <c r="SIH157" s="8"/>
      <c r="SII157" s="8"/>
      <c r="SIJ157" s="8"/>
      <c r="SIK157" s="8"/>
      <c r="SIL157" s="8"/>
      <c r="SIM157" s="8"/>
      <c r="SIN157" s="8"/>
      <c r="SIO157" s="8"/>
      <c r="SIP157" s="8"/>
      <c r="SIQ157" s="8"/>
      <c r="SIR157" s="8"/>
      <c r="SIS157" s="8"/>
      <c r="SIT157" s="8"/>
      <c r="SIU157" s="8"/>
      <c r="SIV157" s="8"/>
      <c r="SIW157" s="8"/>
      <c r="SIX157" s="8"/>
      <c r="SIY157" s="8"/>
      <c r="SIZ157" s="8"/>
      <c r="SJA157" s="8"/>
      <c r="SJB157" s="8"/>
      <c r="SJC157" s="8"/>
      <c r="SJD157" s="8"/>
      <c r="SJE157" s="8"/>
      <c r="SJF157" s="8"/>
      <c r="SJG157" s="8"/>
      <c r="SJH157" s="8"/>
      <c r="SJI157" s="8"/>
      <c r="SJJ157" s="8"/>
      <c r="SJK157" s="8"/>
      <c r="SJL157" s="8"/>
      <c r="SJM157" s="8"/>
      <c r="SJN157" s="8"/>
      <c r="SJO157" s="8"/>
      <c r="SJP157" s="8"/>
      <c r="SJQ157" s="8"/>
      <c r="SJR157" s="8"/>
      <c r="SJS157" s="8"/>
      <c r="SJT157" s="8"/>
      <c r="SJU157" s="8"/>
      <c r="SJV157" s="8"/>
      <c r="SJW157" s="8"/>
      <c r="SJX157" s="8"/>
      <c r="SJY157" s="8"/>
      <c r="SJZ157" s="8"/>
      <c r="SKA157" s="8"/>
      <c r="SKB157" s="8"/>
      <c r="SKC157" s="8"/>
      <c r="SKD157" s="8"/>
      <c r="SKE157" s="8"/>
      <c r="SKF157" s="8"/>
      <c r="SKG157" s="8"/>
      <c r="SKH157" s="8"/>
      <c r="SKI157" s="8"/>
      <c r="SKJ157" s="8"/>
      <c r="SKK157" s="8"/>
      <c r="SKL157" s="8"/>
      <c r="SKM157" s="8"/>
      <c r="SKN157" s="8"/>
      <c r="SKO157" s="8"/>
      <c r="SKP157" s="8"/>
      <c r="SKQ157" s="8"/>
      <c r="SKR157" s="8"/>
      <c r="SKS157" s="8"/>
      <c r="SKT157" s="8"/>
      <c r="SKU157" s="8"/>
      <c r="SKV157" s="8"/>
      <c r="SKW157" s="8"/>
      <c r="SKX157" s="8"/>
      <c r="SKY157" s="8"/>
      <c r="SKZ157" s="8"/>
      <c r="SLA157" s="8"/>
      <c r="SLB157" s="8"/>
      <c r="SLC157" s="8"/>
      <c r="SLD157" s="8"/>
      <c r="SLE157" s="8"/>
      <c r="SLF157" s="8"/>
      <c r="SLG157" s="8"/>
      <c r="SLH157" s="8"/>
      <c r="SLI157" s="8"/>
      <c r="SLJ157" s="8"/>
      <c r="SLK157" s="8"/>
      <c r="SLL157" s="8"/>
      <c r="SLM157" s="8"/>
      <c r="SLN157" s="8"/>
      <c r="SLO157" s="8"/>
      <c r="SLP157" s="8"/>
      <c r="SLQ157" s="8"/>
      <c r="SLR157" s="8"/>
      <c r="SLS157" s="8"/>
      <c r="SLT157" s="8"/>
      <c r="SLU157" s="8"/>
      <c r="SLV157" s="8"/>
      <c r="SLW157" s="8"/>
      <c r="SLX157" s="8"/>
      <c r="SLY157" s="8"/>
      <c r="SLZ157" s="8"/>
      <c r="SMA157" s="8"/>
      <c r="SMB157" s="8"/>
      <c r="SMC157" s="8"/>
      <c r="SMD157" s="8"/>
      <c r="SME157" s="8"/>
      <c r="SMF157" s="8"/>
      <c r="SMG157" s="8"/>
      <c r="SMH157" s="8"/>
      <c r="SMI157" s="8"/>
      <c r="SMJ157" s="8"/>
      <c r="SMK157" s="8"/>
      <c r="SML157" s="8"/>
      <c r="SMM157" s="8"/>
      <c r="SMN157" s="8"/>
      <c r="SMO157" s="8"/>
      <c r="SMP157" s="8"/>
      <c r="SMQ157" s="8"/>
      <c r="SMR157" s="8"/>
      <c r="SMS157" s="8"/>
      <c r="SMT157" s="8"/>
      <c r="SMU157" s="8"/>
      <c r="SMV157" s="8"/>
      <c r="SMW157" s="8"/>
      <c r="SMX157" s="8"/>
      <c r="SMY157" s="8"/>
      <c r="SMZ157" s="8"/>
      <c r="SNA157" s="8"/>
      <c r="SNB157" s="8"/>
      <c r="SNC157" s="8"/>
      <c r="SND157" s="8"/>
      <c r="SNE157" s="8"/>
      <c r="SNF157" s="8"/>
      <c r="SNG157" s="8"/>
      <c r="SNH157" s="8"/>
      <c r="SNI157" s="8"/>
      <c r="SNJ157" s="8"/>
      <c r="SNK157" s="8"/>
      <c r="SNL157" s="8"/>
      <c r="SNM157" s="8"/>
      <c r="SNN157" s="8"/>
      <c r="SNO157" s="8"/>
      <c r="SNP157" s="8"/>
      <c r="SNQ157" s="8"/>
      <c r="SNR157" s="8"/>
      <c r="SNS157" s="8"/>
      <c r="SNT157" s="8"/>
      <c r="SNU157" s="8"/>
      <c r="SNV157" s="8"/>
      <c r="SNW157" s="8"/>
      <c r="SNX157" s="8"/>
      <c r="SNY157" s="8"/>
      <c r="SNZ157" s="8"/>
      <c r="SOA157" s="8"/>
      <c r="SOB157" s="8"/>
      <c r="SOC157" s="8"/>
      <c r="SOD157" s="8"/>
      <c r="SOE157" s="8"/>
      <c r="SOF157" s="8"/>
      <c r="SOG157" s="8"/>
      <c r="SOH157" s="8"/>
      <c r="SOI157" s="8"/>
      <c r="SOJ157" s="8"/>
      <c r="SOK157" s="8"/>
      <c r="SOL157" s="8"/>
      <c r="SOM157" s="8"/>
      <c r="SON157" s="8"/>
      <c r="SOO157" s="8"/>
      <c r="SOP157" s="8"/>
      <c r="SOQ157" s="8"/>
      <c r="SOR157" s="8"/>
      <c r="SOS157" s="8"/>
      <c r="SOT157" s="8"/>
      <c r="SOU157" s="8"/>
      <c r="SOV157" s="8"/>
      <c r="SOW157" s="8"/>
      <c r="SOX157" s="8"/>
      <c r="SOY157" s="8"/>
      <c r="SOZ157" s="8"/>
      <c r="SPA157" s="8"/>
      <c r="SPB157" s="8"/>
      <c r="SPC157" s="8"/>
      <c r="SPD157" s="8"/>
      <c r="SPE157" s="8"/>
      <c r="SPF157" s="8"/>
      <c r="SPG157" s="8"/>
      <c r="SPH157" s="8"/>
      <c r="SPI157" s="8"/>
      <c r="SPJ157" s="8"/>
      <c r="SPK157" s="8"/>
      <c r="SPL157" s="8"/>
      <c r="SPM157" s="8"/>
      <c r="SPN157" s="8"/>
      <c r="SPO157" s="8"/>
      <c r="SPP157" s="8"/>
      <c r="SPQ157" s="8"/>
      <c r="SPR157" s="8"/>
      <c r="SPS157" s="8"/>
      <c r="SPT157" s="8"/>
      <c r="SPU157" s="8"/>
      <c r="SPV157" s="8"/>
      <c r="SPW157" s="8"/>
      <c r="SPX157" s="8"/>
      <c r="SPY157" s="8"/>
      <c r="SPZ157" s="8"/>
      <c r="SQA157" s="8"/>
      <c r="SQB157" s="8"/>
      <c r="SQC157" s="8"/>
      <c r="SQD157" s="8"/>
      <c r="SQE157" s="8"/>
      <c r="SQF157" s="8"/>
      <c r="SQG157" s="8"/>
      <c r="SQH157" s="8"/>
      <c r="SQI157" s="8"/>
      <c r="SQJ157" s="8"/>
      <c r="SQK157" s="8"/>
      <c r="SQL157" s="8"/>
      <c r="SQM157" s="8"/>
      <c r="SQN157" s="8"/>
      <c r="SQO157" s="8"/>
      <c r="SQP157" s="8"/>
      <c r="SQQ157" s="8"/>
      <c r="SQR157" s="8"/>
      <c r="SQS157" s="8"/>
      <c r="SQT157" s="8"/>
      <c r="SQU157" s="8"/>
      <c r="SQV157" s="8"/>
      <c r="SQW157" s="8"/>
      <c r="SQX157" s="8"/>
      <c r="SQY157" s="8"/>
      <c r="SQZ157" s="8"/>
      <c r="SRA157" s="8"/>
      <c r="SRB157" s="8"/>
      <c r="SRC157" s="8"/>
      <c r="SRD157" s="8"/>
      <c r="SRE157" s="8"/>
      <c r="SRF157" s="8"/>
      <c r="SRG157" s="8"/>
      <c r="SRH157" s="8"/>
      <c r="SRI157" s="8"/>
      <c r="SRJ157" s="8"/>
      <c r="SRK157" s="8"/>
      <c r="SRL157" s="8"/>
      <c r="SRM157" s="8"/>
      <c r="SRN157" s="8"/>
      <c r="SRO157" s="8"/>
      <c r="SRP157" s="8"/>
      <c r="SRQ157" s="8"/>
      <c r="SRR157" s="8"/>
      <c r="SRS157" s="8"/>
      <c r="SRT157" s="8"/>
      <c r="SRU157" s="8"/>
      <c r="SRV157" s="8"/>
      <c r="SRW157" s="8"/>
      <c r="SRX157" s="8"/>
      <c r="SRY157" s="8"/>
      <c r="SRZ157" s="8"/>
      <c r="SSA157" s="8"/>
      <c r="SSB157" s="8"/>
      <c r="SSC157" s="8"/>
      <c r="SSD157" s="8"/>
      <c r="SSE157" s="8"/>
      <c r="SSF157" s="8"/>
      <c r="SSG157" s="8"/>
      <c r="SSH157" s="8"/>
      <c r="SSI157" s="8"/>
      <c r="SSJ157" s="8"/>
      <c r="SSK157" s="8"/>
      <c r="SSL157" s="8"/>
      <c r="SSM157" s="8"/>
      <c r="SSN157" s="8"/>
      <c r="SSO157" s="8"/>
      <c r="SSP157" s="8"/>
      <c r="SSQ157" s="8"/>
      <c r="SSR157" s="8"/>
      <c r="SSS157" s="8"/>
      <c r="SST157" s="8"/>
      <c r="SSU157" s="8"/>
      <c r="SSV157" s="8"/>
      <c r="SSW157" s="8"/>
      <c r="SSX157" s="8"/>
      <c r="SSY157" s="8"/>
      <c r="SSZ157" s="8"/>
      <c r="STA157" s="8"/>
      <c r="STB157" s="8"/>
      <c r="STC157" s="8"/>
      <c r="STD157" s="8"/>
      <c r="STE157" s="8"/>
      <c r="STF157" s="8"/>
      <c r="STG157" s="8"/>
      <c r="STH157" s="8"/>
      <c r="STI157" s="8"/>
      <c r="STJ157" s="8"/>
      <c r="STK157" s="8"/>
      <c r="STL157" s="8"/>
      <c r="STM157" s="8"/>
      <c r="STN157" s="8"/>
      <c r="STO157" s="8"/>
      <c r="STP157" s="8"/>
      <c r="STQ157" s="8"/>
      <c r="STR157" s="8"/>
      <c r="STS157" s="8"/>
      <c r="STT157" s="8"/>
      <c r="STU157" s="8"/>
      <c r="STV157" s="8"/>
      <c r="STW157" s="8"/>
      <c r="STX157" s="8"/>
      <c r="STY157" s="8"/>
      <c r="STZ157" s="8"/>
      <c r="SUA157" s="8"/>
      <c r="SUB157" s="8"/>
      <c r="SUC157" s="8"/>
      <c r="SUD157" s="8"/>
      <c r="SUE157" s="8"/>
      <c r="SUF157" s="8"/>
      <c r="SUG157" s="8"/>
      <c r="SUH157" s="8"/>
      <c r="SUI157" s="8"/>
      <c r="SUJ157" s="8"/>
      <c r="SUK157" s="8"/>
      <c r="SUL157" s="8"/>
      <c r="SUM157" s="8"/>
      <c r="SUN157" s="8"/>
      <c r="SUO157" s="8"/>
      <c r="SUP157" s="8"/>
      <c r="SUQ157" s="8"/>
      <c r="SUR157" s="8"/>
      <c r="SUS157" s="8"/>
      <c r="SUT157" s="8"/>
      <c r="SUU157" s="8"/>
      <c r="SUV157" s="8"/>
      <c r="SUW157" s="8"/>
      <c r="SUX157" s="8"/>
      <c r="SUY157" s="8"/>
      <c r="SUZ157" s="8"/>
      <c r="SVA157" s="8"/>
      <c r="SVB157" s="8"/>
      <c r="SVC157" s="8"/>
      <c r="SVD157" s="8"/>
      <c r="SVE157" s="8"/>
      <c r="SVF157" s="8"/>
      <c r="SVG157" s="8"/>
      <c r="SVH157" s="8"/>
      <c r="SVI157" s="8"/>
      <c r="SVJ157" s="8"/>
      <c r="SVK157" s="8"/>
      <c r="SVL157" s="8"/>
      <c r="SVM157" s="8"/>
      <c r="SVN157" s="8"/>
      <c r="SVO157" s="8"/>
      <c r="SVP157" s="8"/>
      <c r="SVQ157" s="8"/>
      <c r="SVR157" s="8"/>
      <c r="SVS157" s="8"/>
      <c r="SVT157" s="8"/>
      <c r="SVU157" s="8"/>
      <c r="SVV157" s="8"/>
      <c r="SVW157" s="8"/>
      <c r="SVX157" s="8"/>
      <c r="SVY157" s="8"/>
      <c r="SVZ157" s="8"/>
      <c r="SWA157" s="8"/>
      <c r="SWB157" s="8"/>
      <c r="SWC157" s="8"/>
      <c r="SWD157" s="8"/>
      <c r="SWE157" s="8"/>
      <c r="SWF157" s="8"/>
      <c r="SWG157" s="8"/>
      <c r="SWH157" s="8"/>
      <c r="SWI157" s="8"/>
      <c r="SWJ157" s="8"/>
      <c r="SWK157" s="8"/>
      <c r="SWL157" s="8"/>
      <c r="SWM157" s="8"/>
      <c r="SWN157" s="8"/>
      <c r="SWO157" s="8"/>
      <c r="SWP157" s="8"/>
      <c r="SWQ157" s="8"/>
      <c r="SWR157" s="8"/>
      <c r="SWS157" s="8"/>
      <c r="SWT157" s="8"/>
      <c r="SWU157" s="8"/>
      <c r="SWV157" s="8"/>
      <c r="SWW157" s="8"/>
      <c r="SWX157" s="8"/>
      <c r="SWY157" s="8"/>
      <c r="SWZ157" s="8"/>
      <c r="SXA157" s="8"/>
      <c r="SXB157" s="8"/>
      <c r="SXC157" s="8"/>
      <c r="SXD157" s="8"/>
      <c r="SXE157" s="8"/>
      <c r="SXF157" s="8"/>
      <c r="SXG157" s="8"/>
      <c r="SXH157" s="8"/>
      <c r="SXI157" s="8"/>
      <c r="SXJ157" s="8"/>
      <c r="SXK157" s="8"/>
      <c r="SXL157" s="8"/>
      <c r="SXM157" s="8"/>
      <c r="SXN157" s="8"/>
      <c r="SXO157" s="8"/>
      <c r="SXP157" s="8"/>
      <c r="SXQ157" s="8"/>
      <c r="SXR157" s="8"/>
      <c r="SXS157" s="8"/>
      <c r="SXT157" s="8"/>
      <c r="SXU157" s="8"/>
      <c r="SXV157" s="8"/>
      <c r="SXW157" s="8"/>
      <c r="SXX157" s="8"/>
      <c r="SXY157" s="8"/>
      <c r="SXZ157" s="8"/>
      <c r="SYA157" s="8"/>
      <c r="SYB157" s="8"/>
      <c r="SYC157" s="8"/>
      <c r="SYD157" s="8"/>
      <c r="SYE157" s="8"/>
      <c r="SYF157" s="8"/>
      <c r="SYG157" s="8"/>
      <c r="SYH157" s="8"/>
      <c r="SYI157" s="8"/>
      <c r="SYJ157" s="8"/>
      <c r="SYK157" s="8"/>
      <c r="SYL157" s="8"/>
      <c r="SYM157" s="8"/>
      <c r="SYN157" s="8"/>
      <c r="SYO157" s="8"/>
      <c r="SYP157" s="8"/>
      <c r="SYQ157" s="8"/>
      <c r="SYR157" s="8"/>
      <c r="SYS157" s="8"/>
      <c r="SYT157" s="8"/>
      <c r="SYU157" s="8"/>
      <c r="SYV157" s="8"/>
      <c r="SYW157" s="8"/>
      <c r="SYX157" s="8"/>
      <c r="SYY157" s="8"/>
      <c r="SYZ157" s="8"/>
      <c r="SZA157" s="8"/>
      <c r="SZB157" s="8"/>
      <c r="SZC157" s="8"/>
      <c r="SZD157" s="8"/>
      <c r="SZE157" s="8"/>
      <c r="SZF157" s="8"/>
      <c r="SZG157" s="8"/>
      <c r="SZH157" s="8"/>
      <c r="SZI157" s="8"/>
      <c r="SZJ157" s="8"/>
      <c r="SZK157" s="8"/>
      <c r="SZL157" s="8"/>
      <c r="SZM157" s="8"/>
      <c r="SZN157" s="8"/>
      <c r="SZO157" s="8"/>
      <c r="SZP157" s="8"/>
      <c r="SZQ157" s="8"/>
      <c r="SZR157" s="8"/>
      <c r="SZS157" s="8"/>
      <c r="SZT157" s="8"/>
      <c r="SZU157" s="8"/>
      <c r="SZV157" s="8"/>
      <c r="SZW157" s="8"/>
      <c r="SZX157" s="8"/>
      <c r="SZY157" s="8"/>
      <c r="SZZ157" s="8"/>
      <c r="TAA157" s="8"/>
      <c r="TAB157" s="8"/>
      <c r="TAC157" s="8"/>
      <c r="TAD157" s="8"/>
      <c r="TAE157" s="8"/>
      <c r="TAF157" s="8"/>
      <c r="TAG157" s="8"/>
      <c r="TAH157" s="8"/>
      <c r="TAI157" s="8"/>
      <c r="TAJ157" s="8"/>
      <c r="TAK157" s="8"/>
      <c r="TAL157" s="8"/>
      <c r="TAM157" s="8"/>
      <c r="TAN157" s="8"/>
      <c r="TAO157" s="8"/>
      <c r="TAP157" s="8"/>
      <c r="TAQ157" s="8"/>
      <c r="TAR157" s="8"/>
      <c r="TAS157" s="8"/>
      <c r="TAT157" s="8"/>
      <c r="TAU157" s="8"/>
      <c r="TAV157" s="8"/>
      <c r="TAW157" s="8"/>
      <c r="TAX157" s="8"/>
      <c r="TAY157" s="8"/>
      <c r="TAZ157" s="8"/>
      <c r="TBA157" s="8"/>
      <c r="TBB157" s="8"/>
      <c r="TBC157" s="8"/>
      <c r="TBD157" s="8"/>
      <c r="TBE157" s="8"/>
      <c r="TBF157" s="8"/>
      <c r="TBG157" s="8"/>
      <c r="TBH157" s="8"/>
      <c r="TBI157" s="8"/>
      <c r="TBJ157" s="8"/>
      <c r="TBK157" s="8"/>
      <c r="TBL157" s="8"/>
      <c r="TBM157" s="8"/>
      <c r="TBN157" s="8"/>
      <c r="TBO157" s="8"/>
      <c r="TBP157" s="8"/>
      <c r="TBQ157" s="8"/>
      <c r="TBR157" s="8"/>
      <c r="TBS157" s="8"/>
      <c r="TBT157" s="8"/>
      <c r="TBU157" s="8"/>
      <c r="TBV157" s="8"/>
      <c r="TBW157" s="8"/>
      <c r="TBX157" s="8"/>
      <c r="TBY157" s="8"/>
      <c r="TBZ157" s="8"/>
      <c r="TCA157" s="8"/>
      <c r="TCB157" s="8"/>
      <c r="TCC157" s="8"/>
      <c r="TCD157" s="8"/>
      <c r="TCE157" s="8"/>
      <c r="TCF157" s="8"/>
      <c r="TCG157" s="8"/>
      <c r="TCH157" s="8"/>
      <c r="TCI157" s="8"/>
      <c r="TCJ157" s="8"/>
      <c r="TCK157" s="8"/>
      <c r="TCL157" s="8"/>
      <c r="TCM157" s="8"/>
      <c r="TCN157" s="8"/>
      <c r="TCO157" s="8"/>
      <c r="TCP157" s="8"/>
      <c r="TCQ157" s="8"/>
      <c r="TCR157" s="8"/>
      <c r="TCS157" s="8"/>
      <c r="TCT157" s="8"/>
      <c r="TCU157" s="8"/>
      <c r="TCV157" s="8"/>
      <c r="TCW157" s="8"/>
      <c r="TCX157" s="8"/>
      <c r="TCY157" s="8"/>
      <c r="TCZ157" s="8"/>
      <c r="TDA157" s="8"/>
      <c r="TDB157" s="8"/>
      <c r="TDC157" s="8"/>
      <c r="TDD157" s="8"/>
      <c r="TDE157" s="8"/>
      <c r="TDF157" s="8"/>
      <c r="TDG157" s="8"/>
      <c r="TDH157" s="8"/>
      <c r="TDI157" s="8"/>
      <c r="TDJ157" s="8"/>
      <c r="TDK157" s="8"/>
      <c r="TDL157" s="8"/>
      <c r="TDM157" s="8"/>
      <c r="TDN157" s="8"/>
      <c r="TDO157" s="8"/>
      <c r="TDP157" s="8"/>
      <c r="TDQ157" s="8"/>
      <c r="TDR157" s="8"/>
      <c r="TDS157" s="8"/>
      <c r="TDT157" s="8"/>
      <c r="TDU157" s="8"/>
      <c r="TDV157" s="8"/>
      <c r="TDW157" s="8"/>
      <c r="TDX157" s="8"/>
      <c r="TDY157" s="8"/>
      <c r="TDZ157" s="8"/>
      <c r="TEA157" s="8"/>
      <c r="TEB157" s="8"/>
      <c r="TEC157" s="8"/>
      <c r="TED157" s="8"/>
      <c r="TEE157" s="8"/>
      <c r="TEF157" s="8"/>
      <c r="TEG157" s="8"/>
      <c r="TEH157" s="8"/>
      <c r="TEI157" s="8"/>
      <c r="TEJ157" s="8"/>
      <c r="TEK157" s="8"/>
      <c r="TEL157" s="8"/>
      <c r="TEM157" s="8"/>
      <c r="TEN157" s="8"/>
      <c r="TEO157" s="8"/>
      <c r="TEP157" s="8"/>
      <c r="TEQ157" s="8"/>
      <c r="TER157" s="8"/>
      <c r="TES157" s="8"/>
      <c r="TET157" s="8"/>
      <c r="TEU157" s="8"/>
      <c r="TEV157" s="8"/>
      <c r="TEW157" s="8"/>
      <c r="TEX157" s="8"/>
      <c r="TEY157" s="8"/>
      <c r="TEZ157" s="8"/>
      <c r="TFA157" s="8"/>
      <c r="TFB157" s="8"/>
      <c r="TFC157" s="8"/>
      <c r="TFD157" s="8"/>
      <c r="TFE157" s="8"/>
      <c r="TFF157" s="8"/>
      <c r="TFG157" s="8"/>
      <c r="TFH157" s="8"/>
      <c r="TFI157" s="8"/>
      <c r="TFJ157" s="8"/>
      <c r="TFK157" s="8"/>
      <c r="TFL157" s="8"/>
      <c r="TFM157" s="8"/>
      <c r="TFN157" s="8"/>
      <c r="TFO157" s="8"/>
      <c r="TFP157" s="8"/>
      <c r="TFQ157" s="8"/>
      <c r="TFR157" s="8"/>
      <c r="TFS157" s="8"/>
      <c r="TFT157" s="8"/>
      <c r="TFU157" s="8"/>
      <c r="TFV157" s="8"/>
      <c r="TFW157" s="8"/>
      <c r="TFX157" s="8"/>
      <c r="TFY157" s="8"/>
      <c r="TFZ157" s="8"/>
      <c r="TGA157" s="8"/>
      <c r="TGB157" s="8"/>
      <c r="TGC157" s="8"/>
      <c r="TGD157" s="8"/>
      <c r="TGE157" s="8"/>
      <c r="TGF157" s="8"/>
      <c r="TGG157" s="8"/>
      <c r="TGH157" s="8"/>
      <c r="TGI157" s="8"/>
      <c r="TGJ157" s="8"/>
      <c r="TGK157" s="8"/>
      <c r="TGL157" s="8"/>
      <c r="TGM157" s="8"/>
      <c r="TGN157" s="8"/>
      <c r="TGO157" s="8"/>
      <c r="TGP157" s="8"/>
      <c r="TGQ157" s="8"/>
      <c r="TGR157" s="8"/>
      <c r="TGS157" s="8"/>
      <c r="TGT157" s="8"/>
      <c r="TGU157" s="8"/>
      <c r="TGV157" s="8"/>
      <c r="TGW157" s="8"/>
      <c r="TGX157" s="8"/>
      <c r="TGY157" s="8"/>
      <c r="TGZ157" s="8"/>
      <c r="THA157" s="8"/>
      <c r="THB157" s="8"/>
      <c r="THC157" s="8"/>
      <c r="THD157" s="8"/>
      <c r="THE157" s="8"/>
      <c r="THF157" s="8"/>
      <c r="THG157" s="8"/>
      <c r="THH157" s="8"/>
      <c r="THI157" s="8"/>
      <c r="THJ157" s="8"/>
      <c r="THK157" s="8"/>
      <c r="THL157" s="8"/>
      <c r="THM157" s="8"/>
      <c r="THN157" s="8"/>
      <c r="THO157" s="8"/>
      <c r="THP157" s="8"/>
      <c r="THQ157" s="8"/>
      <c r="THR157" s="8"/>
      <c r="THS157" s="8"/>
      <c r="THT157" s="8"/>
      <c r="THU157" s="8"/>
      <c r="THV157" s="8"/>
      <c r="THW157" s="8"/>
      <c r="THX157" s="8"/>
      <c r="THY157" s="8"/>
      <c r="THZ157" s="8"/>
      <c r="TIA157" s="8"/>
      <c r="TIB157" s="8"/>
      <c r="TIC157" s="8"/>
      <c r="TID157" s="8"/>
      <c r="TIE157" s="8"/>
      <c r="TIF157" s="8"/>
      <c r="TIG157" s="8"/>
      <c r="TIH157" s="8"/>
      <c r="TII157" s="8"/>
      <c r="TIJ157" s="8"/>
      <c r="TIK157" s="8"/>
      <c r="TIL157" s="8"/>
      <c r="TIM157" s="8"/>
      <c r="TIN157" s="8"/>
      <c r="TIO157" s="8"/>
      <c r="TIP157" s="8"/>
      <c r="TIQ157" s="8"/>
      <c r="TIR157" s="8"/>
      <c r="TIS157" s="8"/>
      <c r="TIT157" s="8"/>
      <c r="TIU157" s="8"/>
      <c r="TIV157" s="8"/>
      <c r="TIW157" s="8"/>
      <c r="TIX157" s="8"/>
      <c r="TIY157" s="8"/>
      <c r="TIZ157" s="8"/>
      <c r="TJA157" s="8"/>
      <c r="TJB157" s="8"/>
      <c r="TJC157" s="8"/>
      <c r="TJD157" s="8"/>
      <c r="TJE157" s="8"/>
      <c r="TJF157" s="8"/>
      <c r="TJG157" s="8"/>
      <c r="TJH157" s="8"/>
      <c r="TJI157" s="8"/>
      <c r="TJJ157" s="8"/>
      <c r="TJK157" s="8"/>
      <c r="TJL157" s="8"/>
      <c r="TJM157" s="8"/>
      <c r="TJN157" s="8"/>
      <c r="TJO157" s="8"/>
      <c r="TJP157" s="8"/>
      <c r="TJQ157" s="8"/>
      <c r="TJR157" s="8"/>
      <c r="TJS157" s="8"/>
      <c r="TJT157" s="8"/>
      <c r="TJU157" s="8"/>
      <c r="TJV157" s="8"/>
      <c r="TJW157" s="8"/>
      <c r="TJX157" s="8"/>
      <c r="TJY157" s="8"/>
      <c r="TJZ157" s="8"/>
      <c r="TKA157" s="8"/>
      <c r="TKB157" s="8"/>
      <c r="TKC157" s="8"/>
      <c r="TKD157" s="8"/>
      <c r="TKE157" s="8"/>
      <c r="TKF157" s="8"/>
      <c r="TKG157" s="8"/>
      <c r="TKH157" s="8"/>
      <c r="TKI157" s="8"/>
      <c r="TKJ157" s="8"/>
      <c r="TKK157" s="8"/>
      <c r="TKL157" s="8"/>
      <c r="TKM157" s="8"/>
      <c r="TKN157" s="8"/>
      <c r="TKO157" s="8"/>
      <c r="TKP157" s="8"/>
      <c r="TKQ157" s="8"/>
      <c r="TKR157" s="8"/>
      <c r="TKS157" s="8"/>
      <c r="TKT157" s="8"/>
      <c r="TKU157" s="8"/>
      <c r="TKV157" s="8"/>
      <c r="TKW157" s="8"/>
      <c r="TKX157" s="8"/>
      <c r="TKY157" s="8"/>
      <c r="TKZ157" s="8"/>
      <c r="TLA157" s="8"/>
      <c r="TLB157" s="8"/>
      <c r="TLC157" s="8"/>
      <c r="TLD157" s="8"/>
      <c r="TLE157" s="8"/>
      <c r="TLF157" s="8"/>
      <c r="TLG157" s="8"/>
      <c r="TLH157" s="8"/>
      <c r="TLI157" s="8"/>
      <c r="TLJ157" s="8"/>
      <c r="TLK157" s="8"/>
      <c r="TLL157" s="8"/>
      <c r="TLM157" s="8"/>
      <c r="TLN157" s="8"/>
      <c r="TLO157" s="8"/>
      <c r="TLP157" s="8"/>
      <c r="TLQ157" s="8"/>
      <c r="TLR157" s="8"/>
      <c r="TLS157" s="8"/>
      <c r="TLT157" s="8"/>
      <c r="TLU157" s="8"/>
      <c r="TLV157" s="8"/>
      <c r="TLW157" s="8"/>
      <c r="TLX157" s="8"/>
      <c r="TLY157" s="8"/>
      <c r="TLZ157" s="8"/>
      <c r="TMA157" s="8"/>
      <c r="TMB157" s="8"/>
      <c r="TMC157" s="8"/>
      <c r="TMD157" s="8"/>
      <c r="TME157" s="8"/>
      <c r="TMF157" s="8"/>
      <c r="TMG157" s="8"/>
      <c r="TMH157" s="8"/>
      <c r="TMI157" s="8"/>
      <c r="TMJ157" s="8"/>
      <c r="TMK157" s="8"/>
      <c r="TML157" s="8"/>
      <c r="TMM157" s="8"/>
      <c r="TMN157" s="8"/>
      <c r="TMO157" s="8"/>
      <c r="TMP157" s="8"/>
      <c r="TMQ157" s="8"/>
      <c r="TMR157" s="8"/>
      <c r="TMS157" s="8"/>
      <c r="TMT157" s="8"/>
      <c r="TMU157" s="8"/>
      <c r="TMV157" s="8"/>
      <c r="TMW157" s="8"/>
      <c r="TMX157" s="8"/>
      <c r="TMY157" s="8"/>
      <c r="TMZ157" s="8"/>
      <c r="TNA157" s="8"/>
      <c r="TNB157" s="8"/>
      <c r="TNC157" s="8"/>
      <c r="TND157" s="8"/>
      <c r="TNE157" s="8"/>
      <c r="TNF157" s="8"/>
      <c r="TNG157" s="8"/>
      <c r="TNH157" s="8"/>
      <c r="TNI157" s="8"/>
      <c r="TNJ157" s="8"/>
      <c r="TNK157" s="8"/>
      <c r="TNL157" s="8"/>
      <c r="TNM157" s="8"/>
      <c r="TNN157" s="8"/>
      <c r="TNO157" s="8"/>
      <c r="TNP157" s="8"/>
      <c r="TNQ157" s="8"/>
      <c r="TNR157" s="8"/>
      <c r="TNS157" s="8"/>
      <c r="TNT157" s="8"/>
      <c r="TNU157" s="8"/>
      <c r="TNV157" s="8"/>
      <c r="TNW157" s="8"/>
      <c r="TNX157" s="8"/>
      <c r="TNY157" s="8"/>
      <c r="TNZ157" s="8"/>
      <c r="TOA157" s="8"/>
      <c r="TOB157" s="8"/>
      <c r="TOC157" s="8"/>
      <c r="TOD157" s="8"/>
      <c r="TOE157" s="8"/>
      <c r="TOF157" s="8"/>
      <c r="TOG157" s="8"/>
      <c r="TOH157" s="8"/>
      <c r="TOI157" s="8"/>
      <c r="TOJ157" s="8"/>
      <c r="TOK157" s="8"/>
      <c r="TOL157" s="8"/>
      <c r="TOM157" s="8"/>
      <c r="TON157" s="8"/>
      <c r="TOO157" s="8"/>
      <c r="TOP157" s="8"/>
      <c r="TOQ157" s="8"/>
      <c r="TOR157" s="8"/>
      <c r="TOS157" s="8"/>
      <c r="TOT157" s="8"/>
      <c r="TOU157" s="8"/>
      <c r="TOV157" s="8"/>
      <c r="TOW157" s="8"/>
      <c r="TOX157" s="8"/>
      <c r="TOY157" s="8"/>
      <c r="TOZ157" s="8"/>
      <c r="TPA157" s="8"/>
      <c r="TPB157" s="8"/>
      <c r="TPC157" s="8"/>
      <c r="TPD157" s="8"/>
      <c r="TPE157" s="8"/>
      <c r="TPF157" s="8"/>
      <c r="TPG157" s="8"/>
      <c r="TPH157" s="8"/>
      <c r="TPI157" s="8"/>
      <c r="TPJ157" s="8"/>
      <c r="TPK157" s="8"/>
      <c r="TPL157" s="8"/>
      <c r="TPM157" s="8"/>
      <c r="TPN157" s="8"/>
      <c r="TPO157" s="8"/>
      <c r="TPP157" s="8"/>
      <c r="TPQ157" s="8"/>
      <c r="TPR157" s="8"/>
      <c r="TPS157" s="8"/>
      <c r="TPT157" s="8"/>
      <c r="TPU157" s="8"/>
      <c r="TPV157" s="8"/>
      <c r="TPW157" s="8"/>
      <c r="TPX157" s="8"/>
      <c r="TPY157" s="8"/>
      <c r="TPZ157" s="8"/>
      <c r="TQA157" s="8"/>
      <c r="TQB157" s="8"/>
      <c r="TQC157" s="8"/>
      <c r="TQD157" s="8"/>
      <c r="TQE157" s="8"/>
      <c r="TQF157" s="8"/>
      <c r="TQG157" s="8"/>
      <c r="TQH157" s="8"/>
      <c r="TQI157" s="8"/>
      <c r="TQJ157" s="8"/>
      <c r="TQK157" s="8"/>
      <c r="TQL157" s="8"/>
      <c r="TQM157" s="8"/>
      <c r="TQN157" s="8"/>
      <c r="TQO157" s="8"/>
      <c r="TQP157" s="8"/>
      <c r="TQQ157" s="8"/>
      <c r="TQR157" s="8"/>
      <c r="TQS157" s="8"/>
      <c r="TQT157" s="8"/>
      <c r="TQU157" s="8"/>
      <c r="TQV157" s="8"/>
      <c r="TQW157" s="8"/>
      <c r="TQX157" s="8"/>
      <c r="TQY157" s="8"/>
      <c r="TQZ157" s="8"/>
      <c r="TRA157" s="8"/>
      <c r="TRB157" s="8"/>
      <c r="TRC157" s="8"/>
      <c r="TRD157" s="8"/>
      <c r="TRE157" s="8"/>
      <c r="TRF157" s="8"/>
      <c r="TRG157" s="8"/>
      <c r="TRH157" s="8"/>
      <c r="TRI157" s="8"/>
      <c r="TRJ157" s="8"/>
      <c r="TRK157" s="8"/>
      <c r="TRL157" s="8"/>
      <c r="TRM157" s="8"/>
      <c r="TRN157" s="8"/>
      <c r="TRO157" s="8"/>
      <c r="TRP157" s="8"/>
      <c r="TRQ157" s="8"/>
      <c r="TRR157" s="8"/>
      <c r="TRS157" s="8"/>
      <c r="TRT157" s="8"/>
      <c r="TRU157" s="8"/>
      <c r="TRV157" s="8"/>
      <c r="TRW157" s="8"/>
      <c r="TRX157" s="8"/>
      <c r="TRY157" s="8"/>
      <c r="TRZ157" s="8"/>
      <c r="TSA157" s="8"/>
      <c r="TSB157" s="8"/>
      <c r="TSC157" s="8"/>
      <c r="TSD157" s="8"/>
      <c r="TSE157" s="8"/>
      <c r="TSF157" s="8"/>
      <c r="TSG157" s="8"/>
      <c r="TSH157" s="8"/>
      <c r="TSI157" s="8"/>
      <c r="TSJ157" s="8"/>
      <c r="TSK157" s="8"/>
      <c r="TSL157" s="8"/>
      <c r="TSM157" s="8"/>
      <c r="TSN157" s="8"/>
      <c r="TSO157" s="8"/>
      <c r="TSP157" s="8"/>
      <c r="TSQ157" s="8"/>
      <c r="TSR157" s="8"/>
      <c r="TSS157" s="8"/>
      <c r="TST157" s="8"/>
      <c r="TSU157" s="8"/>
      <c r="TSV157" s="8"/>
      <c r="TSW157" s="8"/>
      <c r="TSX157" s="8"/>
      <c r="TSY157" s="8"/>
      <c r="TSZ157" s="8"/>
      <c r="TTA157" s="8"/>
      <c r="TTB157" s="8"/>
      <c r="TTC157" s="8"/>
      <c r="TTD157" s="8"/>
      <c r="TTE157" s="8"/>
      <c r="TTF157" s="8"/>
      <c r="TTG157" s="8"/>
      <c r="TTH157" s="8"/>
      <c r="TTI157" s="8"/>
      <c r="TTJ157" s="8"/>
      <c r="TTK157" s="8"/>
      <c r="TTL157" s="8"/>
      <c r="TTM157" s="8"/>
      <c r="TTN157" s="8"/>
      <c r="TTO157" s="8"/>
      <c r="TTP157" s="8"/>
      <c r="TTQ157" s="8"/>
      <c r="TTR157" s="8"/>
      <c r="TTS157" s="8"/>
      <c r="TTT157" s="8"/>
      <c r="TTU157" s="8"/>
      <c r="TTV157" s="8"/>
      <c r="TTW157" s="8"/>
      <c r="TTX157" s="8"/>
      <c r="TTY157" s="8"/>
      <c r="TTZ157" s="8"/>
      <c r="TUA157" s="8"/>
      <c r="TUB157" s="8"/>
      <c r="TUC157" s="8"/>
      <c r="TUD157" s="8"/>
      <c r="TUE157" s="8"/>
      <c r="TUF157" s="8"/>
      <c r="TUG157" s="8"/>
      <c r="TUH157" s="8"/>
      <c r="TUI157" s="8"/>
      <c r="TUJ157" s="8"/>
      <c r="TUK157" s="8"/>
      <c r="TUL157" s="8"/>
      <c r="TUM157" s="8"/>
      <c r="TUN157" s="8"/>
      <c r="TUO157" s="8"/>
      <c r="TUP157" s="8"/>
      <c r="TUQ157" s="8"/>
      <c r="TUR157" s="8"/>
      <c r="TUS157" s="8"/>
      <c r="TUT157" s="8"/>
      <c r="TUU157" s="8"/>
      <c r="TUV157" s="8"/>
      <c r="TUW157" s="8"/>
      <c r="TUX157" s="8"/>
      <c r="TUY157" s="8"/>
      <c r="TUZ157" s="8"/>
      <c r="TVA157" s="8"/>
      <c r="TVB157" s="8"/>
      <c r="TVC157" s="8"/>
      <c r="TVD157" s="8"/>
      <c r="TVE157" s="8"/>
      <c r="TVF157" s="8"/>
      <c r="TVG157" s="8"/>
      <c r="TVH157" s="8"/>
      <c r="TVI157" s="8"/>
      <c r="TVJ157" s="8"/>
      <c r="TVK157" s="8"/>
      <c r="TVL157" s="8"/>
      <c r="TVM157" s="8"/>
      <c r="TVN157" s="8"/>
      <c r="TVO157" s="8"/>
      <c r="TVP157" s="8"/>
      <c r="TVQ157" s="8"/>
      <c r="TVR157" s="8"/>
      <c r="TVS157" s="8"/>
      <c r="TVT157" s="8"/>
      <c r="TVU157" s="8"/>
      <c r="TVV157" s="8"/>
      <c r="TVW157" s="8"/>
      <c r="TVX157" s="8"/>
      <c r="TVY157" s="8"/>
      <c r="TVZ157" s="8"/>
      <c r="TWA157" s="8"/>
      <c r="TWB157" s="8"/>
      <c r="TWC157" s="8"/>
      <c r="TWD157" s="8"/>
      <c r="TWE157" s="8"/>
      <c r="TWF157" s="8"/>
      <c r="TWG157" s="8"/>
      <c r="TWH157" s="8"/>
      <c r="TWI157" s="8"/>
      <c r="TWJ157" s="8"/>
      <c r="TWK157" s="8"/>
      <c r="TWL157" s="8"/>
      <c r="TWM157" s="8"/>
      <c r="TWN157" s="8"/>
      <c r="TWO157" s="8"/>
      <c r="TWP157" s="8"/>
      <c r="TWQ157" s="8"/>
      <c r="TWR157" s="8"/>
      <c r="TWS157" s="8"/>
      <c r="TWT157" s="8"/>
      <c r="TWU157" s="8"/>
      <c r="TWV157" s="8"/>
      <c r="TWW157" s="8"/>
      <c r="TWX157" s="8"/>
      <c r="TWY157" s="8"/>
      <c r="TWZ157" s="8"/>
      <c r="TXA157" s="8"/>
      <c r="TXB157" s="8"/>
      <c r="TXC157" s="8"/>
      <c r="TXD157" s="8"/>
      <c r="TXE157" s="8"/>
      <c r="TXF157" s="8"/>
      <c r="TXG157" s="8"/>
      <c r="TXH157" s="8"/>
      <c r="TXI157" s="8"/>
      <c r="TXJ157" s="8"/>
      <c r="TXK157" s="8"/>
      <c r="TXL157" s="8"/>
      <c r="TXM157" s="8"/>
      <c r="TXN157" s="8"/>
      <c r="TXO157" s="8"/>
      <c r="TXP157" s="8"/>
      <c r="TXQ157" s="8"/>
      <c r="TXR157" s="8"/>
      <c r="TXS157" s="8"/>
      <c r="TXT157" s="8"/>
      <c r="TXU157" s="8"/>
      <c r="TXV157" s="8"/>
      <c r="TXW157" s="8"/>
      <c r="TXX157" s="8"/>
      <c r="TXY157" s="8"/>
      <c r="TXZ157" s="8"/>
      <c r="TYA157" s="8"/>
      <c r="TYB157" s="8"/>
      <c r="TYC157" s="8"/>
      <c r="TYD157" s="8"/>
      <c r="TYE157" s="8"/>
      <c r="TYF157" s="8"/>
      <c r="TYG157" s="8"/>
      <c r="TYH157" s="8"/>
      <c r="TYI157" s="8"/>
      <c r="TYJ157" s="8"/>
      <c r="TYK157" s="8"/>
      <c r="TYL157" s="8"/>
      <c r="TYM157" s="8"/>
      <c r="TYN157" s="8"/>
      <c r="TYO157" s="8"/>
      <c r="TYP157" s="8"/>
      <c r="TYQ157" s="8"/>
      <c r="TYR157" s="8"/>
      <c r="TYS157" s="8"/>
      <c r="TYT157" s="8"/>
      <c r="TYU157" s="8"/>
      <c r="TYV157" s="8"/>
      <c r="TYW157" s="8"/>
      <c r="TYX157" s="8"/>
      <c r="TYY157" s="8"/>
      <c r="TYZ157" s="8"/>
      <c r="TZA157" s="8"/>
      <c r="TZB157" s="8"/>
      <c r="TZC157" s="8"/>
      <c r="TZD157" s="8"/>
      <c r="TZE157" s="8"/>
      <c r="TZF157" s="8"/>
      <c r="TZG157" s="8"/>
      <c r="TZH157" s="8"/>
      <c r="TZI157" s="8"/>
      <c r="TZJ157" s="8"/>
      <c r="TZK157" s="8"/>
      <c r="TZL157" s="8"/>
      <c r="TZM157" s="8"/>
      <c r="TZN157" s="8"/>
      <c r="TZO157" s="8"/>
      <c r="TZP157" s="8"/>
      <c r="TZQ157" s="8"/>
      <c r="TZR157" s="8"/>
      <c r="TZS157" s="8"/>
      <c r="TZT157" s="8"/>
      <c r="TZU157" s="8"/>
      <c r="TZV157" s="8"/>
      <c r="TZW157" s="8"/>
      <c r="TZX157" s="8"/>
      <c r="TZY157" s="8"/>
      <c r="TZZ157" s="8"/>
      <c r="UAA157" s="8"/>
      <c r="UAB157" s="8"/>
      <c r="UAC157" s="8"/>
      <c r="UAD157" s="8"/>
      <c r="UAE157" s="8"/>
      <c r="UAF157" s="8"/>
      <c r="UAG157" s="8"/>
      <c r="UAH157" s="8"/>
      <c r="UAI157" s="8"/>
      <c r="UAJ157" s="8"/>
      <c r="UAK157" s="8"/>
      <c r="UAL157" s="8"/>
      <c r="UAM157" s="8"/>
      <c r="UAN157" s="8"/>
      <c r="UAO157" s="8"/>
      <c r="UAP157" s="8"/>
      <c r="UAQ157" s="8"/>
      <c r="UAR157" s="8"/>
      <c r="UAS157" s="8"/>
      <c r="UAT157" s="8"/>
      <c r="UAU157" s="8"/>
      <c r="UAV157" s="8"/>
      <c r="UAW157" s="8"/>
      <c r="UAX157" s="8"/>
      <c r="UAY157" s="8"/>
      <c r="UAZ157" s="8"/>
      <c r="UBA157" s="8"/>
      <c r="UBB157" s="8"/>
      <c r="UBC157" s="8"/>
      <c r="UBD157" s="8"/>
      <c r="UBE157" s="8"/>
      <c r="UBF157" s="8"/>
      <c r="UBG157" s="8"/>
      <c r="UBH157" s="8"/>
      <c r="UBI157" s="8"/>
      <c r="UBJ157" s="8"/>
      <c r="UBK157" s="8"/>
      <c r="UBL157" s="8"/>
      <c r="UBM157" s="8"/>
      <c r="UBN157" s="8"/>
      <c r="UBO157" s="8"/>
      <c r="UBP157" s="8"/>
      <c r="UBQ157" s="8"/>
      <c r="UBR157" s="8"/>
      <c r="UBS157" s="8"/>
      <c r="UBT157" s="8"/>
      <c r="UBU157" s="8"/>
      <c r="UBV157" s="8"/>
      <c r="UBW157" s="8"/>
      <c r="UBX157" s="8"/>
      <c r="UBY157" s="8"/>
      <c r="UBZ157" s="8"/>
      <c r="UCA157" s="8"/>
      <c r="UCB157" s="8"/>
      <c r="UCC157" s="8"/>
      <c r="UCD157" s="8"/>
      <c r="UCE157" s="8"/>
      <c r="UCF157" s="8"/>
      <c r="UCG157" s="8"/>
      <c r="UCH157" s="8"/>
      <c r="UCI157" s="8"/>
      <c r="UCJ157" s="8"/>
      <c r="UCK157" s="8"/>
      <c r="UCL157" s="8"/>
      <c r="UCM157" s="8"/>
      <c r="UCN157" s="8"/>
      <c r="UCO157" s="8"/>
      <c r="UCP157" s="8"/>
      <c r="UCQ157" s="8"/>
      <c r="UCR157" s="8"/>
      <c r="UCS157" s="8"/>
      <c r="UCT157" s="8"/>
      <c r="UCU157" s="8"/>
      <c r="UCV157" s="8"/>
      <c r="UCW157" s="8"/>
      <c r="UCX157" s="8"/>
      <c r="UCY157" s="8"/>
      <c r="UCZ157" s="8"/>
      <c r="UDA157" s="8"/>
      <c r="UDB157" s="8"/>
      <c r="UDC157" s="8"/>
      <c r="UDD157" s="8"/>
      <c r="UDE157" s="8"/>
      <c r="UDF157" s="8"/>
      <c r="UDG157" s="8"/>
      <c r="UDH157" s="8"/>
      <c r="UDI157" s="8"/>
      <c r="UDJ157" s="8"/>
      <c r="UDK157" s="8"/>
      <c r="UDL157" s="8"/>
      <c r="UDM157" s="8"/>
      <c r="UDN157" s="8"/>
      <c r="UDO157" s="8"/>
      <c r="UDP157" s="8"/>
      <c r="UDQ157" s="8"/>
      <c r="UDR157" s="8"/>
      <c r="UDS157" s="8"/>
      <c r="UDT157" s="8"/>
      <c r="UDU157" s="8"/>
      <c r="UDV157" s="8"/>
      <c r="UDW157" s="8"/>
      <c r="UDX157" s="8"/>
      <c r="UDY157" s="8"/>
      <c r="UDZ157" s="8"/>
      <c r="UEA157" s="8"/>
      <c r="UEB157" s="8"/>
      <c r="UEC157" s="8"/>
      <c r="UED157" s="8"/>
      <c r="UEE157" s="8"/>
      <c r="UEF157" s="8"/>
      <c r="UEG157" s="8"/>
      <c r="UEH157" s="8"/>
      <c r="UEI157" s="8"/>
      <c r="UEJ157" s="8"/>
      <c r="UEK157" s="8"/>
      <c r="UEL157" s="8"/>
      <c r="UEM157" s="8"/>
      <c r="UEN157" s="8"/>
      <c r="UEO157" s="8"/>
      <c r="UEP157" s="8"/>
      <c r="UEQ157" s="8"/>
      <c r="UER157" s="8"/>
      <c r="UES157" s="8"/>
      <c r="UET157" s="8"/>
      <c r="UEU157" s="8"/>
      <c r="UEV157" s="8"/>
      <c r="UEW157" s="8"/>
      <c r="UEX157" s="8"/>
      <c r="UEY157" s="8"/>
      <c r="UEZ157" s="8"/>
      <c r="UFA157" s="8"/>
      <c r="UFB157" s="8"/>
      <c r="UFC157" s="8"/>
      <c r="UFD157" s="8"/>
      <c r="UFE157" s="8"/>
      <c r="UFF157" s="8"/>
      <c r="UFG157" s="8"/>
      <c r="UFH157" s="8"/>
      <c r="UFI157" s="8"/>
      <c r="UFJ157" s="8"/>
      <c r="UFK157" s="8"/>
      <c r="UFL157" s="8"/>
      <c r="UFM157" s="8"/>
      <c r="UFN157" s="8"/>
      <c r="UFO157" s="8"/>
      <c r="UFP157" s="8"/>
      <c r="UFQ157" s="8"/>
      <c r="UFR157" s="8"/>
      <c r="UFS157" s="8"/>
      <c r="UFT157" s="8"/>
      <c r="UFU157" s="8"/>
      <c r="UFV157" s="8"/>
      <c r="UFW157" s="8"/>
      <c r="UFX157" s="8"/>
      <c r="UFY157" s="8"/>
      <c r="UFZ157" s="8"/>
      <c r="UGA157" s="8"/>
      <c r="UGB157" s="8"/>
      <c r="UGC157" s="8"/>
      <c r="UGD157" s="8"/>
      <c r="UGE157" s="8"/>
      <c r="UGF157" s="8"/>
      <c r="UGG157" s="8"/>
      <c r="UGH157" s="8"/>
      <c r="UGI157" s="8"/>
      <c r="UGJ157" s="8"/>
      <c r="UGK157" s="8"/>
      <c r="UGL157" s="8"/>
      <c r="UGM157" s="8"/>
      <c r="UGN157" s="8"/>
      <c r="UGO157" s="8"/>
      <c r="UGP157" s="8"/>
      <c r="UGQ157" s="8"/>
      <c r="UGR157" s="8"/>
      <c r="UGS157" s="8"/>
      <c r="UGT157" s="8"/>
      <c r="UGU157" s="8"/>
      <c r="UGV157" s="8"/>
      <c r="UGW157" s="8"/>
      <c r="UGX157" s="8"/>
      <c r="UGY157" s="8"/>
      <c r="UGZ157" s="8"/>
      <c r="UHA157" s="8"/>
      <c r="UHB157" s="8"/>
      <c r="UHC157" s="8"/>
      <c r="UHD157" s="8"/>
      <c r="UHE157" s="8"/>
      <c r="UHF157" s="8"/>
      <c r="UHG157" s="8"/>
      <c r="UHH157" s="8"/>
      <c r="UHI157" s="8"/>
      <c r="UHJ157" s="8"/>
      <c r="UHK157" s="8"/>
      <c r="UHL157" s="8"/>
      <c r="UHM157" s="8"/>
      <c r="UHN157" s="8"/>
      <c r="UHO157" s="8"/>
      <c r="UHP157" s="8"/>
      <c r="UHQ157" s="8"/>
      <c r="UHR157" s="8"/>
      <c r="UHS157" s="8"/>
      <c r="UHT157" s="8"/>
      <c r="UHU157" s="8"/>
      <c r="UHV157" s="8"/>
      <c r="UHW157" s="8"/>
      <c r="UHX157" s="8"/>
      <c r="UHY157" s="8"/>
      <c r="UHZ157" s="8"/>
      <c r="UIA157" s="8"/>
      <c r="UIB157" s="8"/>
      <c r="UIC157" s="8"/>
      <c r="UID157" s="8"/>
      <c r="UIE157" s="8"/>
      <c r="UIF157" s="8"/>
      <c r="UIG157" s="8"/>
      <c r="UIH157" s="8"/>
      <c r="UII157" s="8"/>
      <c r="UIJ157" s="8"/>
      <c r="UIK157" s="8"/>
      <c r="UIL157" s="8"/>
      <c r="UIM157" s="8"/>
      <c r="UIN157" s="8"/>
      <c r="UIO157" s="8"/>
      <c r="UIP157" s="8"/>
      <c r="UIQ157" s="8"/>
      <c r="UIR157" s="8"/>
      <c r="UIS157" s="8"/>
      <c r="UIT157" s="8"/>
      <c r="UIU157" s="8"/>
      <c r="UIV157" s="8"/>
      <c r="UIW157" s="8"/>
      <c r="UIX157" s="8"/>
      <c r="UIY157" s="8"/>
      <c r="UIZ157" s="8"/>
      <c r="UJA157" s="8"/>
      <c r="UJB157" s="8"/>
      <c r="UJC157" s="8"/>
      <c r="UJD157" s="8"/>
      <c r="UJE157" s="8"/>
      <c r="UJF157" s="8"/>
      <c r="UJG157" s="8"/>
      <c r="UJH157" s="8"/>
      <c r="UJI157" s="8"/>
      <c r="UJJ157" s="8"/>
      <c r="UJK157" s="8"/>
      <c r="UJL157" s="8"/>
      <c r="UJM157" s="8"/>
      <c r="UJN157" s="8"/>
      <c r="UJO157" s="8"/>
      <c r="UJP157" s="8"/>
      <c r="UJQ157" s="8"/>
      <c r="UJR157" s="8"/>
      <c r="UJS157" s="8"/>
      <c r="UJT157" s="8"/>
      <c r="UJU157" s="8"/>
      <c r="UJV157" s="8"/>
      <c r="UJW157" s="8"/>
      <c r="UJX157" s="8"/>
      <c r="UJY157" s="8"/>
      <c r="UJZ157" s="8"/>
      <c r="UKA157" s="8"/>
      <c r="UKB157" s="8"/>
      <c r="UKC157" s="8"/>
      <c r="UKD157" s="8"/>
      <c r="UKE157" s="8"/>
      <c r="UKF157" s="8"/>
      <c r="UKG157" s="8"/>
      <c r="UKH157" s="8"/>
      <c r="UKI157" s="8"/>
      <c r="UKJ157" s="8"/>
      <c r="UKK157" s="8"/>
      <c r="UKL157" s="8"/>
      <c r="UKM157" s="8"/>
      <c r="UKN157" s="8"/>
      <c r="UKO157" s="8"/>
      <c r="UKP157" s="8"/>
      <c r="UKQ157" s="8"/>
      <c r="UKR157" s="8"/>
      <c r="UKS157" s="8"/>
      <c r="UKT157" s="8"/>
      <c r="UKU157" s="8"/>
      <c r="UKV157" s="8"/>
      <c r="UKW157" s="8"/>
      <c r="UKX157" s="8"/>
      <c r="UKY157" s="8"/>
      <c r="UKZ157" s="8"/>
      <c r="ULA157" s="8"/>
      <c r="ULB157" s="8"/>
      <c r="ULC157" s="8"/>
      <c r="ULD157" s="8"/>
      <c r="ULE157" s="8"/>
      <c r="ULF157" s="8"/>
      <c r="ULG157" s="8"/>
      <c r="ULH157" s="8"/>
      <c r="ULI157" s="8"/>
      <c r="ULJ157" s="8"/>
      <c r="ULK157" s="8"/>
      <c r="ULL157" s="8"/>
      <c r="ULM157" s="8"/>
      <c r="ULN157" s="8"/>
      <c r="ULO157" s="8"/>
      <c r="ULP157" s="8"/>
      <c r="ULQ157" s="8"/>
      <c r="ULR157" s="8"/>
      <c r="ULS157" s="8"/>
      <c r="ULT157" s="8"/>
      <c r="ULU157" s="8"/>
      <c r="ULV157" s="8"/>
      <c r="ULW157" s="8"/>
      <c r="ULX157" s="8"/>
      <c r="ULY157" s="8"/>
      <c r="ULZ157" s="8"/>
      <c r="UMA157" s="8"/>
      <c r="UMB157" s="8"/>
      <c r="UMC157" s="8"/>
      <c r="UMD157" s="8"/>
      <c r="UME157" s="8"/>
      <c r="UMF157" s="8"/>
      <c r="UMG157" s="8"/>
      <c r="UMH157" s="8"/>
      <c r="UMI157" s="8"/>
      <c r="UMJ157" s="8"/>
      <c r="UMK157" s="8"/>
      <c r="UML157" s="8"/>
      <c r="UMM157" s="8"/>
      <c r="UMN157" s="8"/>
      <c r="UMO157" s="8"/>
      <c r="UMP157" s="8"/>
      <c r="UMQ157" s="8"/>
      <c r="UMR157" s="8"/>
      <c r="UMS157" s="8"/>
      <c r="UMT157" s="8"/>
      <c r="UMU157" s="8"/>
      <c r="UMV157" s="8"/>
      <c r="UMW157" s="8"/>
      <c r="UMX157" s="8"/>
      <c r="UMY157" s="8"/>
      <c r="UMZ157" s="8"/>
      <c r="UNA157" s="8"/>
      <c r="UNB157" s="8"/>
      <c r="UNC157" s="8"/>
      <c r="UND157" s="8"/>
      <c r="UNE157" s="8"/>
      <c r="UNF157" s="8"/>
      <c r="UNG157" s="8"/>
      <c r="UNH157" s="8"/>
      <c r="UNI157" s="8"/>
      <c r="UNJ157" s="8"/>
      <c r="UNK157" s="8"/>
      <c r="UNL157" s="8"/>
      <c r="UNM157" s="8"/>
      <c r="UNN157" s="8"/>
      <c r="UNO157" s="8"/>
      <c r="UNP157" s="8"/>
      <c r="UNQ157" s="8"/>
      <c r="UNR157" s="8"/>
      <c r="UNS157" s="8"/>
      <c r="UNT157" s="8"/>
      <c r="UNU157" s="8"/>
      <c r="UNV157" s="8"/>
      <c r="UNW157" s="8"/>
      <c r="UNX157" s="8"/>
      <c r="UNY157" s="8"/>
      <c r="UNZ157" s="8"/>
      <c r="UOA157" s="8"/>
      <c r="UOB157" s="8"/>
      <c r="UOC157" s="8"/>
      <c r="UOD157" s="8"/>
      <c r="UOE157" s="8"/>
      <c r="UOF157" s="8"/>
      <c r="UOG157" s="8"/>
      <c r="UOH157" s="8"/>
      <c r="UOI157" s="8"/>
      <c r="UOJ157" s="8"/>
      <c r="UOK157" s="8"/>
      <c r="UOL157" s="8"/>
      <c r="UOM157" s="8"/>
      <c r="UON157" s="8"/>
      <c r="UOO157" s="8"/>
      <c r="UOP157" s="8"/>
      <c r="UOQ157" s="8"/>
      <c r="UOR157" s="8"/>
      <c r="UOS157" s="8"/>
      <c r="UOT157" s="8"/>
      <c r="UOU157" s="8"/>
      <c r="UOV157" s="8"/>
      <c r="UOW157" s="8"/>
      <c r="UOX157" s="8"/>
      <c r="UOY157" s="8"/>
      <c r="UOZ157" s="8"/>
      <c r="UPA157" s="8"/>
      <c r="UPB157" s="8"/>
      <c r="UPC157" s="8"/>
      <c r="UPD157" s="8"/>
      <c r="UPE157" s="8"/>
      <c r="UPF157" s="8"/>
      <c r="UPG157" s="8"/>
      <c r="UPH157" s="8"/>
      <c r="UPI157" s="8"/>
      <c r="UPJ157" s="8"/>
      <c r="UPK157" s="8"/>
      <c r="UPL157" s="8"/>
      <c r="UPM157" s="8"/>
      <c r="UPN157" s="8"/>
      <c r="UPO157" s="8"/>
      <c r="UPP157" s="8"/>
      <c r="UPQ157" s="8"/>
      <c r="UPR157" s="8"/>
      <c r="UPS157" s="8"/>
      <c r="UPT157" s="8"/>
      <c r="UPU157" s="8"/>
      <c r="UPV157" s="8"/>
      <c r="UPW157" s="8"/>
      <c r="UPX157" s="8"/>
      <c r="UPY157" s="8"/>
      <c r="UPZ157" s="8"/>
      <c r="UQA157" s="8"/>
      <c r="UQB157" s="8"/>
      <c r="UQC157" s="8"/>
      <c r="UQD157" s="8"/>
      <c r="UQE157" s="8"/>
      <c r="UQF157" s="8"/>
      <c r="UQG157" s="8"/>
      <c r="UQH157" s="8"/>
      <c r="UQI157" s="8"/>
      <c r="UQJ157" s="8"/>
      <c r="UQK157" s="8"/>
      <c r="UQL157" s="8"/>
      <c r="UQM157" s="8"/>
      <c r="UQN157" s="8"/>
      <c r="UQO157" s="8"/>
      <c r="UQP157" s="8"/>
      <c r="UQQ157" s="8"/>
      <c r="UQR157" s="8"/>
      <c r="UQS157" s="8"/>
      <c r="UQT157" s="8"/>
      <c r="UQU157" s="8"/>
      <c r="UQV157" s="8"/>
      <c r="UQW157" s="8"/>
      <c r="UQX157" s="8"/>
      <c r="UQY157" s="8"/>
      <c r="UQZ157" s="8"/>
      <c r="URA157" s="8"/>
      <c r="URB157" s="8"/>
      <c r="URC157" s="8"/>
      <c r="URD157" s="8"/>
      <c r="URE157" s="8"/>
      <c r="URF157" s="8"/>
      <c r="URG157" s="8"/>
      <c r="URH157" s="8"/>
      <c r="URI157" s="8"/>
      <c r="URJ157" s="8"/>
      <c r="URK157" s="8"/>
      <c r="URL157" s="8"/>
      <c r="URM157" s="8"/>
      <c r="URN157" s="8"/>
      <c r="URO157" s="8"/>
      <c r="URP157" s="8"/>
      <c r="URQ157" s="8"/>
      <c r="URR157" s="8"/>
      <c r="URS157" s="8"/>
      <c r="URT157" s="8"/>
      <c r="URU157" s="8"/>
      <c r="URV157" s="8"/>
      <c r="URW157" s="8"/>
      <c r="URX157" s="8"/>
      <c r="URY157" s="8"/>
      <c r="URZ157" s="8"/>
      <c r="USA157" s="8"/>
      <c r="USB157" s="8"/>
      <c r="USC157" s="8"/>
      <c r="USD157" s="8"/>
      <c r="USE157" s="8"/>
      <c r="USF157" s="8"/>
      <c r="USG157" s="8"/>
      <c r="USH157" s="8"/>
      <c r="USI157" s="8"/>
      <c r="USJ157" s="8"/>
      <c r="USK157" s="8"/>
      <c r="USL157" s="8"/>
      <c r="USM157" s="8"/>
      <c r="USN157" s="8"/>
      <c r="USO157" s="8"/>
      <c r="USP157" s="8"/>
      <c r="USQ157" s="8"/>
      <c r="USR157" s="8"/>
      <c r="USS157" s="8"/>
      <c r="UST157" s="8"/>
      <c r="USU157" s="8"/>
      <c r="USV157" s="8"/>
      <c r="USW157" s="8"/>
      <c r="USX157" s="8"/>
      <c r="USY157" s="8"/>
      <c r="USZ157" s="8"/>
      <c r="UTA157" s="8"/>
      <c r="UTB157" s="8"/>
      <c r="UTC157" s="8"/>
      <c r="UTD157" s="8"/>
      <c r="UTE157" s="8"/>
      <c r="UTF157" s="8"/>
      <c r="UTG157" s="8"/>
      <c r="UTH157" s="8"/>
      <c r="UTI157" s="8"/>
      <c r="UTJ157" s="8"/>
      <c r="UTK157" s="8"/>
      <c r="UTL157" s="8"/>
      <c r="UTM157" s="8"/>
      <c r="UTN157" s="8"/>
      <c r="UTO157" s="8"/>
      <c r="UTP157" s="8"/>
      <c r="UTQ157" s="8"/>
      <c r="UTR157" s="8"/>
      <c r="UTS157" s="8"/>
      <c r="UTT157" s="8"/>
      <c r="UTU157" s="8"/>
      <c r="UTV157" s="8"/>
      <c r="UTW157" s="8"/>
      <c r="UTX157" s="8"/>
      <c r="UTY157" s="8"/>
      <c r="UTZ157" s="8"/>
      <c r="UUA157" s="8"/>
      <c r="UUB157" s="8"/>
      <c r="UUC157" s="8"/>
      <c r="UUD157" s="8"/>
      <c r="UUE157" s="8"/>
      <c r="UUF157" s="8"/>
      <c r="UUG157" s="8"/>
      <c r="UUH157" s="8"/>
      <c r="UUI157" s="8"/>
      <c r="UUJ157" s="8"/>
      <c r="UUK157" s="8"/>
      <c r="UUL157" s="8"/>
      <c r="UUM157" s="8"/>
      <c r="UUN157" s="8"/>
      <c r="UUO157" s="8"/>
      <c r="UUP157" s="8"/>
      <c r="UUQ157" s="8"/>
      <c r="UUR157" s="8"/>
      <c r="UUS157" s="8"/>
      <c r="UUT157" s="8"/>
      <c r="UUU157" s="8"/>
      <c r="UUV157" s="8"/>
      <c r="UUW157" s="8"/>
      <c r="UUX157" s="8"/>
      <c r="UUY157" s="8"/>
      <c r="UUZ157" s="8"/>
      <c r="UVA157" s="8"/>
      <c r="UVB157" s="8"/>
      <c r="UVC157" s="8"/>
      <c r="UVD157" s="8"/>
      <c r="UVE157" s="8"/>
      <c r="UVF157" s="8"/>
      <c r="UVG157" s="8"/>
      <c r="UVH157" s="8"/>
      <c r="UVI157" s="8"/>
      <c r="UVJ157" s="8"/>
      <c r="UVK157" s="8"/>
      <c r="UVL157" s="8"/>
      <c r="UVM157" s="8"/>
      <c r="UVN157" s="8"/>
      <c r="UVO157" s="8"/>
      <c r="UVP157" s="8"/>
      <c r="UVQ157" s="8"/>
      <c r="UVR157" s="8"/>
      <c r="UVS157" s="8"/>
      <c r="UVT157" s="8"/>
      <c r="UVU157" s="8"/>
      <c r="UVV157" s="8"/>
      <c r="UVW157" s="8"/>
      <c r="UVX157" s="8"/>
      <c r="UVY157" s="8"/>
      <c r="UVZ157" s="8"/>
      <c r="UWA157" s="8"/>
      <c r="UWB157" s="8"/>
      <c r="UWC157" s="8"/>
      <c r="UWD157" s="8"/>
      <c r="UWE157" s="8"/>
      <c r="UWF157" s="8"/>
      <c r="UWG157" s="8"/>
      <c r="UWH157" s="8"/>
      <c r="UWI157" s="8"/>
      <c r="UWJ157" s="8"/>
      <c r="UWK157" s="8"/>
      <c r="UWL157" s="8"/>
      <c r="UWM157" s="8"/>
      <c r="UWN157" s="8"/>
      <c r="UWO157" s="8"/>
      <c r="UWP157" s="8"/>
      <c r="UWQ157" s="8"/>
      <c r="UWR157" s="8"/>
      <c r="UWS157" s="8"/>
      <c r="UWT157" s="8"/>
      <c r="UWU157" s="8"/>
      <c r="UWV157" s="8"/>
      <c r="UWW157" s="8"/>
      <c r="UWX157" s="8"/>
      <c r="UWY157" s="8"/>
      <c r="UWZ157" s="8"/>
      <c r="UXA157" s="8"/>
      <c r="UXB157" s="8"/>
      <c r="UXC157" s="8"/>
      <c r="UXD157" s="8"/>
      <c r="UXE157" s="8"/>
      <c r="UXF157" s="8"/>
      <c r="UXG157" s="8"/>
      <c r="UXH157" s="8"/>
      <c r="UXI157" s="8"/>
      <c r="UXJ157" s="8"/>
      <c r="UXK157" s="8"/>
      <c r="UXL157" s="8"/>
      <c r="UXM157" s="8"/>
      <c r="UXN157" s="8"/>
      <c r="UXO157" s="8"/>
      <c r="UXP157" s="8"/>
      <c r="UXQ157" s="8"/>
      <c r="UXR157" s="8"/>
      <c r="UXS157" s="8"/>
      <c r="UXT157" s="8"/>
      <c r="UXU157" s="8"/>
      <c r="UXV157" s="8"/>
      <c r="UXW157" s="8"/>
      <c r="UXX157" s="8"/>
      <c r="UXY157" s="8"/>
      <c r="UXZ157" s="8"/>
      <c r="UYA157" s="8"/>
      <c r="UYB157" s="8"/>
      <c r="UYC157" s="8"/>
      <c r="UYD157" s="8"/>
      <c r="UYE157" s="8"/>
      <c r="UYF157" s="8"/>
      <c r="UYG157" s="8"/>
      <c r="UYH157" s="8"/>
      <c r="UYI157" s="8"/>
      <c r="UYJ157" s="8"/>
      <c r="UYK157" s="8"/>
      <c r="UYL157" s="8"/>
      <c r="UYM157" s="8"/>
      <c r="UYN157" s="8"/>
      <c r="UYO157" s="8"/>
      <c r="UYP157" s="8"/>
      <c r="UYQ157" s="8"/>
      <c r="UYR157" s="8"/>
      <c r="UYS157" s="8"/>
      <c r="UYT157" s="8"/>
      <c r="UYU157" s="8"/>
      <c r="UYV157" s="8"/>
      <c r="UYW157" s="8"/>
      <c r="UYX157" s="8"/>
      <c r="UYY157" s="8"/>
      <c r="UYZ157" s="8"/>
      <c r="UZA157" s="8"/>
      <c r="UZB157" s="8"/>
      <c r="UZC157" s="8"/>
      <c r="UZD157" s="8"/>
      <c r="UZE157" s="8"/>
      <c r="UZF157" s="8"/>
      <c r="UZG157" s="8"/>
      <c r="UZH157" s="8"/>
      <c r="UZI157" s="8"/>
      <c r="UZJ157" s="8"/>
      <c r="UZK157" s="8"/>
      <c r="UZL157" s="8"/>
      <c r="UZM157" s="8"/>
      <c r="UZN157" s="8"/>
      <c r="UZO157" s="8"/>
      <c r="UZP157" s="8"/>
      <c r="UZQ157" s="8"/>
      <c r="UZR157" s="8"/>
      <c r="UZS157" s="8"/>
      <c r="UZT157" s="8"/>
      <c r="UZU157" s="8"/>
      <c r="UZV157" s="8"/>
      <c r="UZW157" s="8"/>
      <c r="UZX157" s="8"/>
      <c r="UZY157" s="8"/>
      <c r="UZZ157" s="8"/>
      <c r="VAA157" s="8"/>
      <c r="VAB157" s="8"/>
      <c r="VAC157" s="8"/>
      <c r="VAD157" s="8"/>
      <c r="VAE157" s="8"/>
      <c r="VAF157" s="8"/>
      <c r="VAG157" s="8"/>
      <c r="VAH157" s="8"/>
      <c r="VAI157" s="8"/>
      <c r="VAJ157" s="8"/>
      <c r="VAK157" s="8"/>
      <c r="VAL157" s="8"/>
      <c r="VAM157" s="8"/>
      <c r="VAN157" s="8"/>
      <c r="VAO157" s="8"/>
      <c r="VAP157" s="8"/>
      <c r="VAQ157" s="8"/>
      <c r="VAR157" s="8"/>
      <c r="VAS157" s="8"/>
      <c r="VAT157" s="8"/>
      <c r="VAU157" s="8"/>
      <c r="VAV157" s="8"/>
      <c r="VAW157" s="8"/>
      <c r="VAX157" s="8"/>
      <c r="VAY157" s="8"/>
      <c r="VAZ157" s="8"/>
      <c r="VBA157" s="8"/>
      <c r="VBB157" s="8"/>
      <c r="VBC157" s="8"/>
      <c r="VBD157" s="8"/>
      <c r="VBE157" s="8"/>
      <c r="VBF157" s="8"/>
      <c r="VBG157" s="8"/>
      <c r="VBH157" s="8"/>
      <c r="VBI157" s="8"/>
      <c r="VBJ157" s="8"/>
      <c r="VBK157" s="8"/>
      <c r="VBL157" s="8"/>
      <c r="VBM157" s="8"/>
      <c r="VBN157" s="8"/>
      <c r="VBO157" s="8"/>
      <c r="VBP157" s="8"/>
      <c r="VBQ157" s="8"/>
      <c r="VBR157" s="8"/>
      <c r="VBS157" s="8"/>
      <c r="VBT157" s="8"/>
      <c r="VBU157" s="8"/>
      <c r="VBV157" s="8"/>
      <c r="VBW157" s="8"/>
      <c r="VBX157" s="8"/>
      <c r="VBY157" s="8"/>
      <c r="VBZ157" s="8"/>
      <c r="VCA157" s="8"/>
      <c r="VCB157" s="8"/>
      <c r="VCC157" s="8"/>
      <c r="VCD157" s="8"/>
      <c r="VCE157" s="8"/>
      <c r="VCF157" s="8"/>
      <c r="VCG157" s="8"/>
      <c r="VCH157" s="8"/>
      <c r="VCI157" s="8"/>
      <c r="VCJ157" s="8"/>
      <c r="VCK157" s="8"/>
      <c r="VCL157" s="8"/>
      <c r="VCM157" s="8"/>
      <c r="VCN157" s="8"/>
      <c r="VCO157" s="8"/>
      <c r="VCP157" s="8"/>
      <c r="VCQ157" s="8"/>
      <c r="VCR157" s="8"/>
      <c r="VCS157" s="8"/>
      <c r="VCT157" s="8"/>
      <c r="VCU157" s="8"/>
      <c r="VCV157" s="8"/>
      <c r="VCW157" s="8"/>
      <c r="VCX157" s="8"/>
      <c r="VCY157" s="8"/>
      <c r="VCZ157" s="8"/>
      <c r="VDA157" s="8"/>
      <c r="VDB157" s="8"/>
      <c r="VDC157" s="8"/>
      <c r="VDD157" s="8"/>
      <c r="VDE157" s="8"/>
      <c r="VDF157" s="8"/>
      <c r="VDG157" s="8"/>
      <c r="VDH157" s="8"/>
      <c r="VDI157" s="8"/>
      <c r="VDJ157" s="8"/>
      <c r="VDK157" s="8"/>
      <c r="VDL157" s="8"/>
      <c r="VDM157" s="8"/>
      <c r="VDN157" s="8"/>
      <c r="VDO157" s="8"/>
      <c r="VDP157" s="8"/>
      <c r="VDQ157" s="8"/>
      <c r="VDR157" s="8"/>
      <c r="VDS157" s="8"/>
      <c r="VDT157" s="8"/>
      <c r="VDU157" s="8"/>
      <c r="VDV157" s="8"/>
      <c r="VDW157" s="8"/>
      <c r="VDX157" s="8"/>
      <c r="VDY157" s="8"/>
      <c r="VDZ157" s="8"/>
      <c r="VEA157" s="8"/>
      <c r="VEB157" s="8"/>
      <c r="VEC157" s="8"/>
      <c r="VED157" s="8"/>
      <c r="VEE157" s="8"/>
      <c r="VEF157" s="8"/>
      <c r="VEG157" s="8"/>
      <c r="VEH157" s="8"/>
      <c r="VEI157" s="8"/>
      <c r="VEJ157" s="8"/>
      <c r="VEK157" s="8"/>
      <c r="VEL157" s="8"/>
      <c r="VEM157" s="8"/>
      <c r="VEN157" s="8"/>
      <c r="VEO157" s="8"/>
      <c r="VEP157" s="8"/>
      <c r="VEQ157" s="8"/>
      <c r="VER157" s="8"/>
      <c r="VES157" s="8"/>
      <c r="VET157" s="8"/>
      <c r="VEU157" s="8"/>
      <c r="VEV157" s="8"/>
      <c r="VEW157" s="8"/>
      <c r="VEX157" s="8"/>
      <c r="VEY157" s="8"/>
      <c r="VEZ157" s="8"/>
      <c r="VFA157" s="8"/>
      <c r="VFB157" s="8"/>
      <c r="VFC157" s="8"/>
      <c r="VFD157" s="8"/>
      <c r="VFE157" s="8"/>
      <c r="VFF157" s="8"/>
      <c r="VFG157" s="8"/>
      <c r="VFH157" s="8"/>
      <c r="VFI157" s="8"/>
      <c r="VFJ157" s="8"/>
      <c r="VFK157" s="8"/>
      <c r="VFL157" s="8"/>
      <c r="VFM157" s="8"/>
      <c r="VFN157" s="8"/>
      <c r="VFO157" s="8"/>
      <c r="VFP157" s="8"/>
      <c r="VFQ157" s="8"/>
      <c r="VFR157" s="8"/>
      <c r="VFS157" s="8"/>
      <c r="VFT157" s="8"/>
      <c r="VFU157" s="8"/>
      <c r="VFV157" s="8"/>
      <c r="VFW157" s="8"/>
      <c r="VFX157" s="8"/>
      <c r="VFY157" s="8"/>
      <c r="VFZ157" s="8"/>
      <c r="VGA157" s="8"/>
      <c r="VGB157" s="8"/>
      <c r="VGC157" s="8"/>
      <c r="VGD157" s="8"/>
      <c r="VGE157" s="8"/>
      <c r="VGF157" s="8"/>
      <c r="VGG157" s="8"/>
      <c r="VGH157" s="8"/>
      <c r="VGI157" s="8"/>
      <c r="VGJ157" s="8"/>
      <c r="VGK157" s="8"/>
      <c r="VGL157" s="8"/>
      <c r="VGM157" s="8"/>
      <c r="VGN157" s="8"/>
      <c r="VGO157" s="8"/>
      <c r="VGP157" s="8"/>
      <c r="VGQ157" s="8"/>
      <c r="VGR157" s="8"/>
      <c r="VGS157" s="8"/>
      <c r="VGT157" s="8"/>
      <c r="VGU157" s="8"/>
      <c r="VGV157" s="8"/>
      <c r="VGW157" s="8"/>
      <c r="VGX157" s="8"/>
      <c r="VGY157" s="8"/>
      <c r="VGZ157" s="8"/>
      <c r="VHA157" s="8"/>
      <c r="VHB157" s="8"/>
      <c r="VHC157" s="8"/>
      <c r="VHD157" s="8"/>
      <c r="VHE157" s="8"/>
      <c r="VHF157" s="8"/>
      <c r="VHG157" s="8"/>
      <c r="VHH157" s="8"/>
      <c r="VHI157" s="8"/>
      <c r="VHJ157" s="8"/>
      <c r="VHK157" s="8"/>
      <c r="VHL157" s="8"/>
      <c r="VHM157" s="8"/>
      <c r="VHN157" s="8"/>
      <c r="VHO157" s="8"/>
      <c r="VHP157" s="8"/>
      <c r="VHQ157" s="8"/>
      <c r="VHR157" s="8"/>
      <c r="VHS157" s="8"/>
      <c r="VHT157" s="8"/>
      <c r="VHU157" s="8"/>
      <c r="VHV157" s="8"/>
      <c r="VHW157" s="8"/>
      <c r="VHX157" s="8"/>
      <c r="VHY157" s="8"/>
      <c r="VHZ157" s="8"/>
      <c r="VIA157" s="8"/>
      <c r="VIB157" s="8"/>
      <c r="VIC157" s="8"/>
      <c r="VID157" s="8"/>
      <c r="VIE157" s="8"/>
      <c r="VIF157" s="8"/>
      <c r="VIG157" s="8"/>
      <c r="VIH157" s="8"/>
      <c r="VII157" s="8"/>
      <c r="VIJ157" s="8"/>
      <c r="VIK157" s="8"/>
      <c r="VIL157" s="8"/>
      <c r="VIM157" s="8"/>
      <c r="VIN157" s="8"/>
      <c r="VIO157" s="8"/>
      <c r="VIP157" s="8"/>
      <c r="VIQ157" s="8"/>
      <c r="VIR157" s="8"/>
      <c r="VIS157" s="8"/>
      <c r="VIT157" s="8"/>
      <c r="VIU157" s="8"/>
      <c r="VIV157" s="8"/>
      <c r="VIW157" s="8"/>
      <c r="VIX157" s="8"/>
      <c r="VIY157" s="8"/>
      <c r="VIZ157" s="8"/>
      <c r="VJA157" s="8"/>
      <c r="VJB157" s="8"/>
      <c r="VJC157" s="8"/>
      <c r="VJD157" s="8"/>
      <c r="VJE157" s="8"/>
      <c r="VJF157" s="8"/>
      <c r="VJG157" s="8"/>
      <c r="VJH157" s="8"/>
      <c r="VJI157" s="8"/>
      <c r="VJJ157" s="8"/>
      <c r="VJK157" s="8"/>
      <c r="VJL157" s="8"/>
      <c r="VJM157" s="8"/>
      <c r="VJN157" s="8"/>
      <c r="VJO157" s="8"/>
      <c r="VJP157" s="8"/>
      <c r="VJQ157" s="8"/>
      <c r="VJR157" s="8"/>
      <c r="VJS157" s="8"/>
      <c r="VJT157" s="8"/>
      <c r="VJU157" s="8"/>
      <c r="VJV157" s="8"/>
      <c r="VJW157" s="8"/>
      <c r="VJX157" s="8"/>
      <c r="VJY157" s="8"/>
      <c r="VJZ157" s="8"/>
      <c r="VKA157" s="8"/>
      <c r="VKB157" s="8"/>
      <c r="VKC157" s="8"/>
      <c r="VKD157" s="8"/>
      <c r="VKE157" s="8"/>
      <c r="VKF157" s="8"/>
      <c r="VKG157" s="8"/>
      <c r="VKH157" s="8"/>
      <c r="VKI157" s="8"/>
      <c r="VKJ157" s="8"/>
      <c r="VKK157" s="8"/>
      <c r="VKL157" s="8"/>
      <c r="VKM157" s="8"/>
      <c r="VKN157" s="8"/>
      <c r="VKO157" s="8"/>
      <c r="VKP157" s="8"/>
      <c r="VKQ157" s="8"/>
      <c r="VKR157" s="8"/>
      <c r="VKS157" s="8"/>
      <c r="VKT157" s="8"/>
      <c r="VKU157" s="8"/>
      <c r="VKV157" s="8"/>
      <c r="VKW157" s="8"/>
      <c r="VKX157" s="8"/>
      <c r="VKY157" s="8"/>
      <c r="VKZ157" s="8"/>
      <c r="VLA157" s="8"/>
      <c r="VLB157" s="8"/>
      <c r="VLC157" s="8"/>
      <c r="VLD157" s="8"/>
      <c r="VLE157" s="8"/>
      <c r="VLF157" s="8"/>
      <c r="VLG157" s="8"/>
      <c r="VLH157" s="8"/>
      <c r="VLI157" s="8"/>
      <c r="VLJ157" s="8"/>
      <c r="VLK157" s="8"/>
      <c r="VLL157" s="8"/>
      <c r="VLM157" s="8"/>
      <c r="VLN157" s="8"/>
      <c r="VLO157" s="8"/>
      <c r="VLP157" s="8"/>
      <c r="VLQ157" s="8"/>
      <c r="VLR157" s="8"/>
      <c r="VLS157" s="8"/>
      <c r="VLT157" s="8"/>
      <c r="VLU157" s="8"/>
      <c r="VLV157" s="8"/>
      <c r="VLW157" s="8"/>
      <c r="VLX157" s="8"/>
      <c r="VLY157" s="8"/>
      <c r="VLZ157" s="8"/>
      <c r="VMA157" s="8"/>
      <c r="VMB157" s="8"/>
      <c r="VMC157" s="8"/>
      <c r="VMD157" s="8"/>
      <c r="VME157" s="8"/>
      <c r="VMF157" s="8"/>
      <c r="VMG157" s="8"/>
      <c r="VMH157" s="8"/>
      <c r="VMI157" s="8"/>
      <c r="VMJ157" s="8"/>
      <c r="VMK157" s="8"/>
      <c r="VML157" s="8"/>
      <c r="VMM157" s="8"/>
      <c r="VMN157" s="8"/>
      <c r="VMO157" s="8"/>
      <c r="VMP157" s="8"/>
      <c r="VMQ157" s="8"/>
      <c r="VMR157" s="8"/>
      <c r="VMS157" s="8"/>
      <c r="VMT157" s="8"/>
      <c r="VMU157" s="8"/>
      <c r="VMV157" s="8"/>
      <c r="VMW157" s="8"/>
      <c r="VMX157" s="8"/>
      <c r="VMY157" s="8"/>
      <c r="VMZ157" s="8"/>
      <c r="VNA157" s="8"/>
      <c r="VNB157" s="8"/>
      <c r="VNC157" s="8"/>
      <c r="VND157" s="8"/>
      <c r="VNE157" s="8"/>
      <c r="VNF157" s="8"/>
      <c r="VNG157" s="8"/>
      <c r="VNH157" s="8"/>
      <c r="VNI157" s="8"/>
      <c r="VNJ157" s="8"/>
      <c r="VNK157" s="8"/>
      <c r="VNL157" s="8"/>
      <c r="VNM157" s="8"/>
      <c r="VNN157" s="8"/>
      <c r="VNO157" s="8"/>
      <c r="VNP157" s="8"/>
      <c r="VNQ157" s="8"/>
      <c r="VNR157" s="8"/>
      <c r="VNS157" s="8"/>
      <c r="VNT157" s="8"/>
      <c r="VNU157" s="8"/>
      <c r="VNV157" s="8"/>
      <c r="VNW157" s="8"/>
      <c r="VNX157" s="8"/>
      <c r="VNY157" s="8"/>
      <c r="VNZ157" s="8"/>
      <c r="VOA157" s="8"/>
      <c r="VOB157" s="8"/>
      <c r="VOC157" s="8"/>
      <c r="VOD157" s="8"/>
      <c r="VOE157" s="8"/>
      <c r="VOF157" s="8"/>
      <c r="VOG157" s="8"/>
      <c r="VOH157" s="8"/>
      <c r="VOI157" s="8"/>
      <c r="VOJ157" s="8"/>
      <c r="VOK157" s="8"/>
      <c r="VOL157" s="8"/>
      <c r="VOM157" s="8"/>
      <c r="VON157" s="8"/>
      <c r="VOO157" s="8"/>
      <c r="VOP157" s="8"/>
      <c r="VOQ157" s="8"/>
      <c r="VOR157" s="8"/>
      <c r="VOS157" s="8"/>
      <c r="VOT157" s="8"/>
      <c r="VOU157" s="8"/>
      <c r="VOV157" s="8"/>
      <c r="VOW157" s="8"/>
      <c r="VOX157" s="8"/>
      <c r="VOY157" s="8"/>
      <c r="VOZ157" s="8"/>
      <c r="VPA157" s="8"/>
      <c r="VPB157" s="8"/>
      <c r="VPC157" s="8"/>
      <c r="VPD157" s="8"/>
      <c r="VPE157" s="8"/>
      <c r="VPF157" s="8"/>
      <c r="VPG157" s="8"/>
      <c r="VPH157" s="8"/>
      <c r="VPI157" s="8"/>
      <c r="VPJ157" s="8"/>
      <c r="VPK157" s="8"/>
      <c r="VPL157" s="8"/>
      <c r="VPM157" s="8"/>
      <c r="VPN157" s="8"/>
      <c r="VPO157" s="8"/>
      <c r="VPP157" s="8"/>
      <c r="VPQ157" s="8"/>
      <c r="VPR157" s="8"/>
      <c r="VPS157" s="8"/>
      <c r="VPT157" s="8"/>
      <c r="VPU157" s="8"/>
      <c r="VPV157" s="8"/>
      <c r="VPW157" s="8"/>
      <c r="VPX157" s="8"/>
      <c r="VPY157" s="8"/>
      <c r="VPZ157" s="8"/>
      <c r="VQA157" s="8"/>
      <c r="VQB157" s="8"/>
      <c r="VQC157" s="8"/>
      <c r="VQD157" s="8"/>
      <c r="VQE157" s="8"/>
      <c r="VQF157" s="8"/>
      <c r="VQG157" s="8"/>
      <c r="VQH157" s="8"/>
      <c r="VQI157" s="8"/>
      <c r="VQJ157" s="8"/>
      <c r="VQK157" s="8"/>
      <c r="VQL157" s="8"/>
      <c r="VQM157" s="8"/>
      <c r="VQN157" s="8"/>
      <c r="VQO157" s="8"/>
      <c r="VQP157" s="8"/>
      <c r="VQQ157" s="8"/>
      <c r="VQR157" s="8"/>
      <c r="VQS157" s="8"/>
      <c r="VQT157" s="8"/>
      <c r="VQU157" s="8"/>
      <c r="VQV157" s="8"/>
      <c r="VQW157" s="8"/>
      <c r="VQX157" s="8"/>
      <c r="VQY157" s="8"/>
      <c r="VQZ157" s="8"/>
      <c r="VRA157" s="8"/>
      <c r="VRB157" s="8"/>
      <c r="VRC157" s="8"/>
      <c r="VRD157" s="8"/>
      <c r="VRE157" s="8"/>
      <c r="VRF157" s="8"/>
      <c r="VRG157" s="8"/>
      <c r="VRH157" s="8"/>
      <c r="VRI157" s="8"/>
      <c r="VRJ157" s="8"/>
      <c r="VRK157" s="8"/>
      <c r="VRL157" s="8"/>
      <c r="VRM157" s="8"/>
      <c r="VRN157" s="8"/>
      <c r="VRO157" s="8"/>
      <c r="VRP157" s="8"/>
      <c r="VRQ157" s="8"/>
      <c r="VRR157" s="8"/>
      <c r="VRS157" s="8"/>
      <c r="VRT157" s="8"/>
      <c r="VRU157" s="8"/>
      <c r="VRV157" s="8"/>
      <c r="VRW157" s="8"/>
      <c r="VRX157" s="8"/>
      <c r="VRY157" s="8"/>
      <c r="VRZ157" s="8"/>
      <c r="VSA157" s="8"/>
      <c r="VSB157" s="8"/>
      <c r="VSC157" s="8"/>
      <c r="VSD157" s="8"/>
      <c r="VSE157" s="8"/>
      <c r="VSF157" s="8"/>
      <c r="VSG157" s="8"/>
      <c r="VSH157" s="8"/>
      <c r="VSI157" s="8"/>
      <c r="VSJ157" s="8"/>
      <c r="VSK157" s="8"/>
      <c r="VSL157" s="8"/>
      <c r="VSM157" s="8"/>
      <c r="VSN157" s="8"/>
      <c r="VSO157" s="8"/>
      <c r="VSP157" s="8"/>
      <c r="VSQ157" s="8"/>
      <c r="VSR157" s="8"/>
      <c r="VSS157" s="8"/>
      <c r="VST157" s="8"/>
      <c r="VSU157" s="8"/>
      <c r="VSV157" s="8"/>
      <c r="VSW157" s="8"/>
      <c r="VSX157" s="8"/>
      <c r="VSY157" s="8"/>
      <c r="VSZ157" s="8"/>
      <c r="VTA157" s="8"/>
      <c r="VTB157" s="8"/>
      <c r="VTC157" s="8"/>
      <c r="VTD157" s="8"/>
      <c r="VTE157" s="8"/>
      <c r="VTF157" s="8"/>
      <c r="VTG157" s="8"/>
      <c r="VTH157" s="8"/>
      <c r="VTI157" s="8"/>
      <c r="VTJ157" s="8"/>
      <c r="VTK157" s="8"/>
      <c r="VTL157" s="8"/>
      <c r="VTM157" s="8"/>
      <c r="VTN157" s="8"/>
      <c r="VTO157" s="8"/>
      <c r="VTP157" s="8"/>
      <c r="VTQ157" s="8"/>
      <c r="VTR157" s="8"/>
      <c r="VTS157" s="8"/>
      <c r="VTT157" s="8"/>
      <c r="VTU157" s="8"/>
      <c r="VTV157" s="8"/>
      <c r="VTW157" s="8"/>
      <c r="VTX157" s="8"/>
      <c r="VTY157" s="8"/>
      <c r="VTZ157" s="8"/>
      <c r="VUA157" s="8"/>
      <c r="VUB157" s="8"/>
      <c r="VUC157" s="8"/>
      <c r="VUD157" s="8"/>
      <c r="VUE157" s="8"/>
      <c r="VUF157" s="8"/>
      <c r="VUG157" s="8"/>
      <c r="VUH157" s="8"/>
      <c r="VUI157" s="8"/>
      <c r="VUJ157" s="8"/>
      <c r="VUK157" s="8"/>
      <c r="VUL157" s="8"/>
      <c r="VUM157" s="8"/>
      <c r="VUN157" s="8"/>
      <c r="VUO157" s="8"/>
      <c r="VUP157" s="8"/>
      <c r="VUQ157" s="8"/>
      <c r="VUR157" s="8"/>
      <c r="VUS157" s="8"/>
      <c r="VUT157" s="8"/>
      <c r="VUU157" s="8"/>
      <c r="VUV157" s="8"/>
      <c r="VUW157" s="8"/>
      <c r="VUX157" s="8"/>
      <c r="VUY157" s="8"/>
      <c r="VUZ157" s="8"/>
      <c r="VVA157" s="8"/>
      <c r="VVB157" s="8"/>
      <c r="VVC157" s="8"/>
      <c r="VVD157" s="8"/>
      <c r="VVE157" s="8"/>
      <c r="VVF157" s="8"/>
      <c r="VVG157" s="8"/>
      <c r="VVH157" s="8"/>
      <c r="VVI157" s="8"/>
      <c r="VVJ157" s="8"/>
      <c r="VVK157" s="8"/>
      <c r="VVL157" s="8"/>
      <c r="VVM157" s="8"/>
      <c r="VVN157" s="8"/>
      <c r="VVO157" s="8"/>
      <c r="VVP157" s="8"/>
      <c r="VVQ157" s="8"/>
      <c r="VVR157" s="8"/>
      <c r="VVS157" s="8"/>
      <c r="VVT157" s="8"/>
      <c r="VVU157" s="8"/>
      <c r="VVV157" s="8"/>
      <c r="VVW157" s="8"/>
      <c r="VVX157" s="8"/>
      <c r="VVY157" s="8"/>
      <c r="VVZ157" s="8"/>
      <c r="VWA157" s="8"/>
      <c r="VWB157" s="8"/>
      <c r="VWC157" s="8"/>
      <c r="VWD157" s="8"/>
      <c r="VWE157" s="8"/>
      <c r="VWF157" s="8"/>
      <c r="VWG157" s="8"/>
      <c r="VWH157" s="8"/>
      <c r="VWI157" s="8"/>
      <c r="VWJ157" s="8"/>
      <c r="VWK157" s="8"/>
      <c r="VWL157" s="8"/>
      <c r="VWM157" s="8"/>
      <c r="VWN157" s="8"/>
      <c r="VWO157" s="8"/>
      <c r="VWP157" s="8"/>
      <c r="VWQ157" s="8"/>
      <c r="VWR157" s="8"/>
      <c r="VWS157" s="8"/>
      <c r="VWT157" s="8"/>
      <c r="VWU157" s="8"/>
      <c r="VWV157" s="8"/>
      <c r="VWW157" s="8"/>
      <c r="VWX157" s="8"/>
      <c r="VWY157" s="8"/>
      <c r="VWZ157" s="8"/>
      <c r="VXA157" s="8"/>
      <c r="VXB157" s="8"/>
      <c r="VXC157" s="8"/>
      <c r="VXD157" s="8"/>
      <c r="VXE157" s="8"/>
      <c r="VXF157" s="8"/>
      <c r="VXG157" s="8"/>
      <c r="VXH157" s="8"/>
      <c r="VXI157" s="8"/>
      <c r="VXJ157" s="8"/>
      <c r="VXK157" s="8"/>
      <c r="VXL157" s="8"/>
      <c r="VXM157" s="8"/>
      <c r="VXN157" s="8"/>
      <c r="VXO157" s="8"/>
      <c r="VXP157" s="8"/>
      <c r="VXQ157" s="8"/>
      <c r="VXR157" s="8"/>
      <c r="VXS157" s="8"/>
      <c r="VXT157" s="8"/>
      <c r="VXU157" s="8"/>
      <c r="VXV157" s="8"/>
      <c r="VXW157" s="8"/>
      <c r="VXX157" s="8"/>
      <c r="VXY157" s="8"/>
      <c r="VXZ157" s="8"/>
      <c r="VYA157" s="8"/>
      <c r="VYB157" s="8"/>
      <c r="VYC157" s="8"/>
      <c r="VYD157" s="8"/>
      <c r="VYE157" s="8"/>
      <c r="VYF157" s="8"/>
      <c r="VYG157" s="8"/>
      <c r="VYH157" s="8"/>
      <c r="VYI157" s="8"/>
      <c r="VYJ157" s="8"/>
      <c r="VYK157" s="8"/>
      <c r="VYL157" s="8"/>
      <c r="VYM157" s="8"/>
      <c r="VYN157" s="8"/>
      <c r="VYO157" s="8"/>
      <c r="VYP157" s="8"/>
      <c r="VYQ157" s="8"/>
      <c r="VYR157" s="8"/>
      <c r="VYS157" s="8"/>
      <c r="VYT157" s="8"/>
      <c r="VYU157" s="8"/>
      <c r="VYV157" s="8"/>
      <c r="VYW157" s="8"/>
      <c r="VYX157" s="8"/>
      <c r="VYY157" s="8"/>
      <c r="VYZ157" s="8"/>
      <c r="VZA157" s="8"/>
      <c r="VZB157" s="8"/>
      <c r="VZC157" s="8"/>
      <c r="VZD157" s="8"/>
      <c r="VZE157" s="8"/>
      <c r="VZF157" s="8"/>
      <c r="VZG157" s="8"/>
      <c r="VZH157" s="8"/>
      <c r="VZI157" s="8"/>
      <c r="VZJ157" s="8"/>
      <c r="VZK157" s="8"/>
      <c r="VZL157" s="8"/>
      <c r="VZM157" s="8"/>
      <c r="VZN157" s="8"/>
      <c r="VZO157" s="8"/>
      <c r="VZP157" s="8"/>
      <c r="VZQ157" s="8"/>
      <c r="VZR157" s="8"/>
      <c r="VZS157" s="8"/>
      <c r="VZT157" s="8"/>
      <c r="VZU157" s="8"/>
      <c r="VZV157" s="8"/>
      <c r="VZW157" s="8"/>
      <c r="VZX157" s="8"/>
      <c r="VZY157" s="8"/>
      <c r="VZZ157" s="8"/>
      <c r="WAA157" s="8"/>
      <c r="WAB157" s="8"/>
      <c r="WAC157" s="8"/>
      <c r="WAD157" s="8"/>
      <c r="WAE157" s="8"/>
      <c r="WAF157" s="8"/>
      <c r="WAG157" s="8"/>
      <c r="WAH157" s="8"/>
      <c r="WAI157" s="8"/>
      <c r="WAJ157" s="8"/>
      <c r="WAK157" s="8"/>
      <c r="WAL157" s="8"/>
      <c r="WAM157" s="8"/>
      <c r="WAN157" s="8"/>
      <c r="WAO157" s="8"/>
      <c r="WAP157" s="8"/>
      <c r="WAQ157" s="8"/>
      <c r="WAR157" s="8"/>
      <c r="WAS157" s="8"/>
      <c r="WAT157" s="8"/>
      <c r="WAU157" s="8"/>
      <c r="WAV157" s="8"/>
      <c r="WAW157" s="8"/>
      <c r="WAX157" s="8"/>
      <c r="WAY157" s="8"/>
      <c r="WAZ157" s="8"/>
      <c r="WBA157" s="8"/>
      <c r="WBB157" s="8"/>
      <c r="WBC157" s="8"/>
      <c r="WBD157" s="8"/>
      <c r="WBE157" s="8"/>
      <c r="WBF157" s="8"/>
      <c r="WBG157" s="8"/>
      <c r="WBH157" s="8"/>
      <c r="WBI157" s="8"/>
      <c r="WBJ157" s="8"/>
      <c r="WBK157" s="8"/>
      <c r="WBL157" s="8"/>
      <c r="WBM157" s="8"/>
      <c r="WBN157" s="8"/>
      <c r="WBO157" s="8"/>
      <c r="WBP157" s="8"/>
      <c r="WBQ157" s="8"/>
      <c r="WBR157" s="8"/>
      <c r="WBS157" s="8"/>
      <c r="WBT157" s="8"/>
      <c r="WBU157" s="8"/>
      <c r="WBV157" s="8"/>
      <c r="WBW157" s="8"/>
      <c r="WBX157" s="8"/>
      <c r="WBY157" s="8"/>
      <c r="WBZ157" s="8"/>
      <c r="WCA157" s="8"/>
      <c r="WCB157" s="8"/>
      <c r="WCC157" s="8"/>
      <c r="WCD157" s="8"/>
      <c r="WCE157" s="8"/>
      <c r="WCF157" s="8"/>
      <c r="WCG157" s="8"/>
      <c r="WCH157" s="8"/>
      <c r="WCI157" s="8"/>
      <c r="WCJ157" s="8"/>
      <c r="WCK157" s="8"/>
      <c r="WCL157" s="8"/>
      <c r="WCM157" s="8"/>
      <c r="WCN157" s="8"/>
      <c r="WCO157" s="8"/>
      <c r="WCP157" s="8"/>
      <c r="WCQ157" s="8"/>
      <c r="WCR157" s="8"/>
      <c r="WCS157" s="8"/>
      <c r="WCT157" s="8"/>
      <c r="WCU157" s="8"/>
      <c r="WCV157" s="8"/>
      <c r="WCW157" s="8"/>
      <c r="WCX157" s="8"/>
      <c r="WCY157" s="8"/>
      <c r="WCZ157" s="8"/>
      <c r="WDA157" s="8"/>
      <c r="WDB157" s="8"/>
      <c r="WDC157" s="8"/>
      <c r="WDD157" s="8"/>
      <c r="WDE157" s="8"/>
      <c r="WDF157" s="8"/>
      <c r="WDG157" s="8"/>
      <c r="WDH157" s="8"/>
      <c r="WDI157" s="8"/>
      <c r="WDJ157" s="8"/>
      <c r="WDK157" s="8"/>
      <c r="WDL157" s="8"/>
      <c r="WDM157" s="8"/>
      <c r="WDN157" s="8"/>
      <c r="WDO157" s="8"/>
      <c r="WDP157" s="8"/>
      <c r="WDQ157" s="8"/>
      <c r="WDR157" s="8"/>
      <c r="WDS157" s="8"/>
      <c r="WDT157" s="8"/>
      <c r="WDU157" s="8"/>
      <c r="WDV157" s="8"/>
      <c r="WDW157" s="8"/>
      <c r="WDX157" s="8"/>
      <c r="WDY157" s="8"/>
      <c r="WDZ157" s="8"/>
      <c r="WEA157" s="8"/>
      <c r="WEB157" s="8"/>
      <c r="WEC157" s="8"/>
      <c r="WED157" s="8"/>
      <c r="WEE157" s="8"/>
      <c r="WEF157" s="8"/>
      <c r="WEG157" s="8"/>
      <c r="WEH157" s="8"/>
      <c r="WEI157" s="8"/>
      <c r="WEJ157" s="8"/>
      <c r="WEK157" s="8"/>
      <c r="WEL157" s="8"/>
      <c r="WEM157" s="8"/>
      <c r="WEN157" s="8"/>
      <c r="WEO157" s="8"/>
      <c r="WEP157" s="8"/>
      <c r="WEQ157" s="8"/>
      <c r="WER157" s="8"/>
      <c r="WES157" s="8"/>
      <c r="WET157" s="8"/>
      <c r="WEU157" s="8"/>
      <c r="WEV157" s="8"/>
      <c r="WEW157" s="8"/>
      <c r="WEX157" s="8"/>
      <c r="WEY157" s="8"/>
      <c r="WEZ157" s="8"/>
      <c r="WFA157" s="8"/>
      <c r="WFB157" s="8"/>
      <c r="WFC157" s="8"/>
      <c r="WFD157" s="8"/>
      <c r="WFE157" s="8"/>
      <c r="WFF157" s="8"/>
      <c r="WFG157" s="8"/>
      <c r="WFH157" s="8"/>
      <c r="WFI157" s="8"/>
      <c r="WFJ157" s="8"/>
      <c r="WFK157" s="8"/>
      <c r="WFL157" s="8"/>
      <c r="WFM157" s="8"/>
      <c r="WFN157" s="8"/>
      <c r="WFO157" s="8"/>
      <c r="WFP157" s="8"/>
      <c r="WFQ157" s="8"/>
      <c r="WFR157" s="8"/>
      <c r="WFS157" s="8"/>
      <c r="WFT157" s="8"/>
      <c r="WFU157" s="8"/>
      <c r="WFV157" s="8"/>
      <c r="WFW157" s="8"/>
      <c r="WFX157" s="8"/>
      <c r="WFY157" s="8"/>
      <c r="WFZ157" s="8"/>
      <c r="WGA157" s="8"/>
      <c r="WGB157" s="8"/>
      <c r="WGC157" s="8"/>
      <c r="WGD157" s="8"/>
      <c r="WGE157" s="8"/>
      <c r="WGF157" s="8"/>
      <c r="WGG157" s="8"/>
      <c r="WGH157" s="8"/>
      <c r="WGI157" s="8"/>
      <c r="WGJ157" s="8"/>
      <c r="WGK157" s="8"/>
      <c r="WGL157" s="8"/>
      <c r="WGM157" s="8"/>
      <c r="WGN157" s="8"/>
      <c r="WGO157" s="8"/>
      <c r="WGP157" s="8"/>
      <c r="WGQ157" s="8"/>
      <c r="WGR157" s="8"/>
      <c r="WGS157" s="8"/>
      <c r="WGT157" s="8"/>
      <c r="WGU157" s="8"/>
      <c r="WGV157" s="8"/>
      <c r="WGW157" s="8"/>
      <c r="WGX157" s="8"/>
      <c r="WGY157" s="8"/>
      <c r="WGZ157" s="8"/>
      <c r="WHA157" s="8"/>
      <c r="WHB157" s="8"/>
      <c r="WHC157" s="8"/>
      <c r="WHD157" s="8"/>
      <c r="WHE157" s="8"/>
      <c r="WHF157" s="8"/>
      <c r="WHG157" s="8"/>
      <c r="WHH157" s="8"/>
      <c r="WHI157" s="8"/>
      <c r="WHJ157" s="8"/>
      <c r="WHK157" s="8"/>
      <c r="WHL157" s="8"/>
      <c r="WHM157" s="8"/>
      <c r="WHN157" s="8"/>
      <c r="WHO157" s="8"/>
      <c r="WHP157" s="8"/>
      <c r="WHQ157" s="8"/>
      <c r="WHR157" s="8"/>
      <c r="WHS157" s="8"/>
      <c r="WHT157" s="8"/>
      <c r="WHU157" s="8"/>
      <c r="WHV157" s="8"/>
      <c r="WHW157" s="8"/>
      <c r="WHX157" s="8"/>
      <c r="WHY157" s="8"/>
      <c r="WHZ157" s="8"/>
      <c r="WIA157" s="8"/>
      <c r="WIB157" s="8"/>
      <c r="WIC157" s="8"/>
      <c r="WID157" s="8"/>
      <c r="WIE157" s="8"/>
      <c r="WIF157" s="8"/>
      <c r="WIG157" s="8"/>
      <c r="WIH157" s="8"/>
      <c r="WII157" s="8"/>
      <c r="WIJ157" s="8"/>
      <c r="WIK157" s="8"/>
      <c r="WIL157" s="8"/>
      <c r="WIM157" s="8"/>
      <c r="WIN157" s="8"/>
      <c r="WIO157" s="8"/>
      <c r="WIP157" s="8"/>
      <c r="WIQ157" s="8"/>
      <c r="WIR157" s="8"/>
      <c r="WIS157" s="8"/>
      <c r="WIT157" s="8"/>
      <c r="WIU157" s="8"/>
      <c r="WIV157" s="8"/>
      <c r="WIW157" s="8"/>
      <c r="WIX157" s="8"/>
      <c r="WIY157" s="8"/>
      <c r="WIZ157" s="8"/>
      <c r="WJA157" s="8"/>
      <c r="WJB157" s="8"/>
      <c r="WJC157" s="8"/>
      <c r="WJD157" s="8"/>
      <c r="WJE157" s="8"/>
      <c r="WJF157" s="8"/>
      <c r="WJG157" s="8"/>
      <c r="WJH157" s="8"/>
      <c r="WJI157" s="8"/>
      <c r="WJJ157" s="8"/>
      <c r="WJK157" s="8"/>
      <c r="WJL157" s="8"/>
      <c r="WJM157" s="8"/>
      <c r="WJN157" s="8"/>
      <c r="WJO157" s="8"/>
      <c r="WJP157" s="8"/>
      <c r="WJQ157" s="8"/>
      <c r="WJR157" s="8"/>
      <c r="WJS157" s="8"/>
      <c r="WJT157" s="8"/>
      <c r="WJU157" s="8"/>
      <c r="WJV157" s="8"/>
      <c r="WJW157" s="8"/>
      <c r="WJX157" s="8"/>
      <c r="WJY157" s="8"/>
      <c r="WJZ157" s="8"/>
      <c r="WKA157" s="8"/>
      <c r="WKB157" s="8"/>
      <c r="WKC157" s="8"/>
      <c r="WKD157" s="8"/>
      <c r="WKE157" s="8"/>
      <c r="WKF157" s="8"/>
      <c r="WKG157" s="8"/>
      <c r="WKH157" s="8"/>
      <c r="WKI157" s="8"/>
      <c r="WKJ157" s="8"/>
      <c r="WKK157" s="8"/>
      <c r="WKL157" s="8"/>
      <c r="WKM157" s="8"/>
      <c r="WKN157" s="8"/>
      <c r="WKO157" s="8"/>
      <c r="WKP157" s="8"/>
      <c r="WKQ157" s="8"/>
      <c r="WKR157" s="8"/>
      <c r="WKS157" s="8"/>
      <c r="WKT157" s="8"/>
      <c r="WKU157" s="8"/>
      <c r="WKV157" s="8"/>
      <c r="WKW157" s="8"/>
      <c r="WKX157" s="8"/>
      <c r="WKY157" s="8"/>
      <c r="WKZ157" s="8"/>
      <c r="WLA157" s="8"/>
      <c r="WLB157" s="8"/>
      <c r="WLC157" s="8"/>
      <c r="WLD157" s="8"/>
      <c r="WLE157" s="8"/>
      <c r="WLF157" s="8"/>
      <c r="WLG157" s="8"/>
      <c r="WLH157" s="8"/>
      <c r="WLI157" s="8"/>
      <c r="WLJ157" s="8"/>
      <c r="WLK157" s="8"/>
      <c r="WLL157" s="8"/>
      <c r="WLM157" s="8"/>
      <c r="WLN157" s="8"/>
      <c r="WLO157" s="8"/>
      <c r="WLP157" s="8"/>
      <c r="WLQ157" s="8"/>
      <c r="WLR157" s="8"/>
      <c r="WLS157" s="8"/>
      <c r="WLT157" s="8"/>
      <c r="WLU157" s="8"/>
      <c r="WLV157" s="8"/>
      <c r="WLW157" s="8"/>
      <c r="WLX157" s="8"/>
      <c r="WLY157" s="8"/>
      <c r="WLZ157" s="8"/>
      <c r="WMA157" s="8"/>
      <c r="WMB157" s="8"/>
      <c r="WMC157" s="8"/>
      <c r="WMD157" s="8"/>
      <c r="WME157" s="8"/>
      <c r="WMF157" s="8"/>
      <c r="WMG157" s="8"/>
      <c r="WMH157" s="8"/>
      <c r="WMI157" s="8"/>
      <c r="WMJ157" s="8"/>
      <c r="WMK157" s="8"/>
      <c r="WML157" s="8"/>
      <c r="WMM157" s="8"/>
      <c r="WMN157" s="8"/>
      <c r="WMO157" s="8"/>
      <c r="WMP157" s="8"/>
      <c r="WMQ157" s="8"/>
      <c r="WMR157" s="8"/>
      <c r="WMS157" s="8"/>
      <c r="WMT157" s="8"/>
      <c r="WMU157" s="8"/>
      <c r="WMV157" s="8"/>
      <c r="WMW157" s="8"/>
      <c r="WMX157" s="8"/>
      <c r="WMY157" s="8"/>
      <c r="WMZ157" s="8"/>
      <c r="WNA157" s="8"/>
      <c r="WNB157" s="8"/>
      <c r="WNC157" s="8"/>
      <c r="WND157" s="8"/>
      <c r="WNE157" s="8"/>
      <c r="WNF157" s="8"/>
      <c r="WNG157" s="8"/>
      <c r="WNH157" s="8"/>
      <c r="WNI157" s="8"/>
      <c r="WNJ157" s="8"/>
      <c r="WNK157" s="8"/>
      <c r="WNL157" s="8"/>
      <c r="WNM157" s="8"/>
      <c r="WNN157" s="8"/>
      <c r="WNO157" s="8"/>
      <c r="WNP157" s="8"/>
      <c r="WNQ157" s="8"/>
      <c r="WNR157" s="8"/>
      <c r="WNS157" s="8"/>
      <c r="WNT157" s="8"/>
      <c r="WNU157" s="8"/>
      <c r="WNV157" s="8"/>
      <c r="WNW157" s="8"/>
      <c r="WNX157" s="8"/>
      <c r="WNY157" s="8"/>
      <c r="WNZ157" s="8"/>
      <c r="WOA157" s="8"/>
      <c r="WOB157" s="8"/>
      <c r="WOC157" s="8"/>
      <c r="WOD157" s="8"/>
      <c r="WOE157" s="8"/>
      <c r="WOF157" s="8"/>
      <c r="WOG157" s="8"/>
      <c r="WOH157" s="8"/>
      <c r="WOI157" s="8"/>
      <c r="WOJ157" s="8"/>
      <c r="WOK157" s="8"/>
      <c r="WOL157" s="8"/>
      <c r="WOM157" s="8"/>
      <c r="WON157" s="8"/>
      <c r="WOO157" s="8"/>
      <c r="WOP157" s="8"/>
      <c r="WOQ157" s="8"/>
      <c r="WOR157" s="8"/>
      <c r="WOS157" s="8"/>
      <c r="WOT157" s="8"/>
      <c r="WOU157" s="8"/>
      <c r="WOV157" s="8"/>
      <c r="WOW157" s="8"/>
      <c r="WOX157" s="8"/>
      <c r="WOY157" s="8"/>
      <c r="WOZ157" s="8"/>
      <c r="WPA157" s="8"/>
      <c r="WPB157" s="8"/>
      <c r="WPC157" s="8"/>
      <c r="WPD157" s="8"/>
      <c r="WPE157" s="8"/>
      <c r="WPF157" s="8"/>
      <c r="WPG157" s="8"/>
      <c r="WPH157" s="8"/>
      <c r="WPI157" s="8"/>
      <c r="WPJ157" s="8"/>
      <c r="WPK157" s="8"/>
      <c r="WPL157" s="8"/>
      <c r="WPM157" s="8"/>
      <c r="WPN157" s="8"/>
      <c r="WPO157" s="8"/>
      <c r="WPP157" s="8"/>
      <c r="WPQ157" s="8"/>
      <c r="WPR157" s="8"/>
      <c r="WPS157" s="8"/>
      <c r="WPT157" s="8"/>
      <c r="WPU157" s="8"/>
      <c r="WPV157" s="8"/>
      <c r="WPW157" s="8"/>
      <c r="WPX157" s="8"/>
      <c r="WPY157" s="8"/>
      <c r="WPZ157" s="8"/>
      <c r="WQA157" s="8"/>
      <c r="WQB157" s="8"/>
      <c r="WQC157" s="8"/>
      <c r="WQD157" s="8"/>
      <c r="WQE157" s="8"/>
      <c r="WQF157" s="8"/>
      <c r="WQG157" s="8"/>
      <c r="WQH157" s="8"/>
      <c r="WQI157" s="8"/>
      <c r="WQJ157" s="8"/>
      <c r="WQK157" s="8"/>
      <c r="WQL157" s="8"/>
      <c r="WQM157" s="8"/>
      <c r="WQN157" s="8"/>
      <c r="WQO157" s="8"/>
      <c r="WQP157" s="8"/>
      <c r="WQQ157" s="8"/>
      <c r="WQR157" s="8"/>
      <c r="WQS157" s="8"/>
      <c r="WQT157" s="8"/>
      <c r="WQU157" s="8"/>
      <c r="WQV157" s="8"/>
      <c r="WQW157" s="8"/>
      <c r="WQX157" s="8"/>
      <c r="WQY157" s="8"/>
      <c r="WQZ157" s="8"/>
      <c r="WRA157" s="8"/>
      <c r="WRB157" s="8"/>
      <c r="WRC157" s="8"/>
      <c r="WRD157" s="8"/>
      <c r="WRE157" s="8"/>
      <c r="WRF157" s="8"/>
      <c r="WRG157" s="8"/>
      <c r="WRH157" s="8"/>
      <c r="WRI157" s="8"/>
      <c r="WRJ157" s="8"/>
      <c r="WRK157" s="8"/>
      <c r="WRL157" s="8"/>
      <c r="WRM157" s="8"/>
      <c r="WRN157" s="8"/>
      <c r="WRO157" s="8"/>
      <c r="WRP157" s="8"/>
      <c r="WRQ157" s="8"/>
      <c r="WRR157" s="8"/>
      <c r="WRS157" s="8"/>
      <c r="WRT157" s="8"/>
      <c r="WRU157" s="8"/>
      <c r="WRV157" s="8"/>
      <c r="WRW157" s="8"/>
      <c r="WRX157" s="8"/>
      <c r="WRY157" s="8"/>
      <c r="WRZ157" s="8"/>
      <c r="WSA157" s="8"/>
      <c r="WSB157" s="8"/>
      <c r="WSC157" s="8"/>
      <c r="WSD157" s="8"/>
      <c r="WSE157" s="8"/>
      <c r="WSF157" s="8"/>
      <c r="WSG157" s="8"/>
      <c r="WSH157" s="8"/>
      <c r="WSI157" s="8"/>
      <c r="WSJ157" s="8"/>
      <c r="WSK157" s="8"/>
      <c r="WSL157" s="8"/>
      <c r="WSM157" s="8"/>
      <c r="WSN157" s="8"/>
      <c r="WSO157" s="8"/>
      <c r="WSP157" s="8"/>
      <c r="WSQ157" s="8"/>
      <c r="WSR157" s="8"/>
      <c r="WSS157" s="8"/>
      <c r="WST157" s="8"/>
      <c r="WSU157" s="8"/>
      <c r="WSV157" s="8"/>
      <c r="WSW157" s="8"/>
      <c r="WSX157" s="8"/>
      <c r="WSY157" s="8"/>
      <c r="WSZ157" s="8"/>
      <c r="WTA157" s="8"/>
      <c r="WTB157" s="8"/>
      <c r="WTC157" s="8"/>
      <c r="WTD157" s="8"/>
      <c r="WTE157" s="8"/>
      <c r="WTF157" s="8"/>
      <c r="WTG157" s="8"/>
      <c r="WTH157" s="8"/>
      <c r="WTI157" s="8"/>
      <c r="WTJ157" s="8"/>
      <c r="WTK157" s="8"/>
      <c r="WTL157" s="8"/>
      <c r="WTM157" s="8"/>
      <c r="WTN157" s="8"/>
      <c r="WTO157" s="8"/>
      <c r="WTP157" s="8"/>
      <c r="WTQ157" s="8"/>
      <c r="WTR157" s="8"/>
      <c r="WTS157" s="8"/>
      <c r="WTT157" s="8"/>
      <c r="WTU157" s="8"/>
      <c r="WTV157" s="8"/>
      <c r="WTW157" s="8"/>
      <c r="WTX157" s="8"/>
      <c r="WTY157" s="8"/>
      <c r="WTZ157" s="8"/>
      <c r="WUA157" s="8"/>
      <c r="WUB157" s="8"/>
      <c r="WUC157" s="8"/>
      <c r="WUD157" s="8"/>
      <c r="WUE157" s="8"/>
      <c r="WUF157" s="8"/>
      <c r="WUG157" s="8"/>
      <c r="WUH157" s="8"/>
      <c r="WUI157" s="8"/>
      <c r="WUJ157" s="8"/>
      <c r="WUK157" s="8"/>
      <c r="WUL157" s="8"/>
      <c r="WUM157" s="8"/>
      <c r="WUN157" s="8"/>
      <c r="WUO157" s="8"/>
      <c r="WUP157" s="8"/>
      <c r="WUQ157" s="8"/>
      <c r="WUR157" s="8"/>
      <c r="WUS157" s="8"/>
      <c r="WUT157" s="8"/>
      <c r="WUU157" s="8"/>
      <c r="WUV157" s="8"/>
      <c r="WUW157" s="8"/>
      <c r="WUX157" s="8"/>
      <c r="WUY157" s="8"/>
      <c r="WUZ157" s="8"/>
      <c r="WVA157" s="8"/>
      <c r="WVB157" s="8"/>
      <c r="WVC157" s="8"/>
      <c r="WVD157" s="8"/>
      <c r="WVE157" s="8"/>
      <c r="WVF157" s="8"/>
      <c r="WVG157" s="8"/>
      <c r="WVH157" s="8"/>
      <c r="WVI157" s="8"/>
      <c r="WVJ157" s="8"/>
      <c r="WVK157" s="8"/>
      <c r="WVL157" s="8"/>
      <c r="WVM157" s="8"/>
      <c r="WVN157" s="8"/>
      <c r="WVO157" s="8"/>
      <c r="WVP157" s="8"/>
      <c r="WVQ157" s="8"/>
      <c r="WVR157" s="8"/>
      <c r="WVS157" s="8"/>
      <c r="WVT157" s="8"/>
      <c r="WVU157" s="8"/>
      <c r="WVV157" s="8"/>
      <c r="WVW157" s="8"/>
      <c r="WVX157" s="8"/>
      <c r="WVY157" s="8"/>
      <c r="WVZ157" s="8"/>
      <c r="WWA157" s="8"/>
      <c r="WWB157" s="8"/>
      <c r="WWC157" s="8"/>
      <c r="WWD157" s="8"/>
      <c r="WWE157" s="8"/>
      <c r="WWF157" s="8"/>
      <c r="WWG157" s="8"/>
      <c r="WWH157" s="8"/>
      <c r="WWI157" s="8"/>
      <c r="WWJ157" s="8"/>
      <c r="WWK157" s="8"/>
      <c r="WWL157" s="8"/>
      <c r="WWM157" s="8"/>
      <c r="WWN157" s="8"/>
      <c r="WWO157" s="8"/>
      <c r="WWP157" s="8"/>
      <c r="WWQ157" s="8"/>
      <c r="WWR157" s="8"/>
      <c r="WWS157" s="8"/>
      <c r="WWT157" s="8"/>
      <c r="WWU157" s="8"/>
      <c r="WWV157" s="8"/>
      <c r="WWW157" s="8"/>
      <c r="WWX157" s="8"/>
      <c r="WWY157" s="8"/>
      <c r="WWZ157" s="8"/>
      <c r="WXA157" s="8"/>
      <c r="WXB157" s="8"/>
      <c r="WXC157" s="8"/>
      <c r="WXD157" s="8"/>
      <c r="WXE157" s="8"/>
      <c r="WXF157" s="8"/>
      <c r="WXG157" s="8"/>
      <c r="WXH157" s="8"/>
      <c r="WXI157" s="8"/>
      <c r="WXJ157" s="8"/>
      <c r="WXK157" s="8"/>
      <c r="WXL157" s="8"/>
      <c r="WXM157" s="8"/>
      <c r="WXN157" s="8"/>
      <c r="WXO157" s="8"/>
      <c r="WXP157" s="8"/>
      <c r="WXQ157" s="8"/>
      <c r="WXR157" s="8"/>
      <c r="WXS157" s="8"/>
      <c r="WXT157" s="8"/>
      <c r="WXU157" s="8"/>
      <c r="WXV157" s="8"/>
      <c r="WXW157" s="8"/>
      <c r="WXX157" s="8"/>
      <c r="WXY157" s="8"/>
      <c r="WXZ157" s="8"/>
      <c r="WYA157" s="8"/>
      <c r="WYB157" s="8"/>
      <c r="WYC157" s="8"/>
      <c r="WYD157" s="8"/>
      <c r="WYE157" s="8"/>
      <c r="WYF157" s="8"/>
      <c r="WYG157" s="8"/>
      <c r="WYH157" s="8"/>
      <c r="WYI157" s="8"/>
      <c r="WYJ157" s="8"/>
      <c r="WYK157" s="8"/>
      <c r="WYL157" s="8"/>
      <c r="WYM157" s="8"/>
      <c r="WYN157" s="8"/>
      <c r="WYO157" s="8"/>
      <c r="WYP157" s="8"/>
      <c r="WYQ157" s="8"/>
      <c r="WYR157" s="8"/>
      <c r="WYS157" s="8"/>
      <c r="WYT157" s="8"/>
      <c r="WYU157" s="8"/>
      <c r="WYV157" s="8"/>
      <c r="WYW157" s="8"/>
      <c r="WYX157" s="8"/>
      <c r="WYY157" s="8"/>
      <c r="WYZ157" s="8"/>
      <c r="WZA157" s="8"/>
      <c r="WZB157" s="8"/>
      <c r="WZC157" s="8"/>
      <c r="WZD157" s="8"/>
      <c r="WZE157" s="8"/>
      <c r="WZF157" s="8"/>
      <c r="WZG157" s="8"/>
      <c r="WZH157" s="8"/>
      <c r="WZI157" s="8"/>
      <c r="WZJ157" s="8"/>
      <c r="WZK157" s="8"/>
      <c r="WZL157" s="8"/>
      <c r="WZM157" s="8"/>
      <c r="WZN157" s="8"/>
      <c r="WZO157" s="8"/>
      <c r="WZP157" s="8"/>
      <c r="WZQ157" s="8"/>
      <c r="WZR157" s="8"/>
      <c r="WZS157" s="8"/>
      <c r="WZT157" s="8"/>
      <c r="WZU157" s="8"/>
      <c r="WZV157" s="8"/>
      <c r="WZW157" s="8"/>
      <c r="WZX157" s="8"/>
      <c r="WZY157" s="8"/>
      <c r="WZZ157" s="8"/>
      <c r="XAA157" s="8"/>
      <c r="XAB157" s="8"/>
      <c r="XAC157" s="8"/>
      <c r="XAD157" s="8"/>
      <c r="XAE157" s="8"/>
      <c r="XAF157" s="8"/>
      <c r="XAG157" s="8"/>
      <c r="XAH157" s="8"/>
      <c r="XAI157" s="8"/>
      <c r="XAJ157" s="8"/>
      <c r="XAK157" s="8"/>
      <c r="XAL157" s="8"/>
      <c r="XAM157" s="8"/>
      <c r="XAN157" s="8"/>
      <c r="XAO157" s="8"/>
      <c r="XAP157" s="8"/>
      <c r="XAQ157" s="8"/>
      <c r="XAR157" s="8"/>
      <c r="XAS157" s="8"/>
      <c r="XAT157" s="8"/>
      <c r="XAU157" s="8"/>
      <c r="XAV157" s="8"/>
      <c r="XAW157" s="8"/>
      <c r="XAX157" s="8"/>
      <c r="XAY157" s="8"/>
      <c r="XAZ157" s="8"/>
      <c r="XBA157" s="8"/>
      <c r="XBB157" s="8"/>
      <c r="XBC157" s="8"/>
      <c r="XBD157" s="8"/>
      <c r="XBE157" s="8"/>
      <c r="XBF157" s="8"/>
      <c r="XBG157" s="8"/>
      <c r="XBH157" s="8"/>
      <c r="XBI157" s="8"/>
      <c r="XBJ157" s="8"/>
      <c r="XBK157" s="8"/>
      <c r="XBL157" s="8"/>
      <c r="XBM157" s="8"/>
      <c r="XBN157" s="8"/>
      <c r="XBO157" s="8"/>
      <c r="XBP157" s="8"/>
      <c r="XBQ157" s="8"/>
      <c r="XBR157" s="8"/>
      <c r="XBS157" s="8"/>
      <c r="XBT157" s="8"/>
      <c r="XBU157" s="8"/>
      <c r="XBV157" s="8"/>
      <c r="XBW157" s="8"/>
      <c r="XBX157" s="8"/>
      <c r="XBY157" s="8"/>
      <c r="XBZ157" s="8"/>
      <c r="XCA157" s="8"/>
      <c r="XCB157" s="8"/>
      <c r="XCC157" s="8"/>
      <c r="XCD157" s="8"/>
      <c r="XCE157" s="8"/>
      <c r="XCF157" s="8"/>
      <c r="XCG157" s="8"/>
      <c r="XCH157" s="8"/>
      <c r="XCI157" s="8"/>
      <c r="XCJ157" s="8"/>
      <c r="XCK157" s="8"/>
      <c r="XCL157" s="8"/>
      <c r="XCM157" s="8"/>
      <c r="XCN157" s="8"/>
      <c r="XCO157" s="8"/>
      <c r="XCP157" s="8"/>
      <c r="XCQ157" s="8"/>
      <c r="XCR157" s="8"/>
      <c r="XCS157" s="8"/>
      <c r="XCT157" s="8"/>
      <c r="XCU157" s="8"/>
      <c r="XCV157" s="8"/>
      <c r="XCW157" s="8"/>
      <c r="XCX157" s="8"/>
      <c r="XCY157" s="8"/>
      <c r="XCZ157" s="8"/>
      <c r="XDA157" s="8"/>
      <c r="XDB157" s="8"/>
      <c r="XDC157" s="8"/>
      <c r="XDD157" s="8"/>
      <c r="XDE157" s="8"/>
      <c r="XDF157" s="8"/>
      <c r="XDG157" s="8"/>
      <c r="XDH157" s="8"/>
      <c r="XDI157" s="8"/>
      <c r="XDJ157" s="8"/>
      <c r="XDK157" s="8"/>
      <c r="XDL157" s="8"/>
      <c r="XDM157" s="8"/>
      <c r="XDN157" s="8"/>
      <c r="XDO157" s="8"/>
      <c r="XDP157" s="8"/>
      <c r="XDQ157" s="8"/>
      <c r="XDR157" s="8"/>
      <c r="XDS157" s="8"/>
      <c r="XDT157" s="8"/>
      <c r="XDU157" s="8"/>
      <c r="XDV157" s="8"/>
      <c r="XDW157" s="8"/>
      <c r="XDX157" s="8"/>
      <c r="XDY157" s="8"/>
      <c r="XDZ157" s="8"/>
      <c r="XEA157" s="8"/>
      <c r="XEB157" s="8"/>
      <c r="XEC157" s="8"/>
      <c r="XED157" s="8"/>
      <c r="XEE157" s="8"/>
      <c r="XEF157" s="8"/>
      <c r="XEG157" s="8"/>
      <c r="XEH157" s="8"/>
      <c r="XEI157" s="8"/>
      <c r="XEJ157" s="8"/>
      <c r="XEK157" s="8"/>
      <c r="XEL157" s="8"/>
      <c r="XEM157" s="8"/>
      <c r="XEN157" s="8"/>
      <c r="XEO157" s="8"/>
      <c r="XEP157" s="8"/>
      <c r="XEQ157" s="8"/>
      <c r="XER157" s="8"/>
      <c r="XES157" s="8"/>
      <c r="XET157" s="8"/>
      <c r="XEU157" s="8"/>
      <c r="XEV157" s="8"/>
      <c r="XEW157" s="8"/>
      <c r="XEX157" s="8"/>
      <c r="XEY157" s="8"/>
      <c r="XEZ157" s="8"/>
      <c r="XFA157" s="8"/>
      <c r="XFB157" s="8"/>
    </row>
    <row r="158" spans="2:16382">
      <c r="H158" s="8"/>
      <c r="I158" s="8"/>
      <c r="J158" s="8"/>
      <c r="K158" s="8"/>
      <c r="L158" s="8"/>
    </row>
    <row r="159" spans="2:16382">
      <c r="E159" s="199" t="s">
        <v>11017</v>
      </c>
    </row>
    <row r="160" spans="2:16382">
      <c r="E160" s="600">
        <f>JICA借上報酬額</f>
        <v>0</v>
      </c>
    </row>
  </sheetData>
  <sheetProtection sheet="1" objects="1" scenarios="1"/>
  <mergeCells count="49">
    <mergeCell ref="F146:F147"/>
    <mergeCell ref="B43:B44"/>
    <mergeCell ref="C43:C44"/>
    <mergeCell ref="D43:D44"/>
    <mergeCell ref="E43:E44"/>
    <mergeCell ref="E146:E147"/>
    <mergeCell ref="D6:D7"/>
    <mergeCell ref="E6:E7"/>
    <mergeCell ref="B146:B147"/>
    <mergeCell ref="C146:D147"/>
    <mergeCell ref="E114:E115"/>
    <mergeCell ref="B81:B82"/>
    <mergeCell ref="C81:C82"/>
    <mergeCell ref="D81:D82"/>
    <mergeCell ref="E81:E82"/>
    <mergeCell ref="B6:B7"/>
    <mergeCell ref="C6:C7"/>
    <mergeCell ref="C149:D149"/>
    <mergeCell ref="C150:D150"/>
    <mergeCell ref="C151:D151"/>
    <mergeCell ref="C152:D152"/>
    <mergeCell ref="B114:B115"/>
    <mergeCell ref="C114:C115"/>
    <mergeCell ref="D114:D115"/>
    <mergeCell ref="C148:D148"/>
    <mergeCell ref="B1:E2"/>
    <mergeCell ref="O4:P4"/>
    <mergeCell ref="J4:K4"/>
    <mergeCell ref="H4:I4"/>
    <mergeCell ref="F4:G4"/>
    <mergeCell ref="M4:N4"/>
    <mergeCell ref="O1:P1"/>
    <mergeCell ref="I1:J1"/>
    <mergeCell ref="I2:J2"/>
    <mergeCell ref="K1:L1"/>
    <mergeCell ref="K2:P2"/>
    <mergeCell ref="M1:N1"/>
    <mergeCell ref="H112:I112"/>
    <mergeCell ref="J112:K112"/>
    <mergeCell ref="M112:N112"/>
    <mergeCell ref="O112:P112"/>
    <mergeCell ref="H41:I41"/>
    <mergeCell ref="J41:K41"/>
    <mergeCell ref="M41:N41"/>
    <mergeCell ref="O41:P41"/>
    <mergeCell ref="H79:I79"/>
    <mergeCell ref="J79:K79"/>
    <mergeCell ref="M79:N79"/>
    <mergeCell ref="O79:P79"/>
  </mergeCells>
  <phoneticPr fontId="3"/>
  <pageMargins left="0.78740157480314965" right="0.78740157480314965" top="0.59055118110236227" bottom="0.39370078740157483" header="0.39370078740157483" footer="0.39370078740157483"/>
  <pageSetup paperSize="9" scale="74" fitToHeight="99" orientation="portrait" r:id="rId1"/>
  <rowBreaks count="1" manualBreakCount="1">
    <brk id="78" min="1" max="15" man="1"/>
  </rowBreaks>
  <drawing r:id="rId2"/>
</worksheet>
</file>

<file path=xl/worksheets/sheet6.xml><?xml version="1.0" encoding="utf-8"?>
<worksheet xmlns="http://schemas.openxmlformats.org/spreadsheetml/2006/main" xmlns:r="http://schemas.openxmlformats.org/officeDocument/2006/relationships">
  <dimension ref="A2:W353"/>
  <sheetViews>
    <sheetView view="pageBreakPreview" zoomScaleNormal="100" zoomScaleSheetLayoutView="100" workbookViewId="0">
      <selection activeCell="Z6" sqref="Z6"/>
    </sheetView>
  </sheetViews>
  <sheetFormatPr defaultRowHeight="11.25"/>
  <cols>
    <col min="1" max="1" width="2.7109375" style="4" customWidth="1"/>
    <col min="2" max="3" width="3.28515625" style="83" customWidth="1"/>
    <col min="4" max="4" width="20.7109375" style="4" customWidth="1"/>
    <col min="5" max="5" width="16.7109375" style="4" customWidth="1"/>
    <col min="6" max="6" width="8.7109375" style="12" customWidth="1"/>
    <col min="7" max="7" width="4.7109375" style="12" customWidth="1"/>
    <col min="8" max="8" width="10.7109375" style="4" customWidth="1"/>
    <col min="9" max="9" width="5.7109375" style="4" customWidth="1"/>
    <col min="10" max="11" width="10.7109375" style="4" customWidth="1"/>
    <col min="12" max="12" width="5.7109375" style="4" customWidth="1"/>
    <col min="13" max="14" width="10.7109375" style="4" customWidth="1"/>
    <col min="15" max="15" width="5.7109375" style="4" customWidth="1"/>
    <col min="16" max="17" width="10.7109375" style="4" customWidth="1"/>
    <col min="18" max="18" width="5.7109375" style="4" customWidth="1"/>
    <col min="19" max="20" width="10.7109375" style="4" customWidth="1"/>
    <col min="21" max="21" width="5.7109375" style="4" customWidth="1"/>
    <col min="22" max="22" width="10.7109375" style="4" customWidth="1"/>
    <col min="23" max="16384" width="9.140625" style="4"/>
  </cols>
  <sheetData>
    <row r="2" spans="2:22">
      <c r="B2" s="910" t="s">
        <v>21</v>
      </c>
      <c r="C2" s="910"/>
      <c r="D2" s="910"/>
      <c r="E2" s="910"/>
      <c r="K2" s="911" t="s">
        <v>10435</v>
      </c>
      <c r="L2" s="912"/>
      <c r="M2" s="913" t="str">
        <f>分担部</f>
        <v>KR</v>
      </c>
      <c r="N2" s="914"/>
      <c r="O2" s="915" t="s">
        <v>10434</v>
      </c>
      <c r="P2" s="916"/>
      <c r="Q2" s="908" t="str">
        <f>WBS</f>
        <v>JA15R1003</v>
      </c>
      <c r="R2" s="909"/>
    </row>
    <row r="3" spans="2:22" ht="12" customHeight="1">
      <c r="B3" s="910"/>
      <c r="C3" s="910"/>
      <c r="D3" s="910"/>
      <c r="E3" s="910"/>
      <c r="K3" s="870" t="s">
        <v>10433</v>
      </c>
      <c r="L3" s="871"/>
      <c r="M3" s="917" t="str">
        <f>プロジェクト件名</f>
        <v>ハノイ環状3号線マイジック～南タンロン区間実施設計</v>
      </c>
      <c r="N3" s="918"/>
      <c r="O3" s="918"/>
      <c r="P3" s="918"/>
      <c r="Q3" s="918"/>
      <c r="R3" s="918"/>
      <c r="S3" s="918"/>
      <c r="T3" s="918"/>
      <c r="U3" s="918"/>
      <c r="V3" s="919"/>
    </row>
    <row r="4" spans="2:22" s="184" customFormat="1" ht="6">
      <c r="B4" s="292"/>
      <c r="C4" s="292"/>
      <c r="F4" s="293"/>
      <c r="G4" s="293"/>
    </row>
    <row r="5" spans="2:22" ht="12" customHeight="1">
      <c r="B5" s="4"/>
      <c r="C5" s="4"/>
      <c r="K5" s="297"/>
      <c r="L5" s="298" t="s">
        <v>24</v>
      </c>
      <c r="M5" s="294" t="str">
        <f>通貨1</f>
        <v>YEN</v>
      </c>
      <c r="N5" s="297"/>
      <c r="O5" s="298" t="s">
        <v>25</v>
      </c>
      <c r="P5" s="294">
        <f>通貨2</f>
        <v>0</v>
      </c>
      <c r="Q5" s="297"/>
      <c r="R5" s="298" t="s">
        <v>26</v>
      </c>
      <c r="S5" s="294">
        <f>通貨3</f>
        <v>0</v>
      </c>
      <c r="T5" s="297"/>
      <c r="U5" s="298" t="s">
        <v>27</v>
      </c>
      <c r="V5" s="294">
        <f>通貨4</f>
        <v>0</v>
      </c>
    </row>
    <row r="6" spans="2:22" ht="12" customHeight="1">
      <c r="B6" s="84"/>
      <c r="C6" s="84"/>
      <c r="D6" s="85"/>
      <c r="E6" s="85"/>
      <c r="K6" s="297"/>
      <c r="L6" s="298" t="s">
        <v>10472</v>
      </c>
      <c r="M6" s="295">
        <f>通貨1レート</f>
        <v>1</v>
      </c>
      <c r="N6" s="297"/>
      <c r="O6" s="298" t="s">
        <v>10473</v>
      </c>
      <c r="P6" s="295">
        <f>通貨2レート</f>
        <v>0</v>
      </c>
      <c r="Q6" s="297"/>
      <c r="R6" s="298" t="s">
        <v>10475</v>
      </c>
      <c r="S6" s="295">
        <f>通貨3レート</f>
        <v>0</v>
      </c>
      <c r="T6" s="297"/>
      <c r="U6" s="298" t="s">
        <v>10477</v>
      </c>
      <c r="V6" s="295">
        <f>通貨4レート</f>
        <v>0</v>
      </c>
    </row>
    <row r="7" spans="2:22" ht="12" customHeight="1">
      <c r="B7" s="84"/>
      <c r="C7" s="84"/>
      <c r="D7" s="85"/>
      <c r="E7" s="85"/>
      <c r="F7" s="86"/>
      <c r="G7" s="86"/>
      <c r="K7" s="297"/>
      <c r="L7" s="298" t="s">
        <v>10471</v>
      </c>
      <c r="M7" s="296">
        <f>通貨1単位</f>
        <v>1</v>
      </c>
      <c r="N7" s="297"/>
      <c r="O7" s="298" t="s">
        <v>10474</v>
      </c>
      <c r="P7" s="296">
        <f>通貨2単位</f>
        <v>0</v>
      </c>
      <c r="Q7" s="297"/>
      <c r="R7" s="298" t="s">
        <v>10476</v>
      </c>
      <c r="S7" s="296">
        <f>通貨3単位</f>
        <v>0</v>
      </c>
      <c r="T7" s="297"/>
      <c r="U7" s="298" t="s">
        <v>10478</v>
      </c>
      <c r="V7" s="296">
        <f>通貨4単位</f>
        <v>0</v>
      </c>
    </row>
    <row r="8" spans="2:22">
      <c r="B8" s="87">
        <v>3</v>
      </c>
      <c r="C8" s="88" t="s">
        <v>400</v>
      </c>
      <c r="D8" s="89"/>
      <c r="E8" s="89"/>
      <c r="F8" s="86"/>
      <c r="G8" s="86"/>
    </row>
    <row r="9" spans="2:22" s="299" customFormat="1">
      <c r="B9" s="902" t="s">
        <v>406</v>
      </c>
      <c r="C9" s="903"/>
      <c r="D9" s="900" t="s">
        <v>30</v>
      </c>
      <c r="E9" s="900" t="s">
        <v>407</v>
      </c>
      <c r="F9" s="900" t="s">
        <v>6</v>
      </c>
      <c r="G9" s="920" t="s">
        <v>10923</v>
      </c>
      <c r="H9" s="300" t="s">
        <v>28</v>
      </c>
      <c r="I9" s="300"/>
      <c r="J9" s="300"/>
      <c r="K9" s="297"/>
      <c r="L9" s="298" t="s">
        <v>24</v>
      </c>
      <c r="M9" s="294" t="str">
        <f>通貨1</f>
        <v>YEN</v>
      </c>
      <c r="N9" s="297"/>
      <c r="O9" s="298" t="s">
        <v>25</v>
      </c>
      <c r="P9" s="294" t="str">
        <f>IF(通貨2="","",通貨2)</f>
        <v/>
      </c>
      <c r="Q9" s="297"/>
      <c r="R9" s="298" t="s">
        <v>26</v>
      </c>
      <c r="S9" s="294" t="str">
        <f>IF(通貨3="","",通貨3)</f>
        <v/>
      </c>
      <c r="T9" s="297"/>
      <c r="U9" s="298" t="s">
        <v>27</v>
      </c>
      <c r="V9" s="294" t="str">
        <f>IF(通貨4="","",通貨4)</f>
        <v/>
      </c>
    </row>
    <row r="10" spans="2:22" s="299" customFormat="1" ht="12.75" customHeight="1" thickBot="1">
      <c r="B10" s="904"/>
      <c r="C10" s="905"/>
      <c r="D10" s="906"/>
      <c r="E10" s="907"/>
      <c r="F10" s="906"/>
      <c r="G10" s="921"/>
      <c r="H10" s="301" t="s">
        <v>29</v>
      </c>
      <c r="I10" s="301" t="s">
        <v>5</v>
      </c>
      <c r="J10" s="301" t="s">
        <v>23</v>
      </c>
      <c r="K10" s="301" t="s">
        <v>22</v>
      </c>
      <c r="L10" s="301" t="s">
        <v>5</v>
      </c>
      <c r="M10" s="301" t="s">
        <v>23</v>
      </c>
      <c r="N10" s="301" t="s">
        <v>22</v>
      </c>
      <c r="O10" s="301" t="s">
        <v>5</v>
      </c>
      <c r="P10" s="301" t="s">
        <v>23</v>
      </c>
      <c r="Q10" s="301" t="s">
        <v>22</v>
      </c>
      <c r="R10" s="301" t="s">
        <v>5</v>
      </c>
      <c r="S10" s="301" t="s">
        <v>23</v>
      </c>
      <c r="T10" s="301" t="s">
        <v>22</v>
      </c>
      <c r="U10" s="301" t="s">
        <v>5</v>
      </c>
      <c r="V10" s="301" t="s">
        <v>23</v>
      </c>
    </row>
    <row r="11" spans="2:22" s="199" customFormat="1" ht="12" thickTop="1">
      <c r="B11" s="208">
        <v>1</v>
      </c>
      <c r="C11" s="209"/>
      <c r="D11" s="210" t="s">
        <v>7</v>
      </c>
      <c r="E11" s="211"/>
      <c r="F11" s="212"/>
      <c r="G11" s="212"/>
      <c r="H11" s="197"/>
      <c r="I11" s="213"/>
      <c r="J11" s="197"/>
      <c r="K11" s="197"/>
      <c r="L11" s="198"/>
      <c r="M11" s="197"/>
      <c r="N11" s="197"/>
      <c r="O11" s="198"/>
      <c r="P11" s="197"/>
      <c r="Q11" s="197"/>
      <c r="R11" s="198"/>
      <c r="S11" s="197"/>
      <c r="T11" s="197"/>
      <c r="U11" s="198"/>
      <c r="V11" s="197"/>
    </row>
    <row r="12" spans="2:22">
      <c r="B12" s="577"/>
      <c r="C12" s="578" t="s">
        <v>201</v>
      </c>
      <c r="D12" s="579" t="s">
        <v>10901</v>
      </c>
      <c r="E12" s="585" t="s">
        <v>10903</v>
      </c>
      <c r="F12" s="581" t="s">
        <v>404</v>
      </c>
      <c r="G12" s="586" t="s">
        <v>10924</v>
      </c>
      <c r="H12" s="227">
        <f t="shared" ref="H12:H24" si="0">IF(I12=0,0,J12/I12)</f>
        <v>0</v>
      </c>
      <c r="I12" s="321">
        <f>L12+O12+R12+U12</f>
        <v>0</v>
      </c>
      <c r="J12" s="227">
        <f>M$6*M$7*M12+P$6*P$7*P12+S$6*S$7*S12+V$6*V$7*V12</f>
        <v>0</v>
      </c>
      <c r="K12" s="195"/>
      <c r="L12" s="196"/>
      <c r="M12" s="91">
        <f t="shared" ref="M12:M24" si="1">K12*L12</f>
        <v>0</v>
      </c>
      <c r="N12" s="195"/>
      <c r="O12" s="196"/>
      <c r="P12" s="91">
        <f t="shared" ref="P12:P24" si="2">N12*O12</f>
        <v>0</v>
      </c>
      <c r="Q12" s="195"/>
      <c r="R12" s="196"/>
      <c r="S12" s="91">
        <f t="shared" ref="S12:S24" si="3">Q12*R12</f>
        <v>0</v>
      </c>
      <c r="T12" s="195"/>
      <c r="U12" s="196"/>
      <c r="V12" s="91">
        <f t="shared" ref="V12:V24" si="4">T12*U12</f>
        <v>0</v>
      </c>
    </row>
    <row r="13" spans="2:22">
      <c r="B13" s="577"/>
      <c r="C13" s="578" t="s">
        <v>401</v>
      </c>
      <c r="D13" s="579"/>
      <c r="E13" s="585" t="s">
        <v>10904</v>
      </c>
      <c r="F13" s="581" t="s">
        <v>404</v>
      </c>
      <c r="G13" s="586" t="s">
        <v>10924</v>
      </c>
      <c r="H13" s="227">
        <f t="shared" si="0"/>
        <v>0</v>
      </c>
      <c r="I13" s="321">
        <f>L13+O13+R13+U13</f>
        <v>0</v>
      </c>
      <c r="J13" s="227">
        <f t="shared" ref="J13:J21" si="5">M$6*M$7*M13+P$6*P$7*P13+S$6*S$7*S13+V$6*V$7*V13</f>
        <v>0</v>
      </c>
      <c r="K13" s="195"/>
      <c r="L13" s="196"/>
      <c r="M13" s="91">
        <f t="shared" si="1"/>
        <v>0</v>
      </c>
      <c r="N13" s="195"/>
      <c r="O13" s="196"/>
      <c r="P13" s="91">
        <f t="shared" si="2"/>
        <v>0</v>
      </c>
      <c r="Q13" s="195"/>
      <c r="R13" s="196"/>
      <c r="S13" s="91">
        <f t="shared" si="3"/>
        <v>0</v>
      </c>
      <c r="T13" s="195"/>
      <c r="U13" s="196"/>
      <c r="V13" s="91">
        <f t="shared" si="4"/>
        <v>0</v>
      </c>
    </row>
    <row r="14" spans="2:22">
      <c r="B14" s="577"/>
      <c r="C14" s="578" t="s">
        <v>32</v>
      </c>
      <c r="D14" s="582"/>
      <c r="E14" s="580" t="s">
        <v>10906</v>
      </c>
      <c r="F14" s="581" t="s">
        <v>404</v>
      </c>
      <c r="G14" s="586" t="s">
        <v>10925</v>
      </c>
      <c r="H14" s="227">
        <f t="shared" ref="H14:H20" si="6">IF(I14=0,0,J14/I14)</f>
        <v>0</v>
      </c>
      <c r="I14" s="321">
        <f t="shared" ref="I14:I20" si="7">L14+O14+R14+U14</f>
        <v>0</v>
      </c>
      <c r="J14" s="227">
        <f t="shared" si="5"/>
        <v>0</v>
      </c>
      <c r="K14" s="195"/>
      <c r="L14" s="196"/>
      <c r="M14" s="91">
        <f t="shared" ref="M14:M20" si="8">K14*L14</f>
        <v>0</v>
      </c>
      <c r="N14" s="195"/>
      <c r="O14" s="196"/>
      <c r="P14" s="91">
        <f t="shared" ref="P14:P20" si="9">N14*O14</f>
        <v>0</v>
      </c>
      <c r="Q14" s="195"/>
      <c r="R14" s="196"/>
      <c r="S14" s="91">
        <f t="shared" ref="S14:S20" si="10">Q14*R14</f>
        <v>0</v>
      </c>
      <c r="T14" s="195"/>
      <c r="U14" s="196"/>
      <c r="V14" s="91">
        <f t="shared" ref="V14:V20" si="11">T14*U14</f>
        <v>0</v>
      </c>
    </row>
    <row r="15" spans="2:22">
      <c r="B15" s="577"/>
      <c r="C15" s="578" t="s">
        <v>33</v>
      </c>
      <c r="D15" s="579"/>
      <c r="E15" s="583"/>
      <c r="F15" s="584"/>
      <c r="G15" s="586"/>
      <c r="H15" s="227">
        <f t="shared" si="6"/>
        <v>0</v>
      </c>
      <c r="I15" s="321">
        <f t="shared" si="7"/>
        <v>0</v>
      </c>
      <c r="J15" s="227">
        <f t="shared" si="5"/>
        <v>0</v>
      </c>
      <c r="K15" s="195"/>
      <c r="L15" s="196"/>
      <c r="M15" s="91">
        <f t="shared" si="8"/>
        <v>0</v>
      </c>
      <c r="N15" s="195"/>
      <c r="O15" s="196"/>
      <c r="P15" s="91">
        <f t="shared" si="9"/>
        <v>0</v>
      </c>
      <c r="Q15" s="195"/>
      <c r="R15" s="196"/>
      <c r="S15" s="91">
        <f t="shared" si="10"/>
        <v>0</v>
      </c>
      <c r="T15" s="195"/>
      <c r="U15" s="196"/>
      <c r="V15" s="91">
        <f t="shared" si="11"/>
        <v>0</v>
      </c>
    </row>
    <row r="16" spans="2:22">
      <c r="B16" s="577"/>
      <c r="C16" s="578" t="s">
        <v>34</v>
      </c>
      <c r="D16" s="579" t="s">
        <v>10902</v>
      </c>
      <c r="E16" s="580" t="s">
        <v>10905</v>
      </c>
      <c r="F16" s="581" t="s">
        <v>404</v>
      </c>
      <c r="G16" s="586" t="s">
        <v>10924</v>
      </c>
      <c r="H16" s="227">
        <f t="shared" si="6"/>
        <v>0</v>
      </c>
      <c r="I16" s="321">
        <f t="shared" si="7"/>
        <v>0</v>
      </c>
      <c r="J16" s="227">
        <f t="shared" si="5"/>
        <v>0</v>
      </c>
      <c r="K16" s="195"/>
      <c r="L16" s="196"/>
      <c r="M16" s="91">
        <f t="shared" si="8"/>
        <v>0</v>
      </c>
      <c r="N16" s="195"/>
      <c r="O16" s="196"/>
      <c r="P16" s="91">
        <f t="shared" si="9"/>
        <v>0</v>
      </c>
      <c r="Q16" s="195"/>
      <c r="R16" s="196"/>
      <c r="S16" s="91">
        <f t="shared" si="10"/>
        <v>0</v>
      </c>
      <c r="T16" s="195"/>
      <c r="U16" s="196"/>
      <c r="V16" s="91">
        <f t="shared" si="11"/>
        <v>0</v>
      </c>
    </row>
    <row r="17" spans="2:22">
      <c r="B17" s="577"/>
      <c r="C17" s="578" t="s">
        <v>35</v>
      </c>
      <c r="D17" s="582"/>
      <c r="E17" s="583"/>
      <c r="F17" s="584"/>
      <c r="G17" s="586"/>
      <c r="H17" s="227">
        <f t="shared" si="6"/>
        <v>0</v>
      </c>
      <c r="I17" s="321">
        <f t="shared" si="7"/>
        <v>0</v>
      </c>
      <c r="J17" s="227">
        <f t="shared" si="5"/>
        <v>0</v>
      </c>
      <c r="K17" s="195"/>
      <c r="L17" s="196"/>
      <c r="M17" s="91">
        <f t="shared" si="8"/>
        <v>0</v>
      </c>
      <c r="N17" s="195"/>
      <c r="O17" s="196"/>
      <c r="P17" s="91">
        <f t="shared" si="9"/>
        <v>0</v>
      </c>
      <c r="Q17" s="195"/>
      <c r="R17" s="196"/>
      <c r="S17" s="91">
        <f t="shared" si="10"/>
        <v>0</v>
      </c>
      <c r="T17" s="195"/>
      <c r="U17" s="196"/>
      <c r="V17" s="91">
        <f t="shared" si="11"/>
        <v>0</v>
      </c>
    </row>
    <row r="18" spans="2:22">
      <c r="B18" s="577"/>
      <c r="C18" s="578" t="s">
        <v>36</v>
      </c>
      <c r="D18" s="582"/>
      <c r="E18" s="583"/>
      <c r="F18" s="584"/>
      <c r="G18" s="586" t="s">
        <v>10925</v>
      </c>
      <c r="H18" s="227">
        <f t="shared" si="6"/>
        <v>0</v>
      </c>
      <c r="I18" s="321">
        <f t="shared" si="7"/>
        <v>0</v>
      </c>
      <c r="J18" s="227">
        <f t="shared" si="5"/>
        <v>0</v>
      </c>
      <c r="K18" s="195"/>
      <c r="L18" s="196"/>
      <c r="M18" s="91">
        <f t="shared" si="8"/>
        <v>0</v>
      </c>
      <c r="N18" s="195"/>
      <c r="O18" s="196"/>
      <c r="P18" s="91">
        <f t="shared" si="9"/>
        <v>0</v>
      </c>
      <c r="Q18" s="195"/>
      <c r="R18" s="196"/>
      <c r="S18" s="91">
        <f t="shared" si="10"/>
        <v>0</v>
      </c>
      <c r="T18" s="195"/>
      <c r="U18" s="196"/>
      <c r="V18" s="91">
        <f t="shared" si="11"/>
        <v>0</v>
      </c>
    </row>
    <row r="19" spans="2:22">
      <c r="B19" s="577"/>
      <c r="C19" s="578" t="s">
        <v>37</v>
      </c>
      <c r="D19" s="582"/>
      <c r="E19" s="583"/>
      <c r="F19" s="584"/>
      <c r="G19" s="586"/>
      <c r="H19" s="227">
        <f t="shared" si="6"/>
        <v>0</v>
      </c>
      <c r="I19" s="321">
        <f t="shared" si="7"/>
        <v>0</v>
      </c>
      <c r="J19" s="227">
        <f t="shared" si="5"/>
        <v>0</v>
      </c>
      <c r="K19" s="195"/>
      <c r="L19" s="196"/>
      <c r="M19" s="91">
        <f t="shared" si="8"/>
        <v>0</v>
      </c>
      <c r="N19" s="195"/>
      <c r="O19" s="196"/>
      <c r="P19" s="91">
        <f t="shared" si="9"/>
        <v>0</v>
      </c>
      <c r="Q19" s="195"/>
      <c r="R19" s="196"/>
      <c r="S19" s="91">
        <f t="shared" si="10"/>
        <v>0</v>
      </c>
      <c r="T19" s="195"/>
      <c r="U19" s="196"/>
      <c r="V19" s="91">
        <f t="shared" si="11"/>
        <v>0</v>
      </c>
    </row>
    <row r="20" spans="2:22">
      <c r="B20" s="577"/>
      <c r="C20" s="578" t="s">
        <v>52</v>
      </c>
      <c r="D20" s="582"/>
      <c r="E20" s="583"/>
      <c r="F20" s="584"/>
      <c r="G20" s="586"/>
      <c r="H20" s="227">
        <f t="shared" si="6"/>
        <v>0</v>
      </c>
      <c r="I20" s="321">
        <f t="shared" si="7"/>
        <v>0</v>
      </c>
      <c r="J20" s="227">
        <f t="shared" si="5"/>
        <v>0</v>
      </c>
      <c r="K20" s="195"/>
      <c r="L20" s="196"/>
      <c r="M20" s="91">
        <f t="shared" si="8"/>
        <v>0</v>
      </c>
      <c r="N20" s="195"/>
      <c r="O20" s="196"/>
      <c r="P20" s="91">
        <f t="shared" si="9"/>
        <v>0</v>
      </c>
      <c r="Q20" s="195"/>
      <c r="R20" s="196"/>
      <c r="S20" s="91">
        <f t="shared" si="10"/>
        <v>0</v>
      </c>
      <c r="T20" s="195"/>
      <c r="U20" s="196"/>
      <c r="V20" s="91">
        <f t="shared" si="11"/>
        <v>0</v>
      </c>
    </row>
    <row r="21" spans="2:22">
      <c r="B21" s="577"/>
      <c r="C21" s="578" t="s">
        <v>541</v>
      </c>
      <c r="D21" s="582"/>
      <c r="E21" s="583"/>
      <c r="F21" s="584"/>
      <c r="G21" s="586"/>
      <c r="H21" s="227">
        <f t="shared" si="0"/>
        <v>0</v>
      </c>
      <c r="I21" s="321">
        <f>L21+O21+R21+U21</f>
        <v>0</v>
      </c>
      <c r="J21" s="227">
        <f t="shared" si="5"/>
        <v>0</v>
      </c>
      <c r="K21" s="195"/>
      <c r="L21" s="196"/>
      <c r="M21" s="91">
        <f t="shared" si="1"/>
        <v>0</v>
      </c>
      <c r="N21" s="195"/>
      <c r="O21" s="196"/>
      <c r="P21" s="91">
        <f t="shared" si="2"/>
        <v>0</v>
      </c>
      <c r="Q21" s="195"/>
      <c r="R21" s="196"/>
      <c r="S21" s="91">
        <f t="shared" si="3"/>
        <v>0</v>
      </c>
      <c r="T21" s="195"/>
      <c r="U21" s="196"/>
      <c r="V21" s="91">
        <f t="shared" si="4"/>
        <v>0</v>
      </c>
    </row>
    <row r="22" spans="2:22">
      <c r="B22" s="90"/>
      <c r="C22" s="92"/>
      <c r="D22" s="152" t="s">
        <v>504</v>
      </c>
      <c r="E22" s="94"/>
      <c r="F22" s="93"/>
      <c r="G22" s="589"/>
      <c r="H22" s="322">
        <f t="shared" ref="H22" si="12">IF(I22=0,0,J22/I22)</f>
        <v>0</v>
      </c>
      <c r="I22" s="323">
        <f>L22+O22+R22+U22</f>
        <v>0</v>
      </c>
      <c r="J22" s="322">
        <f t="shared" ref="J22" si="13">M$6*M$7*M22+P$6*P$7*P22+S$6*S$7*S22+V$6*V$7*V22</f>
        <v>0</v>
      </c>
      <c r="K22" s="322"/>
      <c r="L22" s="576"/>
      <c r="M22" s="322">
        <f t="shared" ref="M22" si="14">K22*L22</f>
        <v>0</v>
      </c>
      <c r="N22" s="322"/>
      <c r="O22" s="576"/>
      <c r="P22" s="322">
        <f t="shared" ref="P22" si="15">N22*O22</f>
        <v>0</v>
      </c>
      <c r="Q22" s="322"/>
      <c r="R22" s="576"/>
      <c r="S22" s="322">
        <f t="shared" ref="S22" si="16">Q22*R22</f>
        <v>0</v>
      </c>
      <c r="T22" s="322"/>
      <c r="U22" s="576"/>
      <c r="V22" s="322">
        <f t="shared" ref="V22" si="17">T22*U22</f>
        <v>0</v>
      </c>
    </row>
    <row r="23" spans="2:22" s="199" customFormat="1">
      <c r="B23" s="208">
        <v>2</v>
      </c>
      <c r="C23" s="209"/>
      <c r="D23" s="210" t="s">
        <v>409</v>
      </c>
      <c r="E23" s="211"/>
      <c r="F23" s="212"/>
      <c r="G23" s="212"/>
      <c r="H23" s="197"/>
      <c r="I23" s="213"/>
      <c r="J23" s="197"/>
      <c r="K23" s="197"/>
      <c r="L23" s="198"/>
      <c r="M23" s="197"/>
      <c r="N23" s="197"/>
      <c r="O23" s="198"/>
      <c r="P23" s="197"/>
      <c r="Q23" s="197"/>
      <c r="R23" s="198"/>
      <c r="S23" s="197"/>
      <c r="T23" s="197"/>
      <c r="U23" s="198"/>
      <c r="V23" s="197"/>
    </row>
    <row r="24" spans="2:22">
      <c r="B24" s="577"/>
      <c r="C24" s="578" t="s">
        <v>201</v>
      </c>
      <c r="D24" s="579" t="s">
        <v>10900</v>
      </c>
      <c r="E24" s="580" t="s">
        <v>10907</v>
      </c>
      <c r="F24" s="581" t="s">
        <v>10908</v>
      </c>
      <c r="G24" s="586" t="s">
        <v>10925</v>
      </c>
      <c r="H24" s="227">
        <f t="shared" si="0"/>
        <v>0</v>
      </c>
      <c r="I24" s="321">
        <f>L24+O24+R24+U24</f>
        <v>0</v>
      </c>
      <c r="J24" s="227">
        <f>M$6*M$7*M24+P$6*P$7*P24+S$6*S$7*S24+V$6*V$7*V24</f>
        <v>0</v>
      </c>
      <c r="K24" s="195"/>
      <c r="L24" s="196"/>
      <c r="M24" s="91">
        <f t="shared" si="1"/>
        <v>0</v>
      </c>
      <c r="N24" s="195"/>
      <c r="O24" s="196"/>
      <c r="P24" s="91">
        <f t="shared" si="2"/>
        <v>0</v>
      </c>
      <c r="Q24" s="195"/>
      <c r="R24" s="196"/>
      <c r="S24" s="91">
        <f t="shared" si="3"/>
        <v>0</v>
      </c>
      <c r="T24" s="195"/>
      <c r="U24" s="196"/>
      <c r="V24" s="91">
        <f t="shared" si="4"/>
        <v>0</v>
      </c>
    </row>
    <row r="25" spans="2:22">
      <c r="B25" s="577"/>
      <c r="C25" s="578" t="s">
        <v>401</v>
      </c>
      <c r="D25" s="582"/>
      <c r="E25" s="583"/>
      <c r="F25" s="584"/>
      <c r="G25" s="586"/>
      <c r="H25" s="227">
        <f t="shared" ref="H25" si="18">IF(I25=0,0,J25/I25)</f>
        <v>0</v>
      </c>
      <c r="I25" s="321">
        <f t="shared" ref="I25" si="19">L25+O25+R25+U25</f>
        <v>0</v>
      </c>
      <c r="J25" s="227">
        <f>M$6*M$7*M25+P$6*P$7*P25+S$6*S$7*S25+V$6*V$7*V25</f>
        <v>0</v>
      </c>
      <c r="K25" s="195"/>
      <c r="L25" s="196"/>
      <c r="M25" s="91">
        <f t="shared" ref="M25" si="20">K25*L25</f>
        <v>0</v>
      </c>
      <c r="N25" s="195"/>
      <c r="O25" s="196"/>
      <c r="P25" s="91">
        <f t="shared" ref="P25" si="21">N25*O25</f>
        <v>0</v>
      </c>
      <c r="Q25" s="195"/>
      <c r="R25" s="196"/>
      <c r="S25" s="91">
        <f t="shared" ref="S25" si="22">Q25*R25</f>
        <v>0</v>
      </c>
      <c r="T25" s="195"/>
      <c r="U25" s="196"/>
      <c r="V25" s="91">
        <f t="shared" ref="V25" si="23">T25*U25</f>
        <v>0</v>
      </c>
    </row>
    <row r="26" spans="2:22">
      <c r="B26" s="577"/>
      <c r="C26" s="578" t="s">
        <v>32</v>
      </c>
      <c r="D26" s="582"/>
      <c r="E26" s="583"/>
      <c r="F26" s="584"/>
      <c r="G26" s="586"/>
      <c r="H26" s="227">
        <f t="shared" ref="H26" si="24">IF(I26=0,0,J26/I26)</f>
        <v>0</v>
      </c>
      <c r="I26" s="321">
        <f t="shared" ref="I26" si="25">L26+O26+R26+U26</f>
        <v>0</v>
      </c>
      <c r="J26" s="227">
        <f t="shared" ref="J26" si="26">M$6*M$7*M26+P$6*P$7*P26+S$6*S$7*S26+V$6*V$7*V26</f>
        <v>0</v>
      </c>
      <c r="K26" s="195"/>
      <c r="L26" s="196"/>
      <c r="M26" s="91">
        <f t="shared" ref="M26" si="27">K26*L26</f>
        <v>0</v>
      </c>
      <c r="N26" s="195"/>
      <c r="O26" s="196"/>
      <c r="P26" s="91">
        <f t="shared" ref="P26" si="28">N26*O26</f>
        <v>0</v>
      </c>
      <c r="Q26" s="195"/>
      <c r="R26" s="196"/>
      <c r="S26" s="91">
        <f t="shared" ref="S26" si="29">Q26*R26</f>
        <v>0</v>
      </c>
      <c r="T26" s="195"/>
      <c r="U26" s="196"/>
      <c r="V26" s="91">
        <f t="shared" ref="V26" si="30">T26*U26</f>
        <v>0</v>
      </c>
    </row>
    <row r="27" spans="2:22" s="199" customFormat="1" ht="12" thickBot="1">
      <c r="B27" s="663"/>
      <c r="C27" s="664"/>
      <c r="D27" s="216" t="s">
        <v>504</v>
      </c>
      <c r="E27" s="665"/>
      <c r="F27" s="666"/>
      <c r="G27" s="667"/>
      <c r="H27" s="668">
        <f t="shared" ref="H27" si="31">IF(I27=0,0,J27/I27)</f>
        <v>0</v>
      </c>
      <c r="I27" s="669">
        <f t="shared" ref="I27" si="32">L27+O27+R27+U27</f>
        <v>0</v>
      </c>
      <c r="J27" s="668">
        <f t="shared" ref="J27" si="33">M$6*M$7*M27+P$6*P$7*P27+S$6*S$7*S27+V$6*V$7*V27</f>
        <v>0</v>
      </c>
      <c r="K27" s="668"/>
      <c r="L27" s="670"/>
      <c r="M27" s="668">
        <f t="shared" ref="M27" si="34">K27*L27</f>
        <v>0</v>
      </c>
      <c r="N27" s="668"/>
      <c r="O27" s="670"/>
      <c r="P27" s="668">
        <f t="shared" ref="P27" si="35">N27*O27</f>
        <v>0</v>
      </c>
      <c r="Q27" s="668"/>
      <c r="R27" s="670"/>
      <c r="S27" s="668">
        <f t="shared" ref="S27" si="36">Q27*R27</f>
        <v>0</v>
      </c>
      <c r="T27" s="668"/>
      <c r="U27" s="670"/>
      <c r="V27" s="668">
        <f t="shared" ref="V27" si="37">T27*U27</f>
        <v>0</v>
      </c>
    </row>
    <row r="28" spans="2:22" s="299" customFormat="1" ht="12" thickTop="1">
      <c r="B28" s="674"/>
      <c r="C28" s="674"/>
      <c r="D28" s="304" t="s">
        <v>8</v>
      </c>
      <c r="E28" s="305"/>
      <c r="F28" s="305">
        <v>0</v>
      </c>
      <c r="G28" s="305"/>
      <c r="H28" s="306"/>
      <c r="I28" s="307"/>
      <c r="J28" s="306">
        <f>SUBTOTAL(9,J11:J27)</f>
        <v>0</v>
      </c>
      <c r="K28" s="306"/>
      <c r="L28" s="307"/>
      <c r="M28" s="306">
        <f>SUBTOTAL(9,M11:M27)</f>
        <v>0</v>
      </c>
      <c r="N28" s="306"/>
      <c r="O28" s="307"/>
      <c r="P28" s="306">
        <f>SUBTOTAL(9,P11:P27)</f>
        <v>0</v>
      </c>
      <c r="Q28" s="306"/>
      <c r="R28" s="307"/>
      <c r="S28" s="306">
        <f>SUBTOTAL(9,S11:S27)</f>
        <v>0</v>
      </c>
      <c r="T28" s="306"/>
      <c r="U28" s="307"/>
      <c r="V28" s="306">
        <f>SUBTOTAL(9,V11:V27)</f>
        <v>0</v>
      </c>
    </row>
    <row r="29" spans="2:22" s="299" customFormat="1">
      <c r="B29" s="671"/>
      <c r="C29" s="671"/>
      <c r="D29" s="672"/>
      <c r="E29" s="222" t="s">
        <v>11035</v>
      </c>
      <c r="F29" s="220"/>
      <c r="G29" s="675" t="s">
        <v>10924</v>
      </c>
      <c r="H29" s="673"/>
      <c r="I29" s="323"/>
      <c r="J29" s="676">
        <f>SUMIFS(J12:J22,$G12:$G22,$G29)+SUMIFS(J24:J27,$G24:$G27,$G29)</f>
        <v>0</v>
      </c>
      <c r="K29" s="673"/>
      <c r="L29" s="323"/>
      <c r="M29" s="676">
        <f>SUMIFS(M12:M22,$G12:$G22,$G29)+SUMIFS(M24:M27,$G24:$G27,$G29)</f>
        <v>0</v>
      </c>
      <c r="N29" s="673"/>
      <c r="O29" s="323"/>
      <c r="P29" s="676">
        <f>SUMIFS(P12:P22,$G12:$G22,$G29)+SUMIFS(P24:P27,$G24:$G27,$G29)</f>
        <v>0</v>
      </c>
      <c r="Q29" s="673"/>
      <c r="R29" s="323"/>
      <c r="S29" s="676">
        <f>SUMIFS(S12:S22,$G12:$G22,$G29)+SUMIFS(S24:S27,$G24:$G27,$G29)</f>
        <v>0</v>
      </c>
      <c r="T29" s="673"/>
      <c r="U29" s="323"/>
      <c r="V29" s="676">
        <f>SUMIFS(V12:V22,$G12:$G22,$G29)+SUMIFS(V24:V27,$G24:$G27,$G29)</f>
        <v>0</v>
      </c>
    </row>
    <row r="30" spans="2:22" s="199" customFormat="1">
      <c r="B30" s="671"/>
      <c r="C30" s="671"/>
      <c r="D30" s="217"/>
      <c r="E30" s="671" t="s">
        <v>11036</v>
      </c>
      <c r="F30" s="558"/>
      <c r="G30" s="675" t="s">
        <v>10925</v>
      </c>
      <c r="H30" s="601"/>
      <c r="I30" s="601"/>
      <c r="J30" s="676">
        <f>SUMIFS(J12:J22,$G12:$G22,$G30)+SUMIFS(J24:J27,$G24:$G27,$G30)</f>
        <v>0</v>
      </c>
      <c r="K30" s="601"/>
      <c r="L30" s="601"/>
      <c r="M30" s="676">
        <f>SUMIFS(M12:M22,$G12:$G22,$G30)+SUMIFS(M24:M27,$G24:$G27,$G30)</f>
        <v>0</v>
      </c>
      <c r="N30" s="601"/>
      <c r="O30" s="601"/>
      <c r="P30" s="676">
        <f>SUMIFS(P12:P22,$G12:$G22,$G30)+SUMIFS(P24:P27,$G24:$G27,$G30)</f>
        <v>0</v>
      </c>
      <c r="Q30" s="601"/>
      <c r="R30" s="601"/>
      <c r="S30" s="676">
        <f>SUMIFS(S12:S22,$G12:$G22,$G30)+SUMIFS(S24:S27,$G24:$G27,$G30)</f>
        <v>0</v>
      </c>
      <c r="T30" s="601"/>
      <c r="U30" s="601"/>
      <c r="V30" s="676">
        <f>SUMIFS(V12:V22,$G12:$G22,$G30)+SUMIFS(V24:V27,$G24:$G27,$G30)</f>
        <v>0</v>
      </c>
    </row>
    <row r="31" spans="2:22" s="678" customFormat="1">
      <c r="B31" s="679"/>
      <c r="C31" s="679"/>
      <c r="D31" s="680"/>
      <c r="E31" s="679" t="str">
        <f>IF(J31&lt;&gt;0,"未区分","")</f>
        <v/>
      </c>
      <c r="F31" s="681"/>
      <c r="G31" s="681"/>
      <c r="H31" s="682"/>
      <c r="I31" s="682"/>
      <c r="J31" s="683">
        <f>J28-J29-J30</f>
        <v>0</v>
      </c>
      <c r="K31" s="682"/>
      <c r="L31" s="682"/>
      <c r="M31" s="683">
        <f>M28-M29-M30</f>
        <v>0</v>
      </c>
      <c r="N31" s="682"/>
      <c r="O31" s="682"/>
      <c r="P31" s="683">
        <f>P28-P29-P30</f>
        <v>0</v>
      </c>
      <c r="Q31" s="682"/>
      <c r="R31" s="682"/>
      <c r="S31" s="683">
        <f>S28-S29-S30</f>
        <v>0</v>
      </c>
      <c r="T31" s="682"/>
      <c r="U31" s="682"/>
      <c r="V31" s="683">
        <f>V28-V29-V30</f>
        <v>0</v>
      </c>
    </row>
    <row r="32" spans="2:22" s="199" customFormat="1">
      <c r="B32" s="205">
        <v>4</v>
      </c>
      <c r="C32" s="206" t="s">
        <v>38</v>
      </c>
      <c r="D32" s="207"/>
      <c r="E32" s="203"/>
      <c r="F32" s="204"/>
      <c r="G32" s="204"/>
      <c r="S32" s="599"/>
    </row>
    <row r="33" spans="2:22" s="299" customFormat="1" ht="11.25" customHeight="1">
      <c r="B33" s="902" t="s">
        <v>406</v>
      </c>
      <c r="C33" s="903"/>
      <c r="D33" s="900" t="s">
        <v>30</v>
      </c>
      <c r="E33" s="900" t="s">
        <v>407</v>
      </c>
      <c r="F33" s="900" t="s">
        <v>6</v>
      </c>
      <c r="G33" s="920" t="s">
        <v>10923</v>
      </c>
      <c r="H33" s="300" t="s">
        <v>28</v>
      </c>
      <c r="I33" s="300"/>
      <c r="J33" s="300"/>
      <c r="K33" s="297"/>
      <c r="L33" s="298" t="s">
        <v>24</v>
      </c>
      <c r="M33" s="294" t="str">
        <f>通貨1</f>
        <v>YEN</v>
      </c>
      <c r="N33" s="297"/>
      <c r="O33" s="298" t="s">
        <v>25</v>
      </c>
      <c r="P33" s="294" t="str">
        <f>IF(通貨2="","",通貨2)</f>
        <v/>
      </c>
      <c r="Q33" s="297"/>
      <c r="R33" s="298" t="s">
        <v>26</v>
      </c>
      <c r="S33" s="294" t="str">
        <f>IF(通貨3="","",通貨3)</f>
        <v/>
      </c>
      <c r="T33" s="297"/>
      <c r="U33" s="298" t="s">
        <v>27</v>
      </c>
      <c r="V33" s="294" t="str">
        <f>IF(通貨4="","",通貨4)</f>
        <v/>
      </c>
    </row>
    <row r="34" spans="2:22" s="299" customFormat="1" ht="12" thickBot="1">
      <c r="B34" s="904"/>
      <c r="C34" s="905"/>
      <c r="D34" s="906"/>
      <c r="E34" s="907"/>
      <c r="F34" s="906"/>
      <c r="G34" s="921"/>
      <c r="H34" s="301" t="s">
        <v>29</v>
      </c>
      <c r="I34" s="301" t="s">
        <v>5</v>
      </c>
      <c r="J34" s="301" t="s">
        <v>23</v>
      </c>
      <c r="K34" s="301" t="s">
        <v>22</v>
      </c>
      <c r="L34" s="301" t="s">
        <v>5</v>
      </c>
      <c r="M34" s="301" t="s">
        <v>23</v>
      </c>
      <c r="N34" s="301" t="s">
        <v>22</v>
      </c>
      <c r="O34" s="301" t="s">
        <v>5</v>
      </c>
      <c r="P34" s="301" t="s">
        <v>23</v>
      </c>
      <c r="Q34" s="301" t="s">
        <v>22</v>
      </c>
      <c r="R34" s="301" t="s">
        <v>5</v>
      </c>
      <c r="S34" s="301" t="s">
        <v>23</v>
      </c>
      <c r="T34" s="301" t="s">
        <v>22</v>
      </c>
      <c r="U34" s="301" t="s">
        <v>5</v>
      </c>
      <c r="V34" s="301" t="s">
        <v>23</v>
      </c>
    </row>
    <row r="35" spans="2:22" ht="12" thickTop="1">
      <c r="B35" s="95">
        <v>1</v>
      </c>
      <c r="C35" s="96"/>
      <c r="D35" s="97" t="s">
        <v>410</v>
      </c>
      <c r="E35" s="98"/>
      <c r="F35" s="99"/>
      <c r="G35" s="212"/>
      <c r="H35" s="100"/>
      <c r="I35" s="101"/>
      <c r="J35" s="100"/>
      <c r="K35" s="200"/>
      <c r="L35" s="201"/>
      <c r="M35" s="100"/>
      <c r="N35" s="200"/>
      <c r="O35" s="201"/>
      <c r="P35" s="100"/>
      <c r="Q35" s="200"/>
      <c r="R35" s="201"/>
      <c r="S35" s="100"/>
      <c r="T35" s="200"/>
      <c r="U35" s="201"/>
      <c r="V35" s="100"/>
    </row>
    <row r="36" spans="2:22">
      <c r="B36" s="577"/>
      <c r="C36" s="587" t="s">
        <v>201</v>
      </c>
      <c r="D36" s="579" t="s">
        <v>408</v>
      </c>
      <c r="E36" s="580"/>
      <c r="F36" s="581" t="s">
        <v>503</v>
      </c>
      <c r="G36" s="586"/>
      <c r="H36" s="227">
        <f>IF(I36=0,0,J36/I36)</f>
        <v>0</v>
      </c>
      <c r="I36" s="321">
        <f>L36+O36+R36+U36</f>
        <v>0</v>
      </c>
      <c r="J36" s="227">
        <f>M$6*M$7*M36+P$6*P$7*P36+S$6*S$7*S36+V$6*V$7*V36</f>
        <v>0</v>
      </c>
      <c r="K36" s="195"/>
      <c r="L36" s="196"/>
      <c r="M36" s="91">
        <f t="shared" ref="M36:M51" si="38">K36*L36</f>
        <v>0</v>
      </c>
      <c r="N36" s="195"/>
      <c r="O36" s="196"/>
      <c r="P36" s="91">
        <f t="shared" ref="P36:P51" si="39">N36*O36</f>
        <v>0</v>
      </c>
      <c r="Q36" s="195"/>
      <c r="R36" s="196"/>
      <c r="S36" s="91">
        <f t="shared" ref="S36:S51" si="40">Q36*R36</f>
        <v>0</v>
      </c>
      <c r="T36" s="195"/>
      <c r="U36" s="196"/>
      <c r="V36" s="91">
        <f t="shared" ref="V36:V51" si="41">T36*U36</f>
        <v>0</v>
      </c>
    </row>
    <row r="37" spans="2:22">
      <c r="B37" s="577"/>
      <c r="C37" s="587" t="s">
        <v>9</v>
      </c>
      <c r="D37" s="579"/>
      <c r="E37" s="580"/>
      <c r="F37" s="581"/>
      <c r="G37" s="586"/>
      <c r="H37" s="227">
        <f t="shared" ref="H37:H51" si="42">IF(I37=0,0,J37/I37)</f>
        <v>0</v>
      </c>
      <c r="I37" s="321">
        <f t="shared" ref="I37:I51" si="43">L37+O37+R37+U37</f>
        <v>0</v>
      </c>
      <c r="J37" s="227">
        <f>M$6*M$7*M37+P$6*P$7*P37+S$6*S$7*S37+V$6*V$7*V37</f>
        <v>0</v>
      </c>
      <c r="K37" s="195"/>
      <c r="L37" s="196"/>
      <c r="M37" s="91">
        <f t="shared" si="38"/>
        <v>0</v>
      </c>
      <c r="N37" s="195"/>
      <c r="O37" s="196"/>
      <c r="P37" s="91">
        <f t="shared" si="39"/>
        <v>0</v>
      </c>
      <c r="Q37" s="195"/>
      <c r="R37" s="196"/>
      <c r="S37" s="91">
        <f t="shared" si="40"/>
        <v>0</v>
      </c>
      <c r="T37" s="195"/>
      <c r="U37" s="196"/>
      <c r="V37" s="91">
        <f t="shared" si="41"/>
        <v>0</v>
      </c>
    </row>
    <row r="38" spans="2:22">
      <c r="B38" s="577"/>
      <c r="C38" s="587" t="s">
        <v>32</v>
      </c>
      <c r="D38" s="579"/>
      <c r="E38" s="583"/>
      <c r="F38" s="581"/>
      <c r="G38" s="586"/>
      <c r="H38" s="227">
        <f t="shared" ref="H38" si="44">IF(I38=0,0,J38/I38)</f>
        <v>0</v>
      </c>
      <c r="I38" s="321">
        <f t="shared" ref="I38" si="45">L38+O38+R38+U38</f>
        <v>0</v>
      </c>
      <c r="J38" s="227">
        <f>M$6*M$7*M38+P$6*P$7*P38+S$6*S$7*S38+V$6*V$7*V38</f>
        <v>0</v>
      </c>
      <c r="K38" s="195"/>
      <c r="L38" s="196"/>
      <c r="M38" s="91">
        <f t="shared" ref="M38" si="46">K38*L38</f>
        <v>0</v>
      </c>
      <c r="N38" s="195"/>
      <c r="O38" s="196"/>
      <c r="P38" s="91">
        <f t="shared" ref="P38" si="47">N38*O38</f>
        <v>0</v>
      </c>
      <c r="Q38" s="195"/>
      <c r="R38" s="196"/>
      <c r="S38" s="91">
        <f t="shared" ref="S38" si="48">Q38*R38</f>
        <v>0</v>
      </c>
      <c r="T38" s="195"/>
      <c r="U38" s="196"/>
      <c r="V38" s="91">
        <f t="shared" ref="V38" si="49">T38*U38</f>
        <v>0</v>
      </c>
    </row>
    <row r="39" spans="2:22">
      <c r="B39" s="577"/>
      <c r="C39" s="587" t="s">
        <v>33</v>
      </c>
      <c r="D39" s="579"/>
      <c r="E39" s="583"/>
      <c r="F39" s="581"/>
      <c r="G39" s="586"/>
      <c r="H39" s="227">
        <f t="shared" ref="H39:H40" si="50">IF(I39=0,0,J39/I39)</f>
        <v>0</v>
      </c>
      <c r="I39" s="321">
        <f t="shared" ref="I39:I40" si="51">L39+O39+R39+U39</f>
        <v>0</v>
      </c>
      <c r="J39" s="227">
        <f t="shared" ref="J39:J40" si="52">M$6*M$7*M39+P$6*P$7*P39+S$6*S$7*S39+V$6*V$7*V39</f>
        <v>0</v>
      </c>
      <c r="K39" s="195"/>
      <c r="L39" s="196"/>
      <c r="M39" s="91">
        <f t="shared" ref="M39:M40" si="53">K39*L39</f>
        <v>0</v>
      </c>
      <c r="N39" s="195"/>
      <c r="O39" s="196"/>
      <c r="P39" s="91">
        <f t="shared" ref="P39:P40" si="54">N39*O39</f>
        <v>0</v>
      </c>
      <c r="Q39" s="195"/>
      <c r="R39" s="196"/>
      <c r="S39" s="91">
        <f t="shared" ref="S39:S40" si="55">Q39*R39</f>
        <v>0</v>
      </c>
      <c r="T39" s="195"/>
      <c r="U39" s="196"/>
      <c r="V39" s="91">
        <f t="shared" ref="V39:V40" si="56">T39*U39</f>
        <v>0</v>
      </c>
    </row>
    <row r="40" spans="2:22">
      <c r="B40" s="577"/>
      <c r="C40" s="587" t="s">
        <v>34</v>
      </c>
      <c r="D40" s="579"/>
      <c r="E40" s="583"/>
      <c r="F40" s="581"/>
      <c r="G40" s="586"/>
      <c r="H40" s="227">
        <f t="shared" si="50"/>
        <v>0</v>
      </c>
      <c r="I40" s="321">
        <f t="shared" si="51"/>
        <v>0</v>
      </c>
      <c r="J40" s="227">
        <f t="shared" si="52"/>
        <v>0</v>
      </c>
      <c r="K40" s="195"/>
      <c r="L40" s="196"/>
      <c r="M40" s="91">
        <f t="shared" si="53"/>
        <v>0</v>
      </c>
      <c r="N40" s="195"/>
      <c r="O40" s="196"/>
      <c r="P40" s="91">
        <f t="shared" si="54"/>
        <v>0</v>
      </c>
      <c r="Q40" s="195"/>
      <c r="R40" s="196"/>
      <c r="S40" s="91">
        <f t="shared" si="55"/>
        <v>0</v>
      </c>
      <c r="T40" s="195"/>
      <c r="U40" s="196"/>
      <c r="V40" s="91">
        <f t="shared" si="56"/>
        <v>0</v>
      </c>
    </row>
    <row r="41" spans="2:22" s="299" customFormat="1">
      <c r="B41" s="214"/>
      <c r="C41" s="215"/>
      <c r="D41" s="590" t="s">
        <v>504</v>
      </c>
      <c r="E41" s="219"/>
      <c r="F41" s="218"/>
      <c r="G41" s="589"/>
      <c r="H41" s="322">
        <f t="shared" ref="H41" si="57">IF(I41=0,0,J41/I41)</f>
        <v>0</v>
      </c>
      <c r="I41" s="323">
        <f t="shared" ref="I41" si="58">L41+O41+R41+U41</f>
        <v>0</v>
      </c>
      <c r="J41" s="322">
        <f t="shared" ref="J41" si="59">M$6*M$7*M41+P$6*P$7*P41+S$6*S$7*S41+V$6*V$7*V41</f>
        <v>0</v>
      </c>
      <c r="K41" s="322"/>
      <c r="L41" s="576"/>
      <c r="M41" s="322">
        <f t="shared" ref="M41" si="60">K41*L41</f>
        <v>0</v>
      </c>
      <c r="N41" s="322"/>
      <c r="O41" s="576"/>
      <c r="P41" s="322">
        <f t="shared" ref="P41" si="61">N41*O41</f>
        <v>0</v>
      </c>
      <c r="Q41" s="322"/>
      <c r="R41" s="576"/>
      <c r="S41" s="322">
        <f t="shared" ref="S41" si="62">Q41*R41</f>
        <v>0</v>
      </c>
      <c r="T41" s="322"/>
      <c r="U41" s="576"/>
      <c r="V41" s="322">
        <f t="shared" ref="V41" si="63">T41*U41</f>
        <v>0</v>
      </c>
    </row>
    <row r="42" spans="2:22" s="199" customFormat="1">
      <c r="B42" s="208">
        <v>2</v>
      </c>
      <c r="C42" s="209"/>
      <c r="D42" s="210" t="s">
        <v>411</v>
      </c>
      <c r="E42" s="211"/>
      <c r="F42" s="212"/>
      <c r="G42" s="212"/>
      <c r="H42" s="197"/>
      <c r="I42" s="213"/>
      <c r="J42" s="197"/>
      <c r="K42" s="197"/>
      <c r="L42" s="198"/>
      <c r="M42" s="197"/>
      <c r="N42" s="197"/>
      <c r="O42" s="198"/>
      <c r="P42" s="197"/>
      <c r="Q42" s="197"/>
      <c r="R42" s="198"/>
      <c r="S42" s="197"/>
      <c r="T42" s="197"/>
      <c r="U42" s="198"/>
      <c r="V42" s="197"/>
    </row>
    <row r="43" spans="2:22">
      <c r="B43" s="577"/>
      <c r="C43" s="587" t="s">
        <v>201</v>
      </c>
      <c r="D43" s="579" t="s">
        <v>10487</v>
      </c>
      <c r="E43" s="583"/>
      <c r="F43" s="581" t="s">
        <v>503</v>
      </c>
      <c r="G43" s="586"/>
      <c r="H43" s="227">
        <f t="shared" si="42"/>
        <v>0</v>
      </c>
      <c r="I43" s="321">
        <f t="shared" si="43"/>
        <v>0</v>
      </c>
      <c r="J43" s="227">
        <f>M$6*M$7*M43+P$6*P$7*P43+S$6*S$7*S43+V$6*V$7*V43</f>
        <v>0</v>
      </c>
      <c r="K43" s="195"/>
      <c r="L43" s="196"/>
      <c r="M43" s="91">
        <f t="shared" si="38"/>
        <v>0</v>
      </c>
      <c r="N43" s="195"/>
      <c r="O43" s="196"/>
      <c r="P43" s="91">
        <f t="shared" si="39"/>
        <v>0</v>
      </c>
      <c r="Q43" s="195"/>
      <c r="R43" s="196"/>
      <c r="S43" s="91">
        <f t="shared" si="40"/>
        <v>0</v>
      </c>
      <c r="T43" s="195"/>
      <c r="U43" s="196"/>
      <c r="V43" s="91">
        <f t="shared" si="41"/>
        <v>0</v>
      </c>
    </row>
    <row r="44" spans="2:22">
      <c r="B44" s="577"/>
      <c r="C44" s="587" t="s">
        <v>9</v>
      </c>
      <c r="D44" s="579" t="s">
        <v>10489</v>
      </c>
      <c r="E44" s="583"/>
      <c r="F44" s="581" t="s">
        <v>503</v>
      </c>
      <c r="G44" s="586" t="s">
        <v>10925</v>
      </c>
      <c r="H44" s="227">
        <f t="shared" si="42"/>
        <v>0</v>
      </c>
      <c r="I44" s="321">
        <f t="shared" si="43"/>
        <v>0</v>
      </c>
      <c r="J44" s="227">
        <f>M$6*M$7*M44+P$6*P$7*P44+S$6*S$7*S44+V$6*V$7*V44</f>
        <v>0</v>
      </c>
      <c r="K44" s="195"/>
      <c r="L44" s="196"/>
      <c r="M44" s="91">
        <f t="shared" si="38"/>
        <v>0</v>
      </c>
      <c r="N44" s="195"/>
      <c r="O44" s="196"/>
      <c r="P44" s="91">
        <f t="shared" si="39"/>
        <v>0</v>
      </c>
      <c r="Q44" s="195"/>
      <c r="R44" s="196"/>
      <c r="S44" s="91">
        <f t="shared" si="40"/>
        <v>0</v>
      </c>
      <c r="T44" s="195"/>
      <c r="U44" s="196"/>
      <c r="V44" s="91">
        <f t="shared" si="41"/>
        <v>0</v>
      </c>
    </row>
    <row r="45" spans="2:22">
      <c r="B45" s="577"/>
      <c r="C45" s="587" t="s">
        <v>32</v>
      </c>
      <c r="D45" s="579" t="s">
        <v>10488</v>
      </c>
      <c r="E45" s="583"/>
      <c r="F45" s="581" t="s">
        <v>503</v>
      </c>
      <c r="G45" s="586"/>
      <c r="H45" s="227">
        <f t="shared" ref="H45:H50" si="64">IF(I45=0,0,J45/I45)</f>
        <v>0</v>
      </c>
      <c r="I45" s="321">
        <f t="shared" ref="I45:I50" si="65">L45+O45+R45+U45</f>
        <v>0</v>
      </c>
      <c r="J45" s="227">
        <f t="shared" ref="J45:J50" si="66">M$6*M$7*M45+P$6*P$7*P45+S$6*S$7*S45+V$6*V$7*V45</f>
        <v>0</v>
      </c>
      <c r="K45" s="195"/>
      <c r="L45" s="196"/>
      <c r="M45" s="91">
        <f t="shared" ref="M45:M50" si="67">K45*L45</f>
        <v>0</v>
      </c>
      <c r="N45" s="195"/>
      <c r="O45" s="196"/>
      <c r="P45" s="91">
        <f t="shared" ref="P45:P50" si="68">N45*O45</f>
        <v>0</v>
      </c>
      <c r="Q45" s="195"/>
      <c r="R45" s="196"/>
      <c r="S45" s="91">
        <f t="shared" ref="S45:S50" si="69">Q45*R45</f>
        <v>0</v>
      </c>
      <c r="T45" s="195"/>
      <c r="U45" s="196"/>
      <c r="V45" s="91">
        <f t="shared" ref="V45:V50" si="70">T45*U45</f>
        <v>0</v>
      </c>
    </row>
    <row r="46" spans="2:22">
      <c r="B46" s="577"/>
      <c r="C46" s="587" t="s">
        <v>33</v>
      </c>
      <c r="D46" s="588"/>
      <c r="E46" s="583"/>
      <c r="F46" s="584"/>
      <c r="G46" s="586"/>
      <c r="H46" s="227">
        <f t="shared" si="64"/>
        <v>0</v>
      </c>
      <c r="I46" s="321">
        <f t="shared" si="65"/>
        <v>0</v>
      </c>
      <c r="J46" s="227">
        <f t="shared" si="66"/>
        <v>0</v>
      </c>
      <c r="K46" s="195"/>
      <c r="L46" s="196"/>
      <c r="M46" s="91">
        <f t="shared" si="67"/>
        <v>0</v>
      </c>
      <c r="N46" s="195"/>
      <c r="O46" s="196"/>
      <c r="P46" s="91">
        <f t="shared" si="68"/>
        <v>0</v>
      </c>
      <c r="Q46" s="195"/>
      <c r="R46" s="196"/>
      <c r="S46" s="91">
        <f t="shared" si="69"/>
        <v>0</v>
      </c>
      <c r="T46" s="195"/>
      <c r="U46" s="196"/>
      <c r="V46" s="91">
        <f t="shared" si="70"/>
        <v>0</v>
      </c>
    </row>
    <row r="47" spans="2:22">
      <c r="B47" s="577"/>
      <c r="C47" s="587" t="s">
        <v>34</v>
      </c>
      <c r="D47" s="588"/>
      <c r="E47" s="583"/>
      <c r="F47" s="584"/>
      <c r="G47" s="586"/>
      <c r="H47" s="227">
        <f t="shared" si="64"/>
        <v>0</v>
      </c>
      <c r="I47" s="321">
        <f t="shared" si="65"/>
        <v>0</v>
      </c>
      <c r="J47" s="227">
        <f t="shared" si="66"/>
        <v>0</v>
      </c>
      <c r="K47" s="195"/>
      <c r="L47" s="196"/>
      <c r="M47" s="91">
        <f t="shared" si="67"/>
        <v>0</v>
      </c>
      <c r="N47" s="195"/>
      <c r="O47" s="196"/>
      <c r="P47" s="91">
        <f t="shared" si="68"/>
        <v>0</v>
      </c>
      <c r="Q47" s="195"/>
      <c r="R47" s="196"/>
      <c r="S47" s="91">
        <f t="shared" si="69"/>
        <v>0</v>
      </c>
      <c r="T47" s="195"/>
      <c r="U47" s="196"/>
      <c r="V47" s="91">
        <f t="shared" si="70"/>
        <v>0</v>
      </c>
    </row>
    <row r="48" spans="2:22">
      <c r="B48" s="577"/>
      <c r="C48" s="587" t="s">
        <v>35</v>
      </c>
      <c r="D48" s="588"/>
      <c r="E48" s="583"/>
      <c r="F48" s="584"/>
      <c r="G48" s="586"/>
      <c r="H48" s="227">
        <f t="shared" si="64"/>
        <v>0</v>
      </c>
      <c r="I48" s="321">
        <f t="shared" si="65"/>
        <v>0</v>
      </c>
      <c r="J48" s="227">
        <f t="shared" si="66"/>
        <v>0</v>
      </c>
      <c r="K48" s="195"/>
      <c r="L48" s="196"/>
      <c r="M48" s="91">
        <f t="shared" si="67"/>
        <v>0</v>
      </c>
      <c r="N48" s="195"/>
      <c r="O48" s="196"/>
      <c r="P48" s="91">
        <f t="shared" si="68"/>
        <v>0</v>
      </c>
      <c r="Q48" s="195"/>
      <c r="R48" s="196"/>
      <c r="S48" s="91">
        <f t="shared" si="69"/>
        <v>0</v>
      </c>
      <c r="T48" s="195"/>
      <c r="U48" s="196"/>
      <c r="V48" s="91">
        <f t="shared" si="70"/>
        <v>0</v>
      </c>
    </row>
    <row r="49" spans="2:22">
      <c r="B49" s="577"/>
      <c r="C49" s="587" t="s">
        <v>36</v>
      </c>
      <c r="D49" s="588"/>
      <c r="E49" s="583"/>
      <c r="F49" s="584"/>
      <c r="G49" s="586"/>
      <c r="H49" s="227">
        <f t="shared" si="64"/>
        <v>0</v>
      </c>
      <c r="I49" s="321">
        <f t="shared" si="65"/>
        <v>0</v>
      </c>
      <c r="J49" s="227">
        <f t="shared" si="66"/>
        <v>0</v>
      </c>
      <c r="K49" s="195"/>
      <c r="L49" s="196"/>
      <c r="M49" s="91">
        <f t="shared" si="67"/>
        <v>0</v>
      </c>
      <c r="N49" s="195"/>
      <c r="O49" s="196"/>
      <c r="P49" s="91">
        <f t="shared" si="68"/>
        <v>0</v>
      </c>
      <c r="Q49" s="195"/>
      <c r="R49" s="196"/>
      <c r="S49" s="91">
        <f t="shared" si="69"/>
        <v>0</v>
      </c>
      <c r="T49" s="195"/>
      <c r="U49" s="196"/>
      <c r="V49" s="91">
        <f t="shared" si="70"/>
        <v>0</v>
      </c>
    </row>
    <row r="50" spans="2:22">
      <c r="B50" s="577"/>
      <c r="C50" s="587" t="s">
        <v>37</v>
      </c>
      <c r="D50" s="588"/>
      <c r="E50" s="583"/>
      <c r="F50" s="584"/>
      <c r="G50" s="586"/>
      <c r="H50" s="227">
        <f t="shared" si="64"/>
        <v>0</v>
      </c>
      <c r="I50" s="321">
        <f t="shared" si="65"/>
        <v>0</v>
      </c>
      <c r="J50" s="227">
        <f t="shared" si="66"/>
        <v>0</v>
      </c>
      <c r="K50" s="195"/>
      <c r="L50" s="196"/>
      <c r="M50" s="91">
        <f t="shared" si="67"/>
        <v>0</v>
      </c>
      <c r="N50" s="195"/>
      <c r="O50" s="196"/>
      <c r="P50" s="91">
        <f t="shared" si="68"/>
        <v>0</v>
      </c>
      <c r="Q50" s="195"/>
      <c r="R50" s="196"/>
      <c r="S50" s="91">
        <f t="shared" si="69"/>
        <v>0</v>
      </c>
      <c r="T50" s="195"/>
      <c r="U50" s="196"/>
      <c r="V50" s="91">
        <f t="shared" si="70"/>
        <v>0</v>
      </c>
    </row>
    <row r="51" spans="2:22">
      <c r="B51" s="577"/>
      <c r="C51" s="587" t="s">
        <v>52</v>
      </c>
      <c r="D51" s="588"/>
      <c r="E51" s="583"/>
      <c r="F51" s="584"/>
      <c r="G51" s="586"/>
      <c r="H51" s="227">
        <f t="shared" si="42"/>
        <v>0</v>
      </c>
      <c r="I51" s="321">
        <f t="shared" si="43"/>
        <v>0</v>
      </c>
      <c r="J51" s="227">
        <f>M$6*M$7*M51+P$6*P$7*P51+S$6*S$7*S51+V$6*V$7*V51</f>
        <v>0</v>
      </c>
      <c r="K51" s="195"/>
      <c r="L51" s="196"/>
      <c r="M51" s="91">
        <f t="shared" si="38"/>
        <v>0</v>
      </c>
      <c r="N51" s="195"/>
      <c r="O51" s="196"/>
      <c r="P51" s="91">
        <f t="shared" si="39"/>
        <v>0</v>
      </c>
      <c r="Q51" s="195"/>
      <c r="R51" s="196"/>
      <c r="S51" s="91">
        <f t="shared" si="40"/>
        <v>0</v>
      </c>
      <c r="T51" s="195"/>
      <c r="U51" s="196"/>
      <c r="V51" s="91">
        <f t="shared" si="41"/>
        <v>0</v>
      </c>
    </row>
    <row r="52" spans="2:22">
      <c r="B52" s="577"/>
      <c r="C52" s="587" t="s">
        <v>541</v>
      </c>
      <c r="D52" s="588"/>
      <c r="E52" s="583"/>
      <c r="F52" s="584"/>
      <c r="G52" s="586"/>
      <c r="H52" s="227">
        <f t="shared" ref="H52" si="71">IF(I52=0,0,J52/I52)</f>
        <v>0</v>
      </c>
      <c r="I52" s="321">
        <f t="shared" ref="I52" si="72">L52+O52+R52+U52</f>
        <v>0</v>
      </c>
      <c r="J52" s="227">
        <f>M$6*M$7*M52+P$6*P$7*P52+S$6*S$7*S52+V$6*V$7*V52</f>
        <v>0</v>
      </c>
      <c r="K52" s="195"/>
      <c r="L52" s="196"/>
      <c r="M52" s="91">
        <f t="shared" ref="M52" si="73">K52*L52</f>
        <v>0</v>
      </c>
      <c r="N52" s="195"/>
      <c r="O52" s="196"/>
      <c r="P52" s="91">
        <f t="shared" ref="P52" si="74">N52*O52</f>
        <v>0</v>
      </c>
      <c r="Q52" s="195"/>
      <c r="R52" s="196"/>
      <c r="S52" s="91">
        <f t="shared" ref="S52" si="75">Q52*R52</f>
        <v>0</v>
      </c>
      <c r="T52" s="195"/>
      <c r="U52" s="196"/>
      <c r="V52" s="91">
        <f t="shared" ref="V52" si="76">T52*U52</f>
        <v>0</v>
      </c>
    </row>
    <row r="53" spans="2:22" s="299" customFormat="1" ht="12" thickBot="1">
      <c r="B53" s="214"/>
      <c r="C53" s="215"/>
      <c r="D53" s="216" t="s">
        <v>504</v>
      </c>
      <c r="E53" s="219"/>
      <c r="F53" s="220"/>
      <c r="G53" s="589"/>
      <c r="H53" s="322">
        <f t="shared" ref="H53" si="77">IF(I53=0,0,J53/I53)</f>
        <v>0</v>
      </c>
      <c r="I53" s="323">
        <f t="shared" ref="I53" si="78">L53+O53+R53+U53</f>
        <v>0</v>
      </c>
      <c r="J53" s="322">
        <f>M$6*M$7*M53+P$6*P$7*P53+S$6*S$7*S53+V$6*V$7*V53</f>
        <v>0</v>
      </c>
      <c r="K53" s="322"/>
      <c r="L53" s="576"/>
      <c r="M53" s="322">
        <f t="shared" ref="M53" si="79">K53*L53</f>
        <v>0</v>
      </c>
      <c r="N53" s="322"/>
      <c r="O53" s="576"/>
      <c r="P53" s="322">
        <f t="shared" ref="P53" si="80">N53*O53</f>
        <v>0</v>
      </c>
      <c r="Q53" s="322"/>
      <c r="R53" s="576"/>
      <c r="S53" s="322">
        <f t="shared" ref="S53" si="81">Q53*R53</f>
        <v>0</v>
      </c>
      <c r="T53" s="322"/>
      <c r="U53" s="576"/>
      <c r="V53" s="322">
        <f t="shared" ref="V53" si="82">T53*U53</f>
        <v>0</v>
      </c>
    </row>
    <row r="54" spans="2:22" s="299" customFormat="1" ht="12" thickTop="1">
      <c r="B54" s="302"/>
      <c r="C54" s="303"/>
      <c r="D54" s="304" t="s">
        <v>8</v>
      </c>
      <c r="E54" s="305"/>
      <c r="F54" s="305">
        <v>0</v>
      </c>
      <c r="G54" s="305"/>
      <c r="H54" s="306"/>
      <c r="I54" s="307"/>
      <c r="J54" s="306">
        <f>SUBTOTAL(9,J35:J53)</f>
        <v>0</v>
      </c>
      <c r="K54" s="306"/>
      <c r="L54" s="307"/>
      <c r="M54" s="306">
        <f>SUBTOTAL(9,M35:M53)</f>
        <v>0</v>
      </c>
      <c r="N54" s="306"/>
      <c r="O54" s="307"/>
      <c r="P54" s="306">
        <f>SUBTOTAL(9,P35:P53)</f>
        <v>0</v>
      </c>
      <c r="Q54" s="306"/>
      <c r="R54" s="307"/>
      <c r="S54" s="306">
        <f>SUBTOTAL(9,S35:S53)</f>
        <v>0</v>
      </c>
      <c r="T54" s="306"/>
      <c r="U54" s="307"/>
      <c r="V54" s="306">
        <f>SUBTOTAL(9,V35:V53)</f>
        <v>0</v>
      </c>
    </row>
    <row r="55" spans="2:22" s="299" customFormat="1">
      <c r="B55" s="671"/>
      <c r="C55" s="671"/>
      <c r="D55" s="672"/>
      <c r="E55" s="222" t="s">
        <v>11035</v>
      </c>
      <c r="F55" s="220"/>
      <c r="G55" s="675" t="s">
        <v>10924</v>
      </c>
      <c r="H55" s="673"/>
      <c r="I55" s="323"/>
      <c r="J55" s="676">
        <f>SUMIFS(J36:J41,$G36:$G41,$G55)+SUMIFS(J43:J53,$G43:$G53,$G55)</f>
        <v>0</v>
      </c>
      <c r="K55" s="673"/>
      <c r="L55" s="323"/>
      <c r="M55" s="676">
        <f>SUMIFS(M36:M41,$G36:$G41,$G55)+SUMIFS(M43:M53,$G43:$G53,$G55)</f>
        <v>0</v>
      </c>
      <c r="N55" s="673"/>
      <c r="O55" s="323"/>
      <c r="P55" s="676">
        <f>SUMIFS(P36:P41,$G36:$G41,$G55)+SUMIFS(P43:P53,$G43:$G53,$G55)</f>
        <v>0</v>
      </c>
      <c r="Q55" s="673"/>
      <c r="R55" s="323"/>
      <c r="S55" s="676">
        <f>SUMIFS(S36:S41,$G36:$G41,$G55)+SUMIFS(S43:S53,$G43:$G53,$G55)</f>
        <v>0</v>
      </c>
      <c r="T55" s="673"/>
      <c r="U55" s="323"/>
      <c r="V55" s="676">
        <f>SUMIFS(V36:V41,$G36:$G41,$G55)+SUMIFS(V43:V53,$G43:$G53,$G55)</f>
        <v>0</v>
      </c>
    </row>
    <row r="56" spans="2:22" s="199" customFormat="1">
      <c r="B56" s="671"/>
      <c r="C56" s="671"/>
      <c r="D56" s="217"/>
      <c r="E56" s="671" t="s">
        <v>11036</v>
      </c>
      <c r="F56" s="558"/>
      <c r="G56" s="675" t="s">
        <v>10925</v>
      </c>
      <c r="H56" s="601"/>
      <c r="I56" s="601"/>
      <c r="J56" s="676">
        <f>SUMIFS(J36:J41,$G36:$G41,$G56)+SUMIFS(J43:J53,$G43:$G53,$G56)</f>
        <v>0</v>
      </c>
      <c r="K56" s="601"/>
      <c r="L56" s="601"/>
      <c r="M56" s="676">
        <f>SUMIFS(M36:M41,$G36:$G41,$G56)+SUMIFS(M43:M53,$G43:$G53,$G56)</f>
        <v>0</v>
      </c>
      <c r="N56" s="601"/>
      <c r="O56" s="601"/>
      <c r="P56" s="676">
        <f>SUMIFS(P36:P41,$G36:$G41,$G56)+SUMIFS(P43:P53,$G43:$G53,$G56)</f>
        <v>0</v>
      </c>
      <c r="Q56" s="601"/>
      <c r="R56" s="601"/>
      <c r="S56" s="676">
        <f>SUMIFS(S36:S41,$G36:$G41,$G56)+SUMIFS(S43:S53,$G43:$G53,$G56)</f>
        <v>0</v>
      </c>
      <c r="T56" s="601"/>
      <c r="U56" s="601"/>
      <c r="V56" s="676">
        <f>SUMIFS(V36:V41,$G36:$G41,$G56)+SUMIFS(V43:V53,$G43:$G53,$G56)</f>
        <v>0</v>
      </c>
    </row>
    <row r="57" spans="2:22" s="678" customFormat="1">
      <c r="B57" s="679"/>
      <c r="C57" s="679"/>
      <c r="D57" s="680"/>
      <c r="E57" s="679" t="str">
        <f>IF(J57&lt;&gt;0,"未区分","")</f>
        <v/>
      </c>
      <c r="F57" s="681"/>
      <c r="G57" s="681"/>
      <c r="H57" s="682"/>
      <c r="I57" s="682"/>
      <c r="J57" s="683">
        <f>J54-J55-J56</f>
        <v>0</v>
      </c>
      <c r="K57" s="682"/>
      <c r="L57" s="682"/>
      <c r="M57" s="683">
        <f>M54-M55-M56</f>
        <v>0</v>
      </c>
      <c r="N57" s="682"/>
      <c r="O57" s="682"/>
      <c r="P57" s="683">
        <f>P54-P55-P56</f>
        <v>0</v>
      </c>
      <c r="Q57" s="682"/>
      <c r="R57" s="682"/>
      <c r="S57" s="683">
        <f>S54-S55-S56</f>
        <v>0</v>
      </c>
      <c r="T57" s="682"/>
      <c r="U57" s="682"/>
      <c r="V57" s="683">
        <f>V54-V55-V56</f>
        <v>0</v>
      </c>
    </row>
    <row r="58" spans="2:22" s="299" customFormat="1">
      <c r="B58" s="205">
        <v>5</v>
      </c>
      <c r="C58" s="206" t="s">
        <v>31</v>
      </c>
      <c r="D58" s="207"/>
      <c r="E58" s="207"/>
      <c r="F58" s="204"/>
      <c r="G58" s="204"/>
      <c r="H58" s="204"/>
      <c r="I58" s="204"/>
      <c r="J58" s="204"/>
    </row>
    <row r="59" spans="2:22" s="299" customFormat="1" ht="11.25" customHeight="1">
      <c r="B59" s="902" t="s">
        <v>406</v>
      </c>
      <c r="C59" s="903"/>
      <c r="D59" s="900" t="s">
        <v>30</v>
      </c>
      <c r="E59" s="900" t="s">
        <v>407</v>
      </c>
      <c r="F59" s="900" t="s">
        <v>6</v>
      </c>
      <c r="G59" s="920" t="s">
        <v>10923</v>
      </c>
      <c r="H59" s="300" t="s">
        <v>28</v>
      </c>
      <c r="I59" s="300"/>
      <c r="J59" s="300"/>
      <c r="K59" s="297"/>
      <c r="L59" s="298" t="s">
        <v>24</v>
      </c>
      <c r="M59" s="294" t="str">
        <f>通貨1</f>
        <v>YEN</v>
      </c>
      <c r="N59" s="297"/>
      <c r="O59" s="298" t="s">
        <v>25</v>
      </c>
      <c r="P59" s="294" t="str">
        <f>IF(通貨2="","",通貨2)</f>
        <v/>
      </c>
      <c r="Q59" s="297"/>
      <c r="R59" s="298" t="s">
        <v>26</v>
      </c>
      <c r="S59" s="294" t="str">
        <f>IF(通貨3="","",通貨3)</f>
        <v/>
      </c>
      <c r="T59" s="297"/>
      <c r="U59" s="298" t="s">
        <v>27</v>
      </c>
      <c r="V59" s="294" t="str">
        <f>IF(通貨4="","",通貨4)</f>
        <v/>
      </c>
    </row>
    <row r="60" spans="2:22" s="299" customFormat="1" ht="12" thickBot="1">
      <c r="B60" s="904"/>
      <c r="C60" s="905"/>
      <c r="D60" s="906"/>
      <c r="E60" s="907"/>
      <c r="F60" s="906"/>
      <c r="G60" s="921"/>
      <c r="H60" s="301" t="s">
        <v>29</v>
      </c>
      <c r="I60" s="301" t="s">
        <v>5</v>
      </c>
      <c r="J60" s="301" t="s">
        <v>23</v>
      </c>
      <c r="K60" s="301" t="s">
        <v>22</v>
      </c>
      <c r="L60" s="301" t="s">
        <v>5</v>
      </c>
      <c r="M60" s="301" t="s">
        <v>23</v>
      </c>
      <c r="N60" s="301" t="s">
        <v>22</v>
      </c>
      <c r="O60" s="301" t="s">
        <v>5</v>
      </c>
      <c r="P60" s="301" t="s">
        <v>23</v>
      </c>
      <c r="Q60" s="301" t="s">
        <v>22</v>
      </c>
      <c r="R60" s="301" t="s">
        <v>5</v>
      </c>
      <c r="S60" s="301" t="s">
        <v>23</v>
      </c>
      <c r="T60" s="301" t="s">
        <v>22</v>
      </c>
      <c r="U60" s="301" t="s">
        <v>5</v>
      </c>
      <c r="V60" s="301" t="s">
        <v>23</v>
      </c>
    </row>
    <row r="61" spans="2:22" s="199" customFormat="1" ht="12" thickTop="1">
      <c r="B61" s="208">
        <v>1</v>
      </c>
      <c r="C61" s="209"/>
      <c r="D61" s="210" t="s">
        <v>412</v>
      </c>
      <c r="E61" s="211"/>
      <c r="F61" s="212"/>
      <c r="G61" s="212"/>
      <c r="H61" s="197"/>
      <c r="I61" s="213"/>
      <c r="J61" s="197"/>
      <c r="K61" s="197"/>
      <c r="L61" s="198"/>
      <c r="M61" s="197"/>
      <c r="N61" s="197"/>
      <c r="O61" s="198"/>
      <c r="P61" s="197"/>
      <c r="Q61" s="197"/>
      <c r="R61" s="198"/>
      <c r="S61" s="197"/>
      <c r="T61" s="197"/>
      <c r="U61" s="198"/>
      <c r="V61" s="197"/>
    </row>
    <row r="62" spans="2:22">
      <c r="B62" s="577"/>
      <c r="C62" s="587" t="s">
        <v>201</v>
      </c>
      <c r="D62" s="595" t="s">
        <v>10911</v>
      </c>
      <c r="E62" s="580"/>
      <c r="F62" s="581" t="s">
        <v>181</v>
      </c>
      <c r="G62" s="586"/>
      <c r="H62" s="227">
        <f t="shared" ref="H62:H64" si="83">IF(I62=0,0,J62/I62)</f>
        <v>0</v>
      </c>
      <c r="I62" s="321">
        <f t="shared" ref="I62:I64" si="84">L62+O62+R62+U62</f>
        <v>0</v>
      </c>
      <c r="J62" s="227">
        <f t="shared" ref="J62:J68" si="85">M$6*M$7*M62+P$6*P$7*P62+S$6*S$7*S62+V$6*V$7*V62</f>
        <v>0</v>
      </c>
      <c r="K62" s="195"/>
      <c r="L62" s="196"/>
      <c r="M62" s="91">
        <f t="shared" ref="M62:M64" si="86">K62*L62</f>
        <v>0</v>
      </c>
      <c r="N62" s="195"/>
      <c r="O62" s="196"/>
      <c r="P62" s="91">
        <f t="shared" ref="P62" si="87">N62*O62</f>
        <v>0</v>
      </c>
      <c r="Q62" s="195"/>
      <c r="R62" s="196"/>
      <c r="S62" s="91">
        <f t="shared" ref="S62:S64" si="88">Q62*R62</f>
        <v>0</v>
      </c>
      <c r="T62" s="195"/>
      <c r="U62" s="196"/>
      <c r="V62" s="91">
        <f t="shared" ref="V62:V64" si="89">T62*U62</f>
        <v>0</v>
      </c>
    </row>
    <row r="63" spans="2:22">
      <c r="B63" s="577"/>
      <c r="C63" s="587" t="s">
        <v>9</v>
      </c>
      <c r="D63" s="579" t="s">
        <v>10490</v>
      </c>
      <c r="E63" s="580"/>
      <c r="F63" s="581" t="s">
        <v>181</v>
      </c>
      <c r="G63" s="586"/>
      <c r="H63" s="227">
        <f t="shared" si="83"/>
        <v>0</v>
      </c>
      <c r="I63" s="321">
        <f t="shared" si="84"/>
        <v>0</v>
      </c>
      <c r="J63" s="227">
        <f t="shared" si="85"/>
        <v>0</v>
      </c>
      <c r="K63" s="195"/>
      <c r="L63" s="196"/>
      <c r="M63" s="91">
        <f t="shared" si="86"/>
        <v>0</v>
      </c>
      <c r="N63" s="195"/>
      <c r="O63" s="196"/>
      <c r="P63" s="91">
        <f t="shared" ref="P63" si="90">N63*O63</f>
        <v>0</v>
      </c>
      <c r="Q63" s="195"/>
      <c r="R63" s="196"/>
      <c r="S63" s="91">
        <f t="shared" si="88"/>
        <v>0</v>
      </c>
      <c r="T63" s="195"/>
      <c r="U63" s="196"/>
      <c r="V63" s="91">
        <f t="shared" si="89"/>
        <v>0</v>
      </c>
    </row>
    <row r="64" spans="2:22">
      <c r="B64" s="577"/>
      <c r="C64" s="587" t="s">
        <v>32</v>
      </c>
      <c r="D64" s="579" t="s">
        <v>10909</v>
      </c>
      <c r="E64" s="580"/>
      <c r="F64" s="581" t="s">
        <v>181</v>
      </c>
      <c r="G64" s="586"/>
      <c r="H64" s="227">
        <f t="shared" si="83"/>
        <v>0</v>
      </c>
      <c r="I64" s="321">
        <f t="shared" si="84"/>
        <v>0</v>
      </c>
      <c r="J64" s="227">
        <f t="shared" si="85"/>
        <v>0</v>
      </c>
      <c r="K64" s="195"/>
      <c r="L64" s="196"/>
      <c r="M64" s="91">
        <f t="shared" si="86"/>
        <v>0</v>
      </c>
      <c r="N64" s="195"/>
      <c r="O64" s="196"/>
      <c r="P64" s="91">
        <f t="shared" ref="P64:P67" si="91">N64*O64</f>
        <v>0</v>
      </c>
      <c r="Q64" s="195"/>
      <c r="R64" s="196"/>
      <c r="S64" s="91">
        <f t="shared" si="88"/>
        <v>0</v>
      </c>
      <c r="T64" s="195"/>
      <c r="U64" s="196"/>
      <c r="V64" s="91">
        <f t="shared" si="89"/>
        <v>0</v>
      </c>
    </row>
    <row r="65" spans="2:22">
      <c r="B65" s="577"/>
      <c r="C65" s="587" t="s">
        <v>33</v>
      </c>
      <c r="D65" s="579" t="s">
        <v>10491</v>
      </c>
      <c r="E65" s="580"/>
      <c r="F65" s="581" t="s">
        <v>181</v>
      </c>
      <c r="G65" s="586"/>
      <c r="H65" s="227">
        <f t="shared" ref="H65:H68" si="92">IF(I65=0,0,J65/I65)</f>
        <v>0</v>
      </c>
      <c r="I65" s="321">
        <f t="shared" ref="I65:I68" si="93">L65+O65+R65+U65</f>
        <v>0</v>
      </c>
      <c r="J65" s="227">
        <f t="shared" si="85"/>
        <v>0</v>
      </c>
      <c r="K65" s="195"/>
      <c r="L65" s="196"/>
      <c r="M65" s="91">
        <f t="shared" ref="M65:M68" si="94">K65*L65</f>
        <v>0</v>
      </c>
      <c r="N65" s="195"/>
      <c r="O65" s="196"/>
      <c r="P65" s="91">
        <f t="shared" si="91"/>
        <v>0</v>
      </c>
      <c r="Q65" s="195"/>
      <c r="R65" s="196"/>
      <c r="S65" s="91">
        <f t="shared" ref="S65:S68" si="95">Q65*R65</f>
        <v>0</v>
      </c>
      <c r="T65" s="195"/>
      <c r="U65" s="196"/>
      <c r="V65" s="91">
        <f t="shared" ref="V65:V68" si="96">T65*U65</f>
        <v>0</v>
      </c>
    </row>
    <row r="66" spans="2:22">
      <c r="B66" s="577"/>
      <c r="C66" s="587" t="s">
        <v>34</v>
      </c>
      <c r="D66" s="579" t="s">
        <v>10910</v>
      </c>
      <c r="E66" s="580"/>
      <c r="F66" s="581" t="s">
        <v>181</v>
      </c>
      <c r="G66" s="586"/>
      <c r="H66" s="227">
        <f t="shared" si="92"/>
        <v>0</v>
      </c>
      <c r="I66" s="321">
        <f t="shared" si="93"/>
        <v>0</v>
      </c>
      <c r="J66" s="227">
        <f t="shared" si="85"/>
        <v>0</v>
      </c>
      <c r="K66" s="195"/>
      <c r="L66" s="196"/>
      <c r="M66" s="91">
        <f t="shared" si="94"/>
        <v>0</v>
      </c>
      <c r="N66" s="195"/>
      <c r="O66" s="196"/>
      <c r="P66" s="91">
        <f t="shared" si="91"/>
        <v>0</v>
      </c>
      <c r="Q66" s="195"/>
      <c r="R66" s="196"/>
      <c r="S66" s="91">
        <f t="shared" si="95"/>
        <v>0</v>
      </c>
      <c r="T66" s="195"/>
      <c r="U66" s="196"/>
      <c r="V66" s="91">
        <f t="shared" si="96"/>
        <v>0</v>
      </c>
    </row>
    <row r="67" spans="2:22">
      <c r="B67" s="577"/>
      <c r="C67" s="587" t="s">
        <v>35</v>
      </c>
      <c r="D67" s="579" t="s">
        <v>10910</v>
      </c>
      <c r="E67" s="580"/>
      <c r="F67" s="581" t="s">
        <v>181</v>
      </c>
      <c r="G67" s="586"/>
      <c r="H67" s="227">
        <f t="shared" si="92"/>
        <v>0</v>
      </c>
      <c r="I67" s="321">
        <f t="shared" si="93"/>
        <v>0</v>
      </c>
      <c r="J67" s="227">
        <f>M$6*M$7*M67+P$6*P$7*P67+S$6*S$7*S67+V$6*V$7*V67</f>
        <v>0</v>
      </c>
      <c r="K67" s="195"/>
      <c r="L67" s="196"/>
      <c r="M67" s="91">
        <f t="shared" si="94"/>
        <v>0</v>
      </c>
      <c r="N67" s="195"/>
      <c r="O67" s="196"/>
      <c r="P67" s="91">
        <f t="shared" si="91"/>
        <v>0</v>
      </c>
      <c r="Q67" s="195"/>
      <c r="R67" s="196"/>
      <c r="S67" s="91">
        <f t="shared" si="95"/>
        <v>0</v>
      </c>
      <c r="T67" s="195"/>
      <c r="U67" s="196"/>
      <c r="V67" s="91">
        <f t="shared" si="96"/>
        <v>0</v>
      </c>
    </row>
    <row r="68" spans="2:22">
      <c r="B68" s="577"/>
      <c r="C68" s="587" t="s">
        <v>36</v>
      </c>
      <c r="D68" s="579"/>
      <c r="E68" s="580"/>
      <c r="F68" s="584"/>
      <c r="G68" s="586"/>
      <c r="H68" s="227">
        <f t="shared" si="92"/>
        <v>0</v>
      </c>
      <c r="I68" s="321">
        <f t="shared" si="93"/>
        <v>0</v>
      </c>
      <c r="J68" s="227">
        <f t="shared" si="85"/>
        <v>0</v>
      </c>
      <c r="K68" s="195"/>
      <c r="L68" s="196"/>
      <c r="M68" s="91">
        <f t="shared" si="94"/>
        <v>0</v>
      </c>
      <c r="N68" s="195"/>
      <c r="O68" s="196"/>
      <c r="P68" s="91">
        <f t="shared" ref="P68" si="97">N68*O68</f>
        <v>0</v>
      </c>
      <c r="Q68" s="195"/>
      <c r="R68" s="196"/>
      <c r="S68" s="91">
        <f t="shared" si="95"/>
        <v>0</v>
      </c>
      <c r="T68" s="195"/>
      <c r="U68" s="196"/>
      <c r="V68" s="91">
        <f t="shared" si="96"/>
        <v>0</v>
      </c>
    </row>
    <row r="69" spans="2:22">
      <c r="B69" s="577"/>
      <c r="C69" s="587" t="s">
        <v>37</v>
      </c>
      <c r="D69" s="579"/>
      <c r="E69" s="580"/>
      <c r="F69" s="584"/>
      <c r="G69" s="586"/>
      <c r="H69" s="227">
        <f t="shared" ref="H69:H76" si="98">IF(I69=0,0,J69/I69)</f>
        <v>0</v>
      </c>
      <c r="I69" s="321">
        <f t="shared" ref="I69:I76" si="99">L69+O69+R69+U69</f>
        <v>0</v>
      </c>
      <c r="J69" s="227">
        <f t="shared" ref="J69:J76" si="100">M$6*M$7*M69+P$6*P$7*P69+S$6*S$7*S69+V$6*V$7*V69</f>
        <v>0</v>
      </c>
      <c r="K69" s="195"/>
      <c r="L69" s="196"/>
      <c r="M69" s="91">
        <f t="shared" ref="M69:M76" si="101">K69*L69</f>
        <v>0</v>
      </c>
      <c r="N69" s="195"/>
      <c r="O69" s="196"/>
      <c r="P69" s="91">
        <f t="shared" ref="P69:P76" si="102">N69*O69</f>
        <v>0</v>
      </c>
      <c r="Q69" s="195"/>
      <c r="R69" s="196"/>
      <c r="S69" s="91">
        <f t="shared" ref="S69:S76" si="103">Q69*R69</f>
        <v>0</v>
      </c>
      <c r="T69" s="195"/>
      <c r="U69" s="196"/>
      <c r="V69" s="91">
        <f t="shared" ref="V69:V76" si="104">T69*U69</f>
        <v>0</v>
      </c>
    </row>
    <row r="70" spans="2:22">
      <c r="B70" s="577"/>
      <c r="C70" s="587" t="s">
        <v>52</v>
      </c>
      <c r="D70" s="579"/>
      <c r="E70" s="580"/>
      <c r="F70" s="584"/>
      <c r="G70" s="586"/>
      <c r="H70" s="227">
        <f t="shared" si="98"/>
        <v>0</v>
      </c>
      <c r="I70" s="321">
        <f t="shared" si="99"/>
        <v>0</v>
      </c>
      <c r="J70" s="227">
        <f t="shared" si="100"/>
        <v>0</v>
      </c>
      <c r="K70" s="195"/>
      <c r="L70" s="196"/>
      <c r="M70" s="91">
        <f t="shared" si="101"/>
        <v>0</v>
      </c>
      <c r="N70" s="195"/>
      <c r="O70" s="196"/>
      <c r="P70" s="91">
        <f t="shared" si="102"/>
        <v>0</v>
      </c>
      <c r="Q70" s="195"/>
      <c r="R70" s="196"/>
      <c r="S70" s="91">
        <f t="shared" si="103"/>
        <v>0</v>
      </c>
      <c r="T70" s="195"/>
      <c r="U70" s="196"/>
      <c r="V70" s="91">
        <f t="shared" si="104"/>
        <v>0</v>
      </c>
    </row>
    <row r="71" spans="2:22">
      <c r="B71" s="577"/>
      <c r="C71" s="587" t="s">
        <v>541</v>
      </c>
      <c r="D71" s="579"/>
      <c r="E71" s="580"/>
      <c r="F71" s="584"/>
      <c r="G71" s="586"/>
      <c r="H71" s="227">
        <f t="shared" si="98"/>
        <v>0</v>
      </c>
      <c r="I71" s="321">
        <f t="shared" si="99"/>
        <v>0</v>
      </c>
      <c r="J71" s="227">
        <f t="shared" si="100"/>
        <v>0</v>
      </c>
      <c r="K71" s="195"/>
      <c r="L71" s="196"/>
      <c r="M71" s="91">
        <f t="shared" si="101"/>
        <v>0</v>
      </c>
      <c r="N71" s="195"/>
      <c r="O71" s="196"/>
      <c r="P71" s="91">
        <f t="shared" si="102"/>
        <v>0</v>
      </c>
      <c r="Q71" s="195"/>
      <c r="R71" s="196"/>
      <c r="S71" s="91">
        <f t="shared" si="103"/>
        <v>0</v>
      </c>
      <c r="T71" s="195"/>
      <c r="U71" s="196"/>
      <c r="V71" s="91">
        <f t="shared" si="104"/>
        <v>0</v>
      </c>
    </row>
    <row r="72" spans="2:22">
      <c r="B72" s="577"/>
      <c r="C72" s="587" t="s">
        <v>542</v>
      </c>
      <c r="D72" s="579"/>
      <c r="E72" s="580"/>
      <c r="F72" s="584"/>
      <c r="G72" s="586"/>
      <c r="H72" s="227">
        <f t="shared" si="98"/>
        <v>0</v>
      </c>
      <c r="I72" s="321">
        <f t="shared" si="99"/>
        <v>0</v>
      </c>
      <c r="J72" s="227">
        <f t="shared" si="100"/>
        <v>0</v>
      </c>
      <c r="K72" s="195"/>
      <c r="L72" s="196"/>
      <c r="M72" s="91">
        <f t="shared" si="101"/>
        <v>0</v>
      </c>
      <c r="N72" s="195"/>
      <c r="O72" s="196"/>
      <c r="P72" s="91">
        <f t="shared" si="102"/>
        <v>0</v>
      </c>
      <c r="Q72" s="195"/>
      <c r="R72" s="196"/>
      <c r="S72" s="91">
        <f t="shared" si="103"/>
        <v>0</v>
      </c>
      <c r="T72" s="195"/>
      <c r="U72" s="196"/>
      <c r="V72" s="91">
        <f t="shared" si="104"/>
        <v>0</v>
      </c>
    </row>
    <row r="73" spans="2:22">
      <c r="B73" s="577"/>
      <c r="C73" s="587" t="s">
        <v>543</v>
      </c>
      <c r="D73" s="579"/>
      <c r="E73" s="580"/>
      <c r="F73" s="584"/>
      <c r="G73" s="586"/>
      <c r="H73" s="227">
        <f t="shared" si="98"/>
        <v>0</v>
      </c>
      <c r="I73" s="321">
        <f t="shared" si="99"/>
        <v>0</v>
      </c>
      <c r="J73" s="227">
        <f t="shared" si="100"/>
        <v>0</v>
      </c>
      <c r="K73" s="195"/>
      <c r="L73" s="196"/>
      <c r="M73" s="91">
        <f t="shared" si="101"/>
        <v>0</v>
      </c>
      <c r="N73" s="195"/>
      <c r="O73" s="196"/>
      <c r="P73" s="91">
        <f t="shared" si="102"/>
        <v>0</v>
      </c>
      <c r="Q73" s="195"/>
      <c r="R73" s="196"/>
      <c r="S73" s="91">
        <f t="shared" si="103"/>
        <v>0</v>
      </c>
      <c r="T73" s="195"/>
      <c r="U73" s="196"/>
      <c r="V73" s="91">
        <f t="shared" si="104"/>
        <v>0</v>
      </c>
    </row>
    <row r="74" spans="2:22">
      <c r="B74" s="577"/>
      <c r="C74" s="587" t="s">
        <v>544</v>
      </c>
      <c r="D74" s="579"/>
      <c r="E74" s="580"/>
      <c r="F74" s="584"/>
      <c r="G74" s="586"/>
      <c r="H74" s="227">
        <f t="shared" si="98"/>
        <v>0</v>
      </c>
      <c r="I74" s="321">
        <f t="shared" si="99"/>
        <v>0</v>
      </c>
      <c r="J74" s="227">
        <f t="shared" si="100"/>
        <v>0</v>
      </c>
      <c r="K74" s="195"/>
      <c r="L74" s="196"/>
      <c r="M74" s="91">
        <f t="shared" si="101"/>
        <v>0</v>
      </c>
      <c r="N74" s="195"/>
      <c r="O74" s="196"/>
      <c r="P74" s="91">
        <f t="shared" si="102"/>
        <v>0</v>
      </c>
      <c r="Q74" s="195"/>
      <c r="R74" s="196"/>
      <c r="S74" s="91">
        <f t="shared" si="103"/>
        <v>0</v>
      </c>
      <c r="T74" s="195"/>
      <c r="U74" s="196"/>
      <c r="V74" s="91">
        <f t="shared" si="104"/>
        <v>0</v>
      </c>
    </row>
    <row r="75" spans="2:22">
      <c r="B75" s="577"/>
      <c r="C75" s="587" t="s">
        <v>545</v>
      </c>
      <c r="D75" s="579"/>
      <c r="E75" s="580"/>
      <c r="F75" s="584"/>
      <c r="G75" s="586"/>
      <c r="H75" s="227">
        <f t="shared" si="98"/>
        <v>0</v>
      </c>
      <c r="I75" s="321">
        <f t="shared" si="99"/>
        <v>0</v>
      </c>
      <c r="J75" s="227">
        <f t="shared" si="100"/>
        <v>0</v>
      </c>
      <c r="K75" s="195"/>
      <c r="L75" s="196"/>
      <c r="M75" s="91">
        <f t="shared" si="101"/>
        <v>0</v>
      </c>
      <c r="N75" s="195"/>
      <c r="O75" s="196"/>
      <c r="P75" s="91">
        <f t="shared" si="102"/>
        <v>0</v>
      </c>
      <c r="Q75" s="195"/>
      <c r="R75" s="196"/>
      <c r="S75" s="91">
        <f t="shared" si="103"/>
        <v>0</v>
      </c>
      <c r="T75" s="195"/>
      <c r="U75" s="196"/>
      <c r="V75" s="91">
        <f t="shared" si="104"/>
        <v>0</v>
      </c>
    </row>
    <row r="76" spans="2:22">
      <c r="B76" s="577"/>
      <c r="C76" s="587" t="s">
        <v>546</v>
      </c>
      <c r="D76" s="579"/>
      <c r="E76" s="580"/>
      <c r="F76" s="584"/>
      <c r="G76" s="586"/>
      <c r="H76" s="227">
        <f t="shared" si="98"/>
        <v>0</v>
      </c>
      <c r="I76" s="321">
        <f t="shared" si="99"/>
        <v>0</v>
      </c>
      <c r="J76" s="227">
        <f t="shared" si="100"/>
        <v>0</v>
      </c>
      <c r="K76" s="195"/>
      <c r="L76" s="196"/>
      <c r="M76" s="91">
        <f t="shared" si="101"/>
        <v>0</v>
      </c>
      <c r="N76" s="195"/>
      <c r="O76" s="196"/>
      <c r="P76" s="91">
        <f t="shared" si="102"/>
        <v>0</v>
      </c>
      <c r="Q76" s="195"/>
      <c r="R76" s="196"/>
      <c r="S76" s="91">
        <f t="shared" si="103"/>
        <v>0</v>
      </c>
      <c r="T76" s="195"/>
      <c r="U76" s="196"/>
      <c r="V76" s="91">
        <f t="shared" si="104"/>
        <v>0</v>
      </c>
    </row>
    <row r="77" spans="2:22" s="299" customFormat="1" ht="12" thickBot="1">
      <c r="B77" s="214"/>
      <c r="C77" s="215"/>
      <c r="D77" s="216" t="s">
        <v>504</v>
      </c>
      <c r="E77" s="591"/>
      <c r="F77" s="220"/>
      <c r="G77" s="589"/>
      <c r="H77" s="322">
        <f t="shared" ref="H77" si="105">IF(I77=0,0,J77/I77)</f>
        <v>0</v>
      </c>
      <c r="I77" s="323">
        <f t="shared" ref="I77" si="106">L77+O77+R77+U77</f>
        <v>0</v>
      </c>
      <c r="J77" s="322">
        <f t="shared" ref="J77" si="107">M$6*M$7*M77+P$6*P$7*P77+S$6*S$7*S77+V$6*V$7*V77</f>
        <v>0</v>
      </c>
      <c r="K77" s="322"/>
      <c r="L77" s="576"/>
      <c r="M77" s="322">
        <f t="shared" ref="M77" si="108">K77*L77</f>
        <v>0</v>
      </c>
      <c r="N77" s="322"/>
      <c r="O77" s="576"/>
      <c r="P77" s="322">
        <f t="shared" ref="P77" si="109">N77*O77</f>
        <v>0</v>
      </c>
      <c r="Q77" s="322"/>
      <c r="R77" s="576"/>
      <c r="S77" s="322">
        <f t="shared" ref="S77" si="110">Q77*R77</f>
        <v>0</v>
      </c>
      <c r="T77" s="322"/>
      <c r="U77" s="576"/>
      <c r="V77" s="322">
        <f t="shared" ref="V77" si="111">T77*U77</f>
        <v>0</v>
      </c>
    </row>
    <row r="78" spans="2:22" s="299" customFormat="1" ht="12" thickTop="1">
      <c r="B78" s="302"/>
      <c r="C78" s="303"/>
      <c r="D78" s="304" t="s">
        <v>8</v>
      </c>
      <c r="E78" s="305"/>
      <c r="F78" s="305">
        <v>0</v>
      </c>
      <c r="G78" s="305"/>
      <c r="H78" s="306"/>
      <c r="I78" s="307"/>
      <c r="J78" s="306">
        <f>SUBTOTAL(9,J61:J77)</f>
        <v>0</v>
      </c>
      <c r="K78" s="306"/>
      <c r="L78" s="307"/>
      <c r="M78" s="306">
        <f>SUBTOTAL(9,M61:M77)</f>
        <v>0</v>
      </c>
      <c r="N78" s="306"/>
      <c r="O78" s="307"/>
      <c r="P78" s="306">
        <f>SUBTOTAL(9,P61:P77)</f>
        <v>0</v>
      </c>
      <c r="Q78" s="306"/>
      <c r="R78" s="307"/>
      <c r="S78" s="306">
        <f>SUBTOTAL(9,S61:S77)</f>
        <v>0</v>
      </c>
      <c r="T78" s="306"/>
      <c r="U78" s="307"/>
      <c r="V78" s="306">
        <f>SUBTOTAL(9,V61:V77)</f>
        <v>0</v>
      </c>
    </row>
    <row r="79" spans="2:22" s="299" customFormat="1">
      <c r="B79" s="214"/>
      <c r="C79" s="677"/>
      <c r="D79" s="672"/>
      <c r="E79" s="222" t="s">
        <v>11035</v>
      </c>
      <c r="F79" s="220"/>
      <c r="G79" s="675" t="s">
        <v>10924</v>
      </c>
      <c r="H79" s="673"/>
      <c r="I79" s="323"/>
      <c r="J79" s="676">
        <f>SUMIFS(J62:J77,$G62:$G77,$G79)</f>
        <v>0</v>
      </c>
      <c r="K79" s="673"/>
      <c r="L79" s="323"/>
      <c r="M79" s="676">
        <f>SUMIFS(M62:M77,$G62:$G77,$G79)</f>
        <v>0</v>
      </c>
      <c r="N79" s="673"/>
      <c r="O79" s="323"/>
      <c r="P79" s="676">
        <f>SUMIFS(P62:P77,$G62:$G77,$G79)</f>
        <v>0</v>
      </c>
      <c r="Q79" s="673"/>
      <c r="R79" s="323"/>
      <c r="S79" s="676">
        <f>SUMIFS(S62:S77,$G62:$G77,$G79)</f>
        <v>0</v>
      </c>
      <c r="T79" s="673"/>
      <c r="U79" s="323"/>
      <c r="V79" s="676">
        <f>SUMIFS(V62:V77,$G62:$G77,$G79)</f>
        <v>0</v>
      </c>
    </row>
    <row r="80" spans="2:22" s="199" customFormat="1">
      <c r="B80" s="214"/>
      <c r="C80" s="677"/>
      <c r="D80" s="217"/>
      <c r="E80" s="671" t="s">
        <v>11036</v>
      </c>
      <c r="F80" s="558"/>
      <c r="G80" s="675" t="s">
        <v>10925</v>
      </c>
      <c r="H80" s="601"/>
      <c r="I80" s="601"/>
      <c r="J80" s="676">
        <f>SUMIFS(J62:J77,$G62:$G77,$G80)</f>
        <v>0</v>
      </c>
      <c r="K80" s="601"/>
      <c r="L80" s="601"/>
      <c r="M80" s="676">
        <f>SUMIFS(M62:M77,$G62:$G77,$G80)</f>
        <v>0</v>
      </c>
      <c r="N80" s="601"/>
      <c r="O80" s="601"/>
      <c r="P80" s="676">
        <f>SUMIFS(P62:P77,$G62:$G77,$G80)</f>
        <v>0</v>
      </c>
      <c r="Q80" s="601"/>
      <c r="R80" s="601"/>
      <c r="S80" s="676">
        <f>SUMIFS(S62:S77,$G62:$G77,$G80)</f>
        <v>0</v>
      </c>
      <c r="T80" s="601"/>
      <c r="U80" s="601"/>
      <c r="V80" s="676">
        <f>SUMIFS(V62:V77,$G62:$G77,$G80)</f>
        <v>0</v>
      </c>
    </row>
    <row r="81" spans="1:22" s="678" customFormat="1">
      <c r="B81" s="679"/>
      <c r="C81" s="679"/>
      <c r="D81" s="680"/>
      <c r="E81" s="679" t="str">
        <f>IF(J81&lt;&gt;0,"未区分","")</f>
        <v/>
      </c>
      <c r="F81" s="681"/>
      <c r="G81" s="681"/>
      <c r="H81" s="682"/>
      <c r="I81" s="682"/>
      <c r="J81" s="683">
        <f>J78-J79-J80</f>
        <v>0</v>
      </c>
      <c r="K81" s="682"/>
      <c r="L81" s="682"/>
      <c r="M81" s="683">
        <f>M78-M79-M80</f>
        <v>0</v>
      </c>
      <c r="N81" s="682"/>
      <c r="O81" s="682"/>
      <c r="P81" s="683">
        <f>P78-P79-P80</f>
        <v>0</v>
      </c>
      <c r="Q81" s="682"/>
      <c r="R81" s="682"/>
      <c r="S81" s="683">
        <f>S78-S79-S80</f>
        <v>0</v>
      </c>
      <c r="T81" s="682"/>
      <c r="U81" s="682"/>
      <c r="V81" s="683">
        <f>V78-V79-V80</f>
        <v>0</v>
      </c>
    </row>
    <row r="82" spans="1:22" s="299" customFormat="1">
      <c r="A82" s="308"/>
      <c r="B82" s="205">
        <v>6</v>
      </c>
      <c r="C82" s="206" t="s">
        <v>39</v>
      </c>
      <c r="D82" s="207"/>
      <c r="E82" s="207"/>
      <c r="F82" s="204"/>
      <c r="G82" s="204"/>
      <c r="H82" s="204"/>
      <c r="I82" s="204"/>
      <c r="J82" s="204"/>
    </row>
    <row r="83" spans="1:22" s="299" customFormat="1" ht="11.25" customHeight="1">
      <c r="A83" s="308"/>
      <c r="B83" s="902" t="s">
        <v>406</v>
      </c>
      <c r="C83" s="903"/>
      <c r="D83" s="900" t="s">
        <v>30</v>
      </c>
      <c r="E83" s="900" t="s">
        <v>407</v>
      </c>
      <c r="F83" s="900" t="s">
        <v>6</v>
      </c>
      <c r="G83" s="920" t="s">
        <v>10923</v>
      </c>
      <c r="H83" s="300" t="s">
        <v>28</v>
      </c>
      <c r="I83" s="300"/>
      <c r="J83" s="300"/>
      <c r="K83" s="297"/>
      <c r="L83" s="298" t="s">
        <v>24</v>
      </c>
      <c r="M83" s="294" t="str">
        <f>通貨1</f>
        <v>YEN</v>
      </c>
      <c r="N83" s="297"/>
      <c r="O83" s="298" t="s">
        <v>25</v>
      </c>
      <c r="P83" s="294" t="str">
        <f>IF(通貨2="","",通貨2)</f>
        <v/>
      </c>
      <c r="Q83" s="297"/>
      <c r="R83" s="298" t="s">
        <v>26</v>
      </c>
      <c r="S83" s="294" t="str">
        <f>IF(通貨3="","",通貨3)</f>
        <v/>
      </c>
      <c r="T83" s="297"/>
      <c r="U83" s="298" t="s">
        <v>27</v>
      </c>
      <c r="V83" s="294" t="str">
        <f>IF(通貨4="","",通貨4)</f>
        <v/>
      </c>
    </row>
    <row r="84" spans="1:22" s="299" customFormat="1" ht="12" thickBot="1">
      <c r="A84" s="308"/>
      <c r="B84" s="904"/>
      <c r="C84" s="905"/>
      <c r="D84" s="906"/>
      <c r="E84" s="907"/>
      <c r="F84" s="906"/>
      <c r="G84" s="921"/>
      <c r="H84" s="301" t="s">
        <v>29</v>
      </c>
      <c r="I84" s="301" t="s">
        <v>5</v>
      </c>
      <c r="J84" s="301" t="s">
        <v>23</v>
      </c>
      <c r="K84" s="301" t="s">
        <v>22</v>
      </c>
      <c r="L84" s="301" t="s">
        <v>5</v>
      </c>
      <c r="M84" s="301" t="s">
        <v>23</v>
      </c>
      <c r="N84" s="301" t="s">
        <v>22</v>
      </c>
      <c r="O84" s="301" t="s">
        <v>5</v>
      </c>
      <c r="P84" s="301" t="s">
        <v>23</v>
      </c>
      <c r="Q84" s="301" t="s">
        <v>22</v>
      </c>
      <c r="R84" s="301" t="s">
        <v>5</v>
      </c>
      <c r="S84" s="301" t="s">
        <v>23</v>
      </c>
      <c r="T84" s="301" t="s">
        <v>22</v>
      </c>
      <c r="U84" s="301" t="s">
        <v>5</v>
      </c>
      <c r="V84" s="301" t="s">
        <v>23</v>
      </c>
    </row>
    <row r="85" spans="1:22" ht="12" thickTop="1">
      <c r="A85" s="51"/>
      <c r="B85" s="577">
        <v>1</v>
      </c>
      <c r="C85" s="587"/>
      <c r="D85" s="579" t="s">
        <v>10931</v>
      </c>
      <c r="E85" s="580"/>
      <c r="F85" s="581" t="s">
        <v>10943</v>
      </c>
      <c r="G85" s="586"/>
      <c r="H85" s="227">
        <f t="shared" ref="H85:H99" si="112">IF(I85=0,0,J85/I85)</f>
        <v>0</v>
      </c>
      <c r="I85" s="321">
        <f t="shared" ref="I85:I99" si="113">L85+O85+R85+U85</f>
        <v>0</v>
      </c>
      <c r="J85" s="227">
        <f t="shared" ref="J85:J99" si="114">M$6*M$7*M85+P$6*P$7*P85+S$6*S$7*S85+V$6*V$7*V85</f>
        <v>0</v>
      </c>
      <c r="K85" s="195"/>
      <c r="L85" s="196"/>
      <c r="M85" s="91">
        <f t="shared" ref="M85:M99" si="115">K85*L85</f>
        <v>0</v>
      </c>
      <c r="N85" s="195"/>
      <c r="O85" s="196"/>
      <c r="P85" s="91">
        <f t="shared" ref="P85:P99" si="116">N85*O85</f>
        <v>0</v>
      </c>
      <c r="Q85" s="195"/>
      <c r="R85" s="196"/>
      <c r="S85" s="91">
        <f t="shared" ref="S85:S99" si="117">Q85*R85</f>
        <v>0</v>
      </c>
      <c r="T85" s="195"/>
      <c r="U85" s="196"/>
      <c r="V85" s="91">
        <f t="shared" ref="V85:V99" si="118">T85*U85</f>
        <v>0</v>
      </c>
    </row>
    <row r="86" spans="1:22">
      <c r="A86" s="51"/>
      <c r="B86" s="577">
        <v>2</v>
      </c>
      <c r="C86" s="587"/>
      <c r="D86" s="579" t="s">
        <v>10932</v>
      </c>
      <c r="E86" s="580"/>
      <c r="F86" s="581" t="s">
        <v>10943</v>
      </c>
      <c r="G86" s="586"/>
      <c r="H86" s="227">
        <f t="shared" si="112"/>
        <v>0</v>
      </c>
      <c r="I86" s="321">
        <f t="shared" si="113"/>
        <v>0</v>
      </c>
      <c r="J86" s="227">
        <f>M$6*M$7*M86+P$6*P$7*P86+S$6*S$7*S86+V$6*V$7*V86</f>
        <v>0</v>
      </c>
      <c r="K86" s="195"/>
      <c r="L86" s="196"/>
      <c r="M86" s="91">
        <f t="shared" si="115"/>
        <v>0</v>
      </c>
      <c r="N86" s="195"/>
      <c r="O86" s="196"/>
      <c r="P86" s="91">
        <f t="shared" si="116"/>
        <v>0</v>
      </c>
      <c r="Q86" s="195"/>
      <c r="R86" s="196"/>
      <c r="S86" s="91">
        <f t="shared" si="117"/>
        <v>0</v>
      </c>
      <c r="T86" s="195"/>
      <c r="U86" s="196"/>
      <c r="V86" s="91">
        <f t="shared" si="118"/>
        <v>0</v>
      </c>
    </row>
    <row r="87" spans="1:22">
      <c r="A87" s="51"/>
      <c r="B87" s="577">
        <v>3</v>
      </c>
      <c r="C87" s="587"/>
      <c r="D87" s="579" t="s">
        <v>10933</v>
      </c>
      <c r="E87" s="580"/>
      <c r="F87" s="581" t="s">
        <v>10943</v>
      </c>
      <c r="G87" s="586"/>
      <c r="H87" s="227">
        <f t="shared" ref="H87:H88" si="119">IF(I87=0,0,J87/I87)</f>
        <v>0</v>
      </c>
      <c r="I87" s="321">
        <f t="shared" ref="I87:I88" si="120">L87+O87+R87+U87</f>
        <v>0</v>
      </c>
      <c r="J87" s="227">
        <f t="shared" si="114"/>
        <v>0</v>
      </c>
      <c r="K87" s="195"/>
      <c r="L87" s="196"/>
      <c r="M87" s="91">
        <f t="shared" ref="M87:M88" si="121">K87*L87</f>
        <v>0</v>
      </c>
      <c r="N87" s="195"/>
      <c r="O87" s="196"/>
      <c r="P87" s="91">
        <f t="shared" ref="P87:P88" si="122">N87*O87</f>
        <v>0</v>
      </c>
      <c r="Q87" s="195"/>
      <c r="R87" s="196"/>
      <c r="S87" s="91">
        <f t="shared" ref="S87:S88" si="123">Q87*R87</f>
        <v>0</v>
      </c>
      <c r="T87" s="195"/>
      <c r="U87" s="196"/>
      <c r="V87" s="91">
        <f t="shared" ref="V87:V88" si="124">T87*U87</f>
        <v>0</v>
      </c>
    </row>
    <row r="88" spans="1:22">
      <c r="A88" s="51"/>
      <c r="B88" s="577">
        <v>4</v>
      </c>
      <c r="C88" s="587"/>
      <c r="D88" s="579" t="s">
        <v>10934</v>
      </c>
      <c r="E88" s="580"/>
      <c r="F88" s="581" t="s">
        <v>10944</v>
      </c>
      <c r="G88" s="586"/>
      <c r="H88" s="227">
        <f t="shared" si="119"/>
        <v>0</v>
      </c>
      <c r="I88" s="321">
        <f t="shared" si="120"/>
        <v>0</v>
      </c>
      <c r="J88" s="227">
        <f t="shared" si="114"/>
        <v>0</v>
      </c>
      <c r="K88" s="195"/>
      <c r="L88" s="196"/>
      <c r="M88" s="91">
        <f t="shared" si="121"/>
        <v>0</v>
      </c>
      <c r="N88" s="195"/>
      <c r="O88" s="196"/>
      <c r="P88" s="91">
        <f t="shared" si="122"/>
        <v>0</v>
      </c>
      <c r="Q88" s="195"/>
      <c r="R88" s="196"/>
      <c r="S88" s="91">
        <f t="shared" si="123"/>
        <v>0</v>
      </c>
      <c r="T88" s="195"/>
      <c r="U88" s="196"/>
      <c r="V88" s="91">
        <f t="shared" si="124"/>
        <v>0</v>
      </c>
    </row>
    <row r="89" spans="1:22">
      <c r="A89" s="51"/>
      <c r="B89" s="577">
        <v>5</v>
      </c>
      <c r="C89" s="587"/>
      <c r="D89" s="579" t="s">
        <v>10935</v>
      </c>
      <c r="E89" s="580"/>
      <c r="F89" s="581" t="s">
        <v>10945</v>
      </c>
      <c r="G89" s="586"/>
      <c r="H89" s="227">
        <f t="shared" si="112"/>
        <v>0</v>
      </c>
      <c r="I89" s="321">
        <f t="shared" si="113"/>
        <v>0</v>
      </c>
      <c r="J89" s="227">
        <f t="shared" si="114"/>
        <v>0</v>
      </c>
      <c r="K89" s="195"/>
      <c r="L89" s="196"/>
      <c r="M89" s="91">
        <f t="shared" si="115"/>
        <v>0</v>
      </c>
      <c r="N89" s="195"/>
      <c r="O89" s="196"/>
      <c r="P89" s="91">
        <f t="shared" si="116"/>
        <v>0</v>
      </c>
      <c r="Q89" s="195"/>
      <c r="R89" s="196"/>
      <c r="S89" s="91">
        <f t="shared" si="117"/>
        <v>0</v>
      </c>
      <c r="T89" s="195"/>
      <c r="U89" s="196"/>
      <c r="V89" s="91">
        <f t="shared" si="118"/>
        <v>0</v>
      </c>
    </row>
    <row r="90" spans="1:22">
      <c r="A90" s="51"/>
      <c r="B90" s="577">
        <v>6</v>
      </c>
      <c r="C90" s="587"/>
      <c r="D90" s="579" t="s">
        <v>10946</v>
      </c>
      <c r="E90" s="592"/>
      <c r="F90" s="581" t="s">
        <v>10945</v>
      </c>
      <c r="G90" s="586"/>
      <c r="H90" s="227">
        <f t="shared" si="112"/>
        <v>0</v>
      </c>
      <c r="I90" s="321">
        <f t="shared" si="113"/>
        <v>0</v>
      </c>
      <c r="J90" s="227">
        <f t="shared" si="114"/>
        <v>0</v>
      </c>
      <c r="K90" s="195"/>
      <c r="L90" s="196"/>
      <c r="M90" s="91">
        <f t="shared" si="115"/>
        <v>0</v>
      </c>
      <c r="N90" s="195"/>
      <c r="O90" s="196"/>
      <c r="P90" s="91">
        <f t="shared" si="116"/>
        <v>0</v>
      </c>
      <c r="Q90" s="195"/>
      <c r="R90" s="196"/>
      <c r="S90" s="91">
        <f t="shared" si="117"/>
        <v>0</v>
      </c>
      <c r="T90" s="195"/>
      <c r="U90" s="196"/>
      <c r="V90" s="91">
        <f t="shared" si="118"/>
        <v>0</v>
      </c>
    </row>
    <row r="91" spans="1:22">
      <c r="A91" s="53"/>
      <c r="B91" s="577">
        <v>7</v>
      </c>
      <c r="C91" s="587"/>
      <c r="D91" s="579" t="s">
        <v>10947</v>
      </c>
      <c r="E91" s="592"/>
      <c r="F91" s="581" t="s">
        <v>10945</v>
      </c>
      <c r="G91" s="586"/>
      <c r="H91" s="227">
        <f t="shared" si="112"/>
        <v>0</v>
      </c>
      <c r="I91" s="321">
        <f t="shared" si="113"/>
        <v>0</v>
      </c>
      <c r="J91" s="227">
        <f t="shared" si="114"/>
        <v>0</v>
      </c>
      <c r="K91" s="195"/>
      <c r="L91" s="196"/>
      <c r="M91" s="91">
        <f t="shared" si="115"/>
        <v>0</v>
      </c>
      <c r="N91" s="195"/>
      <c r="O91" s="196"/>
      <c r="P91" s="91">
        <f t="shared" si="116"/>
        <v>0</v>
      </c>
      <c r="Q91" s="195"/>
      <c r="R91" s="196"/>
      <c r="S91" s="91">
        <f t="shared" si="117"/>
        <v>0</v>
      </c>
      <c r="T91" s="195"/>
      <c r="U91" s="196"/>
      <c r="V91" s="91">
        <f t="shared" si="118"/>
        <v>0</v>
      </c>
    </row>
    <row r="92" spans="1:22">
      <c r="A92" s="51"/>
      <c r="B92" s="577">
        <v>8</v>
      </c>
      <c r="C92" s="587"/>
      <c r="D92" s="579" t="s">
        <v>10948</v>
      </c>
      <c r="E92" s="580"/>
      <c r="F92" s="581"/>
      <c r="G92" s="586"/>
      <c r="H92" s="227">
        <f t="shared" si="112"/>
        <v>0</v>
      </c>
      <c r="I92" s="321">
        <f t="shared" si="113"/>
        <v>0</v>
      </c>
      <c r="J92" s="227">
        <f t="shared" si="114"/>
        <v>0</v>
      </c>
      <c r="K92" s="195"/>
      <c r="L92" s="196"/>
      <c r="M92" s="91">
        <f t="shared" si="115"/>
        <v>0</v>
      </c>
      <c r="N92" s="195"/>
      <c r="O92" s="196"/>
      <c r="P92" s="91">
        <f t="shared" si="116"/>
        <v>0</v>
      </c>
      <c r="Q92" s="195"/>
      <c r="R92" s="196"/>
      <c r="S92" s="91">
        <f t="shared" si="117"/>
        <v>0</v>
      </c>
      <c r="T92" s="195"/>
      <c r="U92" s="196"/>
      <c r="V92" s="91">
        <f t="shared" si="118"/>
        <v>0</v>
      </c>
    </row>
    <row r="93" spans="1:22">
      <c r="A93" s="51"/>
      <c r="B93" s="577">
        <v>9</v>
      </c>
      <c r="C93" s="587"/>
      <c r="D93" s="579" t="s">
        <v>10926</v>
      </c>
      <c r="E93" s="592"/>
      <c r="F93" s="581"/>
      <c r="G93" s="586"/>
      <c r="H93" s="227">
        <f t="shared" si="112"/>
        <v>0</v>
      </c>
      <c r="I93" s="321">
        <f t="shared" si="113"/>
        <v>0</v>
      </c>
      <c r="J93" s="227">
        <f t="shared" si="114"/>
        <v>0</v>
      </c>
      <c r="K93" s="195"/>
      <c r="L93" s="196"/>
      <c r="M93" s="91">
        <f t="shared" si="115"/>
        <v>0</v>
      </c>
      <c r="N93" s="195"/>
      <c r="O93" s="196"/>
      <c r="P93" s="91">
        <f t="shared" si="116"/>
        <v>0</v>
      </c>
      <c r="Q93" s="195"/>
      <c r="R93" s="196"/>
      <c r="S93" s="91">
        <f t="shared" si="117"/>
        <v>0</v>
      </c>
      <c r="T93" s="195"/>
      <c r="U93" s="196"/>
      <c r="V93" s="91">
        <f t="shared" si="118"/>
        <v>0</v>
      </c>
    </row>
    <row r="94" spans="1:22">
      <c r="A94" s="53"/>
      <c r="B94" s="577">
        <v>10</v>
      </c>
      <c r="C94" s="587"/>
      <c r="D94" s="579" t="s">
        <v>10927</v>
      </c>
      <c r="E94" s="592"/>
      <c r="F94" s="581"/>
      <c r="G94" s="586"/>
      <c r="H94" s="227">
        <f t="shared" si="112"/>
        <v>0</v>
      </c>
      <c r="I94" s="321">
        <f t="shared" si="113"/>
        <v>0</v>
      </c>
      <c r="J94" s="227">
        <f t="shared" si="114"/>
        <v>0</v>
      </c>
      <c r="K94" s="195"/>
      <c r="L94" s="196"/>
      <c r="M94" s="91">
        <f t="shared" si="115"/>
        <v>0</v>
      </c>
      <c r="N94" s="195"/>
      <c r="O94" s="196"/>
      <c r="P94" s="91">
        <f t="shared" si="116"/>
        <v>0</v>
      </c>
      <c r="Q94" s="195"/>
      <c r="R94" s="196"/>
      <c r="S94" s="91">
        <f t="shared" si="117"/>
        <v>0</v>
      </c>
      <c r="T94" s="195"/>
      <c r="U94" s="196"/>
      <c r="V94" s="91">
        <f t="shared" si="118"/>
        <v>0</v>
      </c>
    </row>
    <row r="95" spans="1:22">
      <c r="A95" s="51"/>
      <c r="B95" s="577">
        <v>11</v>
      </c>
      <c r="C95" s="587"/>
      <c r="D95" s="579" t="s">
        <v>10928</v>
      </c>
      <c r="E95" s="592"/>
      <c r="F95" s="581"/>
      <c r="G95" s="586"/>
      <c r="H95" s="227">
        <f t="shared" si="112"/>
        <v>0</v>
      </c>
      <c r="I95" s="321">
        <f t="shared" si="113"/>
        <v>0</v>
      </c>
      <c r="J95" s="227">
        <f t="shared" si="114"/>
        <v>0</v>
      </c>
      <c r="K95" s="195"/>
      <c r="L95" s="196"/>
      <c r="M95" s="91">
        <f t="shared" si="115"/>
        <v>0</v>
      </c>
      <c r="N95" s="195"/>
      <c r="O95" s="196"/>
      <c r="P95" s="91">
        <f t="shared" si="116"/>
        <v>0</v>
      </c>
      <c r="Q95" s="195"/>
      <c r="R95" s="196"/>
      <c r="S95" s="91">
        <f t="shared" si="117"/>
        <v>0</v>
      </c>
      <c r="T95" s="195"/>
      <c r="U95" s="196"/>
      <c r="V95" s="91">
        <f t="shared" si="118"/>
        <v>0</v>
      </c>
    </row>
    <row r="96" spans="1:22">
      <c r="A96" s="51"/>
      <c r="B96" s="577">
        <v>12</v>
      </c>
      <c r="C96" s="587"/>
      <c r="D96" s="579" t="s">
        <v>10929</v>
      </c>
      <c r="E96" s="592"/>
      <c r="F96" s="581"/>
      <c r="G96" s="586"/>
      <c r="H96" s="227">
        <f t="shared" si="112"/>
        <v>0</v>
      </c>
      <c r="I96" s="321">
        <f t="shared" si="113"/>
        <v>0</v>
      </c>
      <c r="J96" s="227">
        <f t="shared" si="114"/>
        <v>0</v>
      </c>
      <c r="K96" s="195"/>
      <c r="L96" s="196"/>
      <c r="M96" s="91">
        <f t="shared" si="115"/>
        <v>0</v>
      </c>
      <c r="N96" s="195"/>
      <c r="O96" s="196"/>
      <c r="P96" s="91">
        <f t="shared" si="116"/>
        <v>0</v>
      </c>
      <c r="Q96" s="195"/>
      <c r="R96" s="196"/>
      <c r="S96" s="91">
        <f t="shared" si="117"/>
        <v>0</v>
      </c>
      <c r="T96" s="195"/>
      <c r="U96" s="196"/>
      <c r="V96" s="91">
        <f t="shared" si="118"/>
        <v>0</v>
      </c>
    </row>
    <row r="97" spans="1:23">
      <c r="A97" s="53"/>
      <c r="B97" s="577">
        <v>13</v>
      </c>
      <c r="C97" s="587"/>
      <c r="D97" s="579" t="s">
        <v>10930</v>
      </c>
      <c r="E97" s="592"/>
      <c r="F97" s="581"/>
      <c r="G97" s="586"/>
      <c r="H97" s="227">
        <f t="shared" si="112"/>
        <v>0</v>
      </c>
      <c r="I97" s="321">
        <f t="shared" si="113"/>
        <v>0</v>
      </c>
      <c r="J97" s="227">
        <f t="shared" si="114"/>
        <v>0</v>
      </c>
      <c r="K97" s="195"/>
      <c r="L97" s="196"/>
      <c r="M97" s="91">
        <f t="shared" si="115"/>
        <v>0</v>
      </c>
      <c r="N97" s="195"/>
      <c r="O97" s="196"/>
      <c r="P97" s="91">
        <f t="shared" si="116"/>
        <v>0</v>
      </c>
      <c r="Q97" s="195"/>
      <c r="R97" s="196"/>
      <c r="S97" s="91">
        <f t="shared" si="117"/>
        <v>0</v>
      </c>
      <c r="T97" s="195"/>
      <c r="U97" s="196"/>
      <c r="V97" s="91">
        <f t="shared" si="118"/>
        <v>0</v>
      </c>
    </row>
    <row r="98" spans="1:23">
      <c r="A98" s="51"/>
      <c r="B98" s="577">
        <v>14</v>
      </c>
      <c r="C98" s="587"/>
      <c r="D98" s="579"/>
      <c r="E98" s="592"/>
      <c r="F98" s="581"/>
      <c r="G98" s="586"/>
      <c r="H98" s="227">
        <f t="shared" si="112"/>
        <v>0</v>
      </c>
      <c r="I98" s="321">
        <f t="shared" si="113"/>
        <v>0</v>
      </c>
      <c r="J98" s="227">
        <f t="shared" si="114"/>
        <v>0</v>
      </c>
      <c r="K98" s="195"/>
      <c r="L98" s="196"/>
      <c r="M98" s="91">
        <f t="shared" si="115"/>
        <v>0</v>
      </c>
      <c r="N98" s="195"/>
      <c r="O98" s="196"/>
      <c r="P98" s="91">
        <f t="shared" si="116"/>
        <v>0</v>
      </c>
      <c r="Q98" s="195"/>
      <c r="R98" s="196"/>
      <c r="S98" s="91">
        <f t="shared" si="117"/>
        <v>0</v>
      </c>
      <c r="T98" s="195"/>
      <c r="U98" s="196"/>
      <c r="V98" s="91">
        <f t="shared" si="118"/>
        <v>0</v>
      </c>
    </row>
    <row r="99" spans="1:23">
      <c r="A99" s="59"/>
      <c r="B99" s="577">
        <v>15</v>
      </c>
      <c r="C99" s="587"/>
      <c r="D99" s="579"/>
      <c r="E99" s="593"/>
      <c r="F99" s="581"/>
      <c r="G99" s="586"/>
      <c r="H99" s="227">
        <f t="shared" si="112"/>
        <v>0</v>
      </c>
      <c r="I99" s="321">
        <f t="shared" si="113"/>
        <v>0</v>
      </c>
      <c r="J99" s="227">
        <f t="shared" si="114"/>
        <v>0</v>
      </c>
      <c r="K99" s="195"/>
      <c r="L99" s="196"/>
      <c r="M99" s="91">
        <f t="shared" si="115"/>
        <v>0</v>
      </c>
      <c r="N99" s="195"/>
      <c r="O99" s="196"/>
      <c r="P99" s="91">
        <f t="shared" si="116"/>
        <v>0</v>
      </c>
      <c r="Q99" s="195"/>
      <c r="R99" s="196"/>
      <c r="S99" s="91">
        <f t="shared" si="117"/>
        <v>0</v>
      </c>
      <c r="T99" s="195"/>
      <c r="U99" s="196"/>
      <c r="V99" s="91">
        <f t="shared" si="118"/>
        <v>0</v>
      </c>
    </row>
    <row r="100" spans="1:23">
      <c r="B100" s="577">
        <v>16</v>
      </c>
      <c r="C100" s="587"/>
      <c r="D100" s="594"/>
      <c r="E100" s="592"/>
      <c r="F100" s="581"/>
      <c r="G100" s="586"/>
      <c r="H100" s="227">
        <f t="shared" ref="H100:H102" si="125">IF(I100=0,0,J100/I100)</f>
        <v>0</v>
      </c>
      <c r="I100" s="321">
        <f t="shared" ref="I100:I102" si="126">L100+O100+R100+U100</f>
        <v>0</v>
      </c>
      <c r="J100" s="227">
        <f t="shared" ref="J100:J102" si="127">M$6*M$7*M100+P$6*P$7*P100+S$6*S$7*S100+V$6*V$7*V100</f>
        <v>0</v>
      </c>
      <c r="K100" s="195"/>
      <c r="L100" s="196"/>
      <c r="M100" s="91">
        <f t="shared" ref="M100:M102" si="128">K100*L100</f>
        <v>0</v>
      </c>
      <c r="N100" s="195"/>
      <c r="O100" s="196"/>
      <c r="P100" s="91">
        <f t="shared" ref="P100:P102" si="129">N100*O100</f>
        <v>0</v>
      </c>
      <c r="Q100" s="195"/>
      <c r="R100" s="196"/>
      <c r="S100" s="91">
        <f t="shared" ref="S100:S102" si="130">Q100*R100</f>
        <v>0</v>
      </c>
      <c r="T100" s="195"/>
      <c r="U100" s="196"/>
      <c r="V100" s="91">
        <f t="shared" ref="V100:V102" si="131">T100*U100</f>
        <v>0</v>
      </c>
    </row>
    <row r="101" spans="1:23">
      <c r="B101" s="577">
        <v>17</v>
      </c>
      <c r="C101" s="587"/>
      <c r="D101" s="594"/>
      <c r="E101" s="592"/>
      <c r="F101" s="581"/>
      <c r="G101" s="586"/>
      <c r="H101" s="227">
        <f t="shared" si="125"/>
        <v>0</v>
      </c>
      <c r="I101" s="321">
        <f t="shared" si="126"/>
        <v>0</v>
      </c>
      <c r="J101" s="227">
        <f t="shared" si="127"/>
        <v>0</v>
      </c>
      <c r="K101" s="195"/>
      <c r="L101" s="196"/>
      <c r="M101" s="91">
        <f t="shared" si="128"/>
        <v>0</v>
      </c>
      <c r="N101" s="195"/>
      <c r="O101" s="196"/>
      <c r="P101" s="91">
        <f t="shared" si="129"/>
        <v>0</v>
      </c>
      <c r="Q101" s="195"/>
      <c r="R101" s="196"/>
      <c r="S101" s="91">
        <f t="shared" si="130"/>
        <v>0</v>
      </c>
      <c r="T101" s="195"/>
      <c r="U101" s="196"/>
      <c r="V101" s="91">
        <f t="shared" si="131"/>
        <v>0</v>
      </c>
    </row>
    <row r="102" spans="1:23">
      <c r="B102" s="577">
        <v>18</v>
      </c>
      <c r="C102" s="587"/>
      <c r="D102" s="594"/>
      <c r="E102" s="592"/>
      <c r="F102" s="581"/>
      <c r="G102" s="586"/>
      <c r="H102" s="227">
        <f t="shared" si="125"/>
        <v>0</v>
      </c>
      <c r="I102" s="321">
        <f t="shared" si="126"/>
        <v>0</v>
      </c>
      <c r="J102" s="227">
        <f t="shared" si="127"/>
        <v>0</v>
      </c>
      <c r="K102" s="195"/>
      <c r="L102" s="196"/>
      <c r="M102" s="91">
        <f t="shared" si="128"/>
        <v>0</v>
      </c>
      <c r="N102" s="195"/>
      <c r="O102" s="196"/>
      <c r="P102" s="91">
        <f t="shared" si="129"/>
        <v>0</v>
      </c>
      <c r="Q102" s="195"/>
      <c r="R102" s="196"/>
      <c r="S102" s="91">
        <f t="shared" si="130"/>
        <v>0</v>
      </c>
      <c r="T102" s="195"/>
      <c r="U102" s="196"/>
      <c r="V102" s="91">
        <f t="shared" si="131"/>
        <v>0</v>
      </c>
    </row>
    <row r="103" spans="1:23" s="299" customFormat="1" ht="12" thickBot="1">
      <c r="B103" s="214"/>
      <c r="C103" s="215"/>
      <c r="D103" s="216" t="s">
        <v>504</v>
      </c>
      <c r="E103" s="217"/>
      <c r="F103" s="218"/>
      <c r="G103" s="589"/>
      <c r="H103" s="322">
        <f t="shared" ref="H103" si="132">IF(I103=0,0,J103/I103)</f>
        <v>0</v>
      </c>
      <c r="I103" s="323">
        <f t="shared" ref="I103" si="133">L103+O103+R103+U103</f>
        <v>0</v>
      </c>
      <c r="J103" s="322">
        <f t="shared" ref="J103" si="134">M$6*M$7*M103+P$6*P$7*P103+S$6*S$7*S103+V$6*V$7*V103</f>
        <v>0</v>
      </c>
      <c r="K103" s="322"/>
      <c r="L103" s="576"/>
      <c r="M103" s="322">
        <f t="shared" ref="M103" si="135">K103*L103</f>
        <v>0</v>
      </c>
      <c r="N103" s="322"/>
      <c r="O103" s="576"/>
      <c r="P103" s="322">
        <f t="shared" ref="P103" si="136">N103*O103</f>
        <v>0</v>
      </c>
      <c r="Q103" s="322"/>
      <c r="R103" s="576"/>
      <c r="S103" s="322">
        <f t="shared" ref="S103" si="137">Q103*R103</f>
        <v>0</v>
      </c>
      <c r="T103" s="322"/>
      <c r="U103" s="576"/>
      <c r="V103" s="322">
        <f t="shared" ref="V103" si="138">T103*U103</f>
        <v>0</v>
      </c>
    </row>
    <row r="104" spans="1:23" s="299" customFormat="1" ht="12" thickTop="1">
      <c r="B104" s="302"/>
      <c r="C104" s="303"/>
      <c r="D104" s="304" t="s">
        <v>8</v>
      </c>
      <c r="E104" s="305"/>
      <c r="F104" s="305">
        <v>0</v>
      </c>
      <c r="G104" s="305"/>
      <c r="H104" s="306"/>
      <c r="I104" s="307"/>
      <c r="J104" s="306">
        <f>SUBTOTAL(9,J85:J103)</f>
        <v>0</v>
      </c>
      <c r="K104" s="306"/>
      <c r="L104" s="307"/>
      <c r="M104" s="306">
        <f>SUBTOTAL(9,M85:M103)</f>
        <v>0</v>
      </c>
      <c r="N104" s="306"/>
      <c r="O104" s="307"/>
      <c r="P104" s="306">
        <f>SUBTOTAL(9,P85:P103)</f>
        <v>0</v>
      </c>
      <c r="Q104" s="306"/>
      <c r="R104" s="307"/>
      <c r="S104" s="306">
        <f>SUBTOTAL(9,S85:S103)</f>
        <v>0</v>
      </c>
      <c r="T104" s="306"/>
      <c r="U104" s="307"/>
      <c r="V104" s="306">
        <f>SUBTOTAL(9,V85:V103)</f>
        <v>0</v>
      </c>
    </row>
    <row r="105" spans="1:23" s="299" customFormat="1">
      <c r="B105" s="214"/>
      <c r="C105" s="677"/>
      <c r="D105" s="672"/>
      <c r="E105" s="222" t="s">
        <v>11035</v>
      </c>
      <c r="F105" s="220"/>
      <c r="G105" s="675" t="s">
        <v>10924</v>
      </c>
      <c r="H105" s="673"/>
      <c r="I105" s="323"/>
      <c r="J105" s="676">
        <f>SUMIFS(J85:J103,$G85:$G103,$G105)</f>
        <v>0</v>
      </c>
      <c r="K105" s="673"/>
      <c r="L105" s="323"/>
      <c r="M105" s="676">
        <f>SUMIFS(M85:M103,$G85:$G103,$G105)</f>
        <v>0</v>
      </c>
      <c r="N105" s="673"/>
      <c r="O105" s="323"/>
      <c r="P105" s="676">
        <f>SUMIFS(P85:P103,$G85:$G103,$G105)</f>
        <v>0</v>
      </c>
      <c r="Q105" s="673"/>
      <c r="R105" s="323"/>
      <c r="S105" s="676">
        <f>SUMIFS(S85:S103,$G85:$G103,$G105)</f>
        <v>0</v>
      </c>
      <c r="T105" s="673"/>
      <c r="U105" s="323"/>
      <c r="V105" s="676">
        <f>SUMIFS(V85:V103,$G85:$G103,$G105)</f>
        <v>0</v>
      </c>
    </row>
    <row r="106" spans="1:23" s="199" customFormat="1">
      <c r="B106" s="214"/>
      <c r="C106" s="677"/>
      <c r="D106" s="217"/>
      <c r="E106" s="671" t="s">
        <v>11036</v>
      </c>
      <c r="F106" s="558"/>
      <c r="G106" s="675" t="s">
        <v>10925</v>
      </c>
      <c r="H106" s="601"/>
      <c r="I106" s="601"/>
      <c r="J106" s="676">
        <f>SUMIFS(J85:J103,$G85:$G103,$G106)</f>
        <v>0</v>
      </c>
      <c r="K106" s="601"/>
      <c r="L106" s="601"/>
      <c r="M106" s="676">
        <f>SUMIFS(M85:M103,$G85:$G103,$G106)</f>
        <v>0</v>
      </c>
      <c r="N106" s="601"/>
      <c r="O106" s="601"/>
      <c r="P106" s="676">
        <f>SUMIFS(P85:P103,$G85:$G103,$G106)</f>
        <v>0</v>
      </c>
      <c r="Q106" s="601"/>
      <c r="R106" s="601"/>
      <c r="S106" s="676">
        <f>SUMIFS(S85:S103,$G85:$G103,$G106)</f>
        <v>0</v>
      </c>
      <c r="T106" s="601"/>
      <c r="U106" s="601"/>
      <c r="V106" s="676">
        <f>SUMIFS(V85:V103,$G85:$G103,$G106)</f>
        <v>0</v>
      </c>
    </row>
    <row r="107" spans="1:23" s="678" customFormat="1">
      <c r="B107" s="679"/>
      <c r="C107" s="679"/>
      <c r="D107" s="680"/>
      <c r="E107" s="679" t="str">
        <f>IF(J107&lt;&gt;0,"未区分","")</f>
        <v/>
      </c>
      <c r="F107" s="681"/>
      <c r="G107" s="681"/>
      <c r="H107" s="682"/>
      <c r="I107" s="682"/>
      <c r="J107" s="683">
        <f>J104-J105-J106</f>
        <v>0</v>
      </c>
      <c r="K107" s="682"/>
      <c r="L107" s="682"/>
      <c r="M107" s="683">
        <f>M104-M105-M106</f>
        <v>0</v>
      </c>
      <c r="N107" s="682"/>
      <c r="O107" s="682"/>
      <c r="P107" s="683">
        <f>P104-P105-P106</f>
        <v>0</v>
      </c>
      <c r="Q107" s="682"/>
      <c r="R107" s="682"/>
      <c r="S107" s="683">
        <f>S104-S105-S106</f>
        <v>0</v>
      </c>
      <c r="T107" s="682"/>
      <c r="U107" s="682"/>
      <c r="V107" s="683">
        <f>V104-V105-V106</f>
        <v>0</v>
      </c>
    </row>
    <row r="108" spans="1:23" s="299" customFormat="1">
      <c r="B108" s="205">
        <v>7</v>
      </c>
      <c r="C108" s="206" t="s">
        <v>40</v>
      </c>
      <c r="D108" s="207"/>
      <c r="E108" s="207"/>
      <c r="F108" s="204"/>
      <c r="G108" s="204"/>
      <c r="H108" s="204"/>
      <c r="I108" s="204"/>
      <c r="J108" s="204"/>
      <c r="W108" s="204"/>
    </row>
    <row r="109" spans="1:23" s="299" customFormat="1" ht="11.25" customHeight="1">
      <c r="B109" s="902" t="s">
        <v>406</v>
      </c>
      <c r="C109" s="903"/>
      <c r="D109" s="900" t="s">
        <v>30</v>
      </c>
      <c r="E109" s="900" t="s">
        <v>407</v>
      </c>
      <c r="F109" s="900" t="s">
        <v>6</v>
      </c>
      <c r="G109" s="920" t="s">
        <v>10923</v>
      </c>
      <c r="H109" s="300" t="s">
        <v>28</v>
      </c>
      <c r="I109" s="300"/>
      <c r="J109" s="300"/>
      <c r="K109" s="297"/>
      <c r="L109" s="298" t="s">
        <v>24</v>
      </c>
      <c r="M109" s="294" t="str">
        <f>通貨1</f>
        <v>YEN</v>
      </c>
      <c r="N109" s="297"/>
      <c r="O109" s="298" t="s">
        <v>25</v>
      </c>
      <c r="P109" s="294" t="str">
        <f>IF(通貨2="","",通貨2)</f>
        <v/>
      </c>
      <c r="Q109" s="297"/>
      <c r="R109" s="298" t="s">
        <v>26</v>
      </c>
      <c r="S109" s="294" t="str">
        <f>IF(通貨3="","",通貨3)</f>
        <v/>
      </c>
      <c r="T109" s="297"/>
      <c r="U109" s="298" t="s">
        <v>27</v>
      </c>
      <c r="V109" s="294" t="str">
        <f>IF(通貨4="","",通貨4)</f>
        <v/>
      </c>
    </row>
    <row r="110" spans="1:23" s="299" customFormat="1" ht="12" thickBot="1">
      <c r="B110" s="904"/>
      <c r="C110" s="905"/>
      <c r="D110" s="906"/>
      <c r="E110" s="907"/>
      <c r="F110" s="906"/>
      <c r="G110" s="921"/>
      <c r="H110" s="301" t="s">
        <v>29</v>
      </c>
      <c r="I110" s="301" t="s">
        <v>5</v>
      </c>
      <c r="J110" s="301" t="s">
        <v>23</v>
      </c>
      <c r="K110" s="301" t="s">
        <v>22</v>
      </c>
      <c r="L110" s="301" t="s">
        <v>5</v>
      </c>
      <c r="M110" s="301" t="s">
        <v>23</v>
      </c>
      <c r="N110" s="301" t="s">
        <v>22</v>
      </c>
      <c r="O110" s="301" t="s">
        <v>5</v>
      </c>
      <c r="P110" s="301" t="s">
        <v>23</v>
      </c>
      <c r="Q110" s="301" t="s">
        <v>22</v>
      </c>
      <c r="R110" s="301" t="s">
        <v>5</v>
      </c>
      <c r="S110" s="301" t="s">
        <v>23</v>
      </c>
      <c r="T110" s="301" t="s">
        <v>22</v>
      </c>
      <c r="U110" s="301" t="s">
        <v>5</v>
      </c>
      <c r="V110" s="301" t="s">
        <v>23</v>
      </c>
    </row>
    <row r="111" spans="1:23" ht="12" thickTop="1">
      <c r="B111" s="577">
        <v>1</v>
      </c>
      <c r="C111" s="587"/>
      <c r="D111" s="579" t="s">
        <v>10936</v>
      </c>
      <c r="E111" s="583"/>
      <c r="F111" s="581" t="s">
        <v>10908</v>
      </c>
      <c r="G111" s="586"/>
      <c r="H111" s="227">
        <f t="shared" ref="H111:H121" si="139">IF(I111=0,0,J111/I111)</f>
        <v>0</v>
      </c>
      <c r="I111" s="321">
        <f t="shared" ref="I111:I121" si="140">L111+O111+R111+U111</f>
        <v>0</v>
      </c>
      <c r="J111" s="227">
        <f t="shared" ref="J111:J121" si="141">M$6*M$7*M111+P$6*P$7*P111+S$6*S$7*S111+V$6*V$7*V111</f>
        <v>0</v>
      </c>
      <c r="K111" s="195"/>
      <c r="L111" s="196"/>
      <c r="M111" s="91">
        <f t="shared" ref="M111:M121" si="142">K111*L111</f>
        <v>0</v>
      </c>
      <c r="N111" s="195"/>
      <c r="O111" s="196"/>
      <c r="P111" s="91">
        <f t="shared" ref="P111:P121" si="143">N111*O111</f>
        <v>0</v>
      </c>
      <c r="Q111" s="195"/>
      <c r="R111" s="196"/>
      <c r="S111" s="91">
        <f t="shared" ref="S111:S121" si="144">Q111*R111</f>
        <v>0</v>
      </c>
      <c r="T111" s="195"/>
      <c r="U111" s="196"/>
      <c r="V111" s="91">
        <f t="shared" ref="V111:V121" si="145">T111*U111</f>
        <v>0</v>
      </c>
    </row>
    <row r="112" spans="1:23">
      <c r="B112" s="577">
        <v>2</v>
      </c>
      <c r="C112" s="587"/>
      <c r="D112" s="579" t="s">
        <v>10937</v>
      </c>
      <c r="E112" s="583"/>
      <c r="F112" s="581" t="s">
        <v>10908</v>
      </c>
      <c r="G112" s="586"/>
      <c r="H112" s="227">
        <f t="shared" si="139"/>
        <v>0</v>
      </c>
      <c r="I112" s="321">
        <f t="shared" si="140"/>
        <v>0</v>
      </c>
      <c r="J112" s="227">
        <f t="shared" si="141"/>
        <v>0</v>
      </c>
      <c r="K112" s="195"/>
      <c r="L112" s="196"/>
      <c r="M112" s="91">
        <f t="shared" si="142"/>
        <v>0</v>
      </c>
      <c r="N112" s="195"/>
      <c r="O112" s="196"/>
      <c r="P112" s="91">
        <f t="shared" si="143"/>
        <v>0</v>
      </c>
      <c r="Q112" s="195"/>
      <c r="R112" s="196"/>
      <c r="S112" s="91">
        <f t="shared" si="144"/>
        <v>0</v>
      </c>
      <c r="T112" s="195"/>
      <c r="U112" s="196"/>
      <c r="V112" s="91">
        <f t="shared" si="145"/>
        <v>0</v>
      </c>
    </row>
    <row r="113" spans="2:22">
      <c r="B113" s="577">
        <v>3</v>
      </c>
      <c r="C113" s="587"/>
      <c r="D113" s="579" t="s">
        <v>10938</v>
      </c>
      <c r="E113" s="583"/>
      <c r="F113" s="581" t="s">
        <v>10908</v>
      </c>
      <c r="G113" s="586"/>
      <c r="H113" s="227">
        <f t="shared" si="139"/>
        <v>0</v>
      </c>
      <c r="I113" s="321">
        <f t="shared" si="140"/>
        <v>0</v>
      </c>
      <c r="J113" s="227">
        <f t="shared" si="141"/>
        <v>0</v>
      </c>
      <c r="K113" s="195"/>
      <c r="L113" s="196"/>
      <c r="M113" s="91">
        <f t="shared" si="142"/>
        <v>0</v>
      </c>
      <c r="N113" s="195"/>
      <c r="O113" s="196"/>
      <c r="P113" s="91">
        <f t="shared" si="143"/>
        <v>0</v>
      </c>
      <c r="Q113" s="195"/>
      <c r="R113" s="196"/>
      <c r="S113" s="91">
        <f t="shared" si="144"/>
        <v>0</v>
      </c>
      <c r="T113" s="195"/>
      <c r="U113" s="196"/>
      <c r="V113" s="91">
        <f t="shared" si="145"/>
        <v>0</v>
      </c>
    </row>
    <row r="114" spans="2:22">
      <c r="B114" s="577">
        <v>4</v>
      </c>
      <c r="C114" s="587"/>
      <c r="D114" s="579" t="s">
        <v>10939</v>
      </c>
      <c r="E114" s="583"/>
      <c r="F114" s="581" t="s">
        <v>10908</v>
      </c>
      <c r="G114" s="586"/>
      <c r="H114" s="227">
        <f t="shared" si="139"/>
        <v>0</v>
      </c>
      <c r="I114" s="321">
        <f t="shared" si="140"/>
        <v>0</v>
      </c>
      <c r="J114" s="227">
        <f t="shared" si="141"/>
        <v>0</v>
      </c>
      <c r="K114" s="195"/>
      <c r="L114" s="196"/>
      <c r="M114" s="91">
        <f t="shared" si="142"/>
        <v>0</v>
      </c>
      <c r="N114" s="195"/>
      <c r="O114" s="196"/>
      <c r="P114" s="91">
        <f t="shared" si="143"/>
        <v>0</v>
      </c>
      <c r="Q114" s="195"/>
      <c r="R114" s="196"/>
      <c r="S114" s="91">
        <f t="shared" si="144"/>
        <v>0</v>
      </c>
      <c r="T114" s="195"/>
      <c r="U114" s="196"/>
      <c r="V114" s="91">
        <f t="shared" si="145"/>
        <v>0</v>
      </c>
    </row>
    <row r="115" spans="2:22">
      <c r="B115" s="577">
        <v>5</v>
      </c>
      <c r="C115" s="587"/>
      <c r="D115" s="579" t="s">
        <v>10940</v>
      </c>
      <c r="E115" s="583"/>
      <c r="F115" s="581"/>
      <c r="G115" s="586"/>
      <c r="H115" s="227">
        <f t="shared" si="139"/>
        <v>0</v>
      </c>
      <c r="I115" s="321">
        <f t="shared" si="140"/>
        <v>0</v>
      </c>
      <c r="J115" s="227">
        <f t="shared" si="141"/>
        <v>0</v>
      </c>
      <c r="K115" s="195"/>
      <c r="L115" s="196"/>
      <c r="M115" s="91">
        <f t="shared" si="142"/>
        <v>0</v>
      </c>
      <c r="N115" s="195"/>
      <c r="O115" s="196"/>
      <c r="P115" s="91">
        <f t="shared" si="143"/>
        <v>0</v>
      </c>
      <c r="Q115" s="195"/>
      <c r="R115" s="196"/>
      <c r="S115" s="91">
        <f t="shared" si="144"/>
        <v>0</v>
      </c>
      <c r="T115" s="195"/>
      <c r="U115" s="196"/>
      <c r="V115" s="91">
        <f t="shared" si="145"/>
        <v>0</v>
      </c>
    </row>
    <row r="116" spans="2:22">
      <c r="B116" s="577">
        <v>6</v>
      </c>
      <c r="C116" s="587"/>
      <c r="D116" s="579" t="s">
        <v>10941</v>
      </c>
      <c r="E116" s="583"/>
      <c r="F116" s="581"/>
      <c r="G116" s="586"/>
      <c r="H116" s="227">
        <f t="shared" si="139"/>
        <v>0</v>
      </c>
      <c r="I116" s="321">
        <f t="shared" si="140"/>
        <v>0</v>
      </c>
      <c r="J116" s="227">
        <f t="shared" si="141"/>
        <v>0</v>
      </c>
      <c r="K116" s="195"/>
      <c r="L116" s="196"/>
      <c r="M116" s="91">
        <f t="shared" si="142"/>
        <v>0</v>
      </c>
      <c r="N116" s="195"/>
      <c r="O116" s="196"/>
      <c r="P116" s="91">
        <f t="shared" si="143"/>
        <v>0</v>
      </c>
      <c r="Q116" s="195"/>
      <c r="R116" s="196"/>
      <c r="S116" s="91">
        <f t="shared" si="144"/>
        <v>0</v>
      </c>
      <c r="T116" s="195"/>
      <c r="U116" s="196"/>
      <c r="V116" s="91">
        <f t="shared" si="145"/>
        <v>0</v>
      </c>
    </row>
    <row r="117" spans="2:22">
      <c r="B117" s="577">
        <v>7</v>
      </c>
      <c r="C117" s="587"/>
      <c r="D117" s="579"/>
      <c r="E117" s="583"/>
      <c r="F117" s="581"/>
      <c r="G117" s="586"/>
      <c r="H117" s="227">
        <f t="shared" si="139"/>
        <v>0</v>
      </c>
      <c r="I117" s="321">
        <f t="shared" si="140"/>
        <v>0</v>
      </c>
      <c r="J117" s="227">
        <f t="shared" si="141"/>
        <v>0</v>
      </c>
      <c r="K117" s="195"/>
      <c r="L117" s="196"/>
      <c r="M117" s="91">
        <f t="shared" si="142"/>
        <v>0</v>
      </c>
      <c r="N117" s="195"/>
      <c r="O117" s="196"/>
      <c r="P117" s="91">
        <f t="shared" si="143"/>
        <v>0</v>
      </c>
      <c r="Q117" s="195"/>
      <c r="R117" s="196"/>
      <c r="S117" s="91">
        <f t="shared" si="144"/>
        <v>0</v>
      </c>
      <c r="T117" s="195"/>
      <c r="U117" s="196"/>
      <c r="V117" s="91">
        <f t="shared" si="145"/>
        <v>0</v>
      </c>
    </row>
    <row r="118" spans="2:22">
      <c r="B118" s="577">
        <v>8</v>
      </c>
      <c r="C118" s="587"/>
      <c r="D118" s="579"/>
      <c r="E118" s="583"/>
      <c r="F118" s="581"/>
      <c r="G118" s="586"/>
      <c r="H118" s="227">
        <f t="shared" si="139"/>
        <v>0</v>
      </c>
      <c r="I118" s="321">
        <f t="shared" si="140"/>
        <v>0</v>
      </c>
      <c r="J118" s="227">
        <f t="shared" si="141"/>
        <v>0</v>
      </c>
      <c r="K118" s="195"/>
      <c r="L118" s="196"/>
      <c r="M118" s="91">
        <f t="shared" si="142"/>
        <v>0</v>
      </c>
      <c r="N118" s="195"/>
      <c r="O118" s="196"/>
      <c r="P118" s="91">
        <f t="shared" si="143"/>
        <v>0</v>
      </c>
      <c r="Q118" s="195"/>
      <c r="R118" s="196"/>
      <c r="S118" s="91">
        <f t="shared" si="144"/>
        <v>0</v>
      </c>
      <c r="T118" s="195"/>
      <c r="U118" s="196"/>
      <c r="V118" s="91">
        <f t="shared" si="145"/>
        <v>0</v>
      </c>
    </row>
    <row r="119" spans="2:22">
      <c r="B119" s="577">
        <v>9</v>
      </c>
      <c r="C119" s="587"/>
      <c r="D119" s="579"/>
      <c r="E119" s="583"/>
      <c r="F119" s="584"/>
      <c r="G119" s="586"/>
      <c r="H119" s="227">
        <f t="shared" ref="H119:H120" si="146">IF(I119=0,0,J119/I119)</f>
        <v>0</v>
      </c>
      <c r="I119" s="321">
        <f t="shared" ref="I119:I120" si="147">L119+O119+R119+U119</f>
        <v>0</v>
      </c>
      <c r="J119" s="227">
        <f t="shared" ref="J119:J120" si="148">M$6*M$7*M119+P$6*P$7*P119+S$6*S$7*S119+V$6*V$7*V119</f>
        <v>0</v>
      </c>
      <c r="K119" s="195"/>
      <c r="L119" s="196"/>
      <c r="M119" s="91">
        <f t="shared" ref="M119:M120" si="149">K119*L119</f>
        <v>0</v>
      </c>
      <c r="N119" s="195"/>
      <c r="O119" s="196"/>
      <c r="P119" s="91">
        <f t="shared" ref="P119:P120" si="150">N119*O119</f>
        <v>0</v>
      </c>
      <c r="Q119" s="195"/>
      <c r="R119" s="196"/>
      <c r="S119" s="91">
        <f t="shared" ref="S119:S120" si="151">Q119*R119</f>
        <v>0</v>
      </c>
      <c r="T119" s="195"/>
      <c r="U119" s="196"/>
      <c r="V119" s="91">
        <f t="shared" ref="V119:V120" si="152">T119*U119</f>
        <v>0</v>
      </c>
    </row>
    <row r="120" spans="2:22">
      <c r="B120" s="577">
        <v>10</v>
      </c>
      <c r="C120" s="587"/>
      <c r="D120" s="579"/>
      <c r="E120" s="583"/>
      <c r="F120" s="584"/>
      <c r="G120" s="586"/>
      <c r="H120" s="227">
        <f t="shared" si="146"/>
        <v>0</v>
      </c>
      <c r="I120" s="321">
        <f t="shared" si="147"/>
        <v>0</v>
      </c>
      <c r="J120" s="227">
        <f t="shared" si="148"/>
        <v>0</v>
      </c>
      <c r="K120" s="195"/>
      <c r="L120" s="196"/>
      <c r="M120" s="91">
        <f t="shared" si="149"/>
        <v>0</v>
      </c>
      <c r="N120" s="195"/>
      <c r="O120" s="196"/>
      <c r="P120" s="91">
        <f t="shared" si="150"/>
        <v>0</v>
      </c>
      <c r="Q120" s="195"/>
      <c r="R120" s="196"/>
      <c r="S120" s="91">
        <f t="shared" si="151"/>
        <v>0</v>
      </c>
      <c r="T120" s="195"/>
      <c r="U120" s="196"/>
      <c r="V120" s="91">
        <f t="shared" si="152"/>
        <v>0</v>
      </c>
    </row>
    <row r="121" spans="2:22" s="299" customFormat="1" ht="12" thickBot="1">
      <c r="B121" s="214"/>
      <c r="C121" s="215"/>
      <c r="D121" s="216" t="s">
        <v>504</v>
      </c>
      <c r="E121" s="219"/>
      <c r="F121" s="220"/>
      <c r="G121" s="589"/>
      <c r="H121" s="322">
        <f t="shared" si="139"/>
        <v>0</v>
      </c>
      <c r="I121" s="323">
        <f t="shared" si="140"/>
        <v>0</v>
      </c>
      <c r="J121" s="322">
        <f t="shared" si="141"/>
        <v>0</v>
      </c>
      <c r="K121" s="322"/>
      <c r="L121" s="576"/>
      <c r="M121" s="322">
        <f t="shared" si="142"/>
        <v>0</v>
      </c>
      <c r="N121" s="322"/>
      <c r="O121" s="576"/>
      <c r="P121" s="322">
        <f t="shared" si="143"/>
        <v>0</v>
      </c>
      <c r="Q121" s="322"/>
      <c r="R121" s="576"/>
      <c r="S121" s="322">
        <f t="shared" si="144"/>
        <v>0</v>
      </c>
      <c r="T121" s="322"/>
      <c r="U121" s="576"/>
      <c r="V121" s="322">
        <f t="shared" si="145"/>
        <v>0</v>
      </c>
    </row>
    <row r="122" spans="2:22" s="299" customFormat="1" ht="12" thickTop="1">
      <c r="B122" s="302"/>
      <c r="C122" s="303"/>
      <c r="D122" s="304" t="s">
        <v>8</v>
      </c>
      <c r="E122" s="305"/>
      <c r="F122" s="305">
        <v>0</v>
      </c>
      <c r="G122" s="305"/>
      <c r="H122" s="306"/>
      <c r="I122" s="307"/>
      <c r="J122" s="306">
        <f>SUBTOTAL(9,J111:J121)</f>
        <v>0</v>
      </c>
      <c r="K122" s="306"/>
      <c r="L122" s="307"/>
      <c r="M122" s="306">
        <f>SUBTOTAL(9,M111:M121)</f>
        <v>0</v>
      </c>
      <c r="N122" s="306"/>
      <c r="O122" s="307"/>
      <c r="P122" s="306">
        <f>SUBTOTAL(9,P111:P121)</f>
        <v>0</v>
      </c>
      <c r="Q122" s="306"/>
      <c r="R122" s="307"/>
      <c r="S122" s="306">
        <f>SUBTOTAL(9,S111:S121)</f>
        <v>0</v>
      </c>
      <c r="T122" s="306"/>
      <c r="U122" s="307"/>
      <c r="V122" s="306">
        <f>SUBTOTAL(9,V111:V121)</f>
        <v>0</v>
      </c>
    </row>
    <row r="123" spans="2:22" s="299" customFormat="1">
      <c r="B123" s="214"/>
      <c r="C123" s="677"/>
      <c r="D123" s="672"/>
      <c r="E123" s="222" t="s">
        <v>11035</v>
      </c>
      <c r="F123" s="220"/>
      <c r="G123" s="675" t="s">
        <v>10924</v>
      </c>
      <c r="H123" s="673"/>
      <c r="I123" s="323"/>
      <c r="J123" s="676">
        <f>SUMIFS(J111:J121,$G111:$G121,$G123)</f>
        <v>0</v>
      </c>
      <c r="K123" s="673"/>
      <c r="L123" s="323"/>
      <c r="M123" s="676">
        <f>SUMIFS(M111:M121,$G111:$G121,$G123)</f>
        <v>0</v>
      </c>
      <c r="N123" s="673"/>
      <c r="O123" s="323"/>
      <c r="P123" s="676">
        <f>SUMIFS(P111:P121,$G111:$G121,$G123)</f>
        <v>0</v>
      </c>
      <c r="Q123" s="673"/>
      <c r="R123" s="323"/>
      <c r="S123" s="676">
        <f>SUMIFS(S111:S121,$G111:$G121,$G123)</f>
        <v>0</v>
      </c>
      <c r="T123" s="673"/>
      <c r="U123" s="323"/>
      <c r="V123" s="676">
        <f>SUMIFS(V111:V121,$G111:$G121,$G123)</f>
        <v>0</v>
      </c>
    </row>
    <row r="124" spans="2:22" s="199" customFormat="1">
      <c r="B124" s="214"/>
      <c r="C124" s="677"/>
      <c r="D124" s="217"/>
      <c r="E124" s="671" t="s">
        <v>11036</v>
      </c>
      <c r="F124" s="558"/>
      <c r="G124" s="675" t="s">
        <v>10925</v>
      </c>
      <c r="H124" s="601"/>
      <c r="I124" s="601"/>
      <c r="J124" s="676">
        <f>SUMIFS(J111:J121,$G111:$G121,$G124)</f>
        <v>0</v>
      </c>
      <c r="K124" s="601"/>
      <c r="L124" s="601"/>
      <c r="M124" s="676">
        <f>SUMIFS(M111:M121,$G111:$G121,$G124)</f>
        <v>0</v>
      </c>
      <c r="N124" s="601"/>
      <c r="O124" s="601"/>
      <c r="P124" s="676">
        <f>SUMIFS(P111:P121,$G111:$G121,$G124)</f>
        <v>0</v>
      </c>
      <c r="Q124" s="601"/>
      <c r="R124" s="601"/>
      <c r="S124" s="676">
        <f>SUMIFS(S111:S121,$G111:$G121,$G124)</f>
        <v>0</v>
      </c>
      <c r="T124" s="601"/>
      <c r="U124" s="601"/>
      <c r="V124" s="676">
        <f>SUMIFS(V111:V121,$G111:$G121,$G124)</f>
        <v>0</v>
      </c>
    </row>
    <row r="125" spans="2:22" s="678" customFormat="1">
      <c r="B125" s="679"/>
      <c r="C125" s="679"/>
      <c r="D125" s="680"/>
      <c r="E125" s="679" t="str">
        <f>IF(J125&lt;&gt;0,"未区分","")</f>
        <v/>
      </c>
      <c r="F125" s="681"/>
      <c r="G125" s="681"/>
      <c r="H125" s="682"/>
      <c r="I125" s="682"/>
      <c r="J125" s="683">
        <f>J122-J123-J124</f>
        <v>0</v>
      </c>
      <c r="K125" s="682"/>
      <c r="L125" s="682"/>
      <c r="M125" s="683">
        <f>M122-M123-M124</f>
        <v>0</v>
      </c>
      <c r="N125" s="682"/>
      <c r="O125" s="682"/>
      <c r="P125" s="683">
        <f>P122-P123-P124</f>
        <v>0</v>
      </c>
      <c r="Q125" s="682"/>
      <c r="R125" s="682"/>
      <c r="S125" s="683">
        <f>S122-S123-S124</f>
        <v>0</v>
      </c>
      <c r="T125" s="682"/>
      <c r="U125" s="682"/>
      <c r="V125" s="683">
        <f>V122-V123-V124</f>
        <v>0</v>
      </c>
    </row>
    <row r="126" spans="2:22" s="299" customFormat="1">
      <c r="B126" s="205">
        <v>8</v>
      </c>
      <c r="C126" s="206" t="s">
        <v>41</v>
      </c>
      <c r="D126" s="207"/>
      <c r="E126" s="207"/>
      <c r="F126" s="204"/>
      <c r="G126" s="204"/>
      <c r="H126" s="204"/>
      <c r="I126" s="204"/>
      <c r="J126" s="204"/>
    </row>
    <row r="127" spans="2:22" s="299" customFormat="1" ht="11.25" customHeight="1">
      <c r="B127" s="902" t="s">
        <v>406</v>
      </c>
      <c r="C127" s="903"/>
      <c r="D127" s="900" t="s">
        <v>30</v>
      </c>
      <c r="E127" s="900" t="s">
        <v>407</v>
      </c>
      <c r="F127" s="900" t="s">
        <v>6</v>
      </c>
      <c r="G127" s="920" t="s">
        <v>10923</v>
      </c>
      <c r="H127" s="300" t="s">
        <v>28</v>
      </c>
      <c r="I127" s="300"/>
      <c r="J127" s="300"/>
      <c r="K127" s="297"/>
      <c r="L127" s="298" t="s">
        <v>24</v>
      </c>
      <c r="M127" s="294" t="str">
        <f>通貨1</f>
        <v>YEN</v>
      </c>
      <c r="N127" s="297"/>
      <c r="O127" s="298" t="s">
        <v>25</v>
      </c>
      <c r="P127" s="294" t="str">
        <f>IF(通貨2="","",通貨2)</f>
        <v/>
      </c>
      <c r="Q127" s="297"/>
      <c r="R127" s="298" t="s">
        <v>26</v>
      </c>
      <c r="S127" s="294" t="str">
        <f>IF(通貨3="","",通貨3)</f>
        <v/>
      </c>
      <c r="T127" s="297"/>
      <c r="U127" s="298" t="s">
        <v>27</v>
      </c>
      <c r="V127" s="294" t="str">
        <f>IF(通貨4="","",通貨4)</f>
        <v/>
      </c>
    </row>
    <row r="128" spans="2:22" s="299" customFormat="1" ht="12" thickBot="1">
      <c r="B128" s="904"/>
      <c r="C128" s="905"/>
      <c r="D128" s="906"/>
      <c r="E128" s="907"/>
      <c r="F128" s="906"/>
      <c r="G128" s="921"/>
      <c r="H128" s="301" t="s">
        <v>29</v>
      </c>
      <c r="I128" s="301" t="s">
        <v>5</v>
      </c>
      <c r="J128" s="301" t="s">
        <v>23</v>
      </c>
      <c r="K128" s="301" t="s">
        <v>22</v>
      </c>
      <c r="L128" s="301" t="s">
        <v>5</v>
      </c>
      <c r="M128" s="301" t="s">
        <v>23</v>
      </c>
      <c r="N128" s="301" t="s">
        <v>22</v>
      </c>
      <c r="O128" s="301" t="s">
        <v>5</v>
      </c>
      <c r="P128" s="301" t="s">
        <v>23</v>
      </c>
      <c r="Q128" s="301" t="s">
        <v>22</v>
      </c>
      <c r="R128" s="301" t="s">
        <v>5</v>
      </c>
      <c r="S128" s="301" t="s">
        <v>23</v>
      </c>
      <c r="T128" s="301" t="s">
        <v>22</v>
      </c>
      <c r="U128" s="301" t="s">
        <v>5</v>
      </c>
      <c r="V128" s="301" t="s">
        <v>23</v>
      </c>
    </row>
    <row r="129" spans="2:22" ht="12" thickTop="1">
      <c r="B129" s="577">
        <v>1</v>
      </c>
      <c r="C129" s="587"/>
      <c r="D129" s="579" t="s">
        <v>10912</v>
      </c>
      <c r="E129" s="588"/>
      <c r="F129" s="581" t="s">
        <v>10908</v>
      </c>
      <c r="G129" s="586"/>
      <c r="H129" s="227">
        <f t="shared" ref="H129:H134" si="153">IF(I129=0,0,J129/I129)</f>
        <v>0</v>
      </c>
      <c r="I129" s="321">
        <f t="shared" ref="I129:I134" si="154">L129+O129+R129+U129</f>
        <v>0</v>
      </c>
      <c r="J129" s="227">
        <f t="shared" ref="J129:J134" si="155">M$6*M$7*M129+P$6*P$7*P129+S$6*S$7*S129+V$6*V$7*V129</f>
        <v>0</v>
      </c>
      <c r="K129" s="195"/>
      <c r="L129" s="196"/>
      <c r="M129" s="91">
        <f t="shared" ref="M129:M134" si="156">K129*L129</f>
        <v>0</v>
      </c>
      <c r="N129" s="195"/>
      <c r="O129" s="196"/>
      <c r="P129" s="91">
        <f t="shared" ref="P129:P134" si="157">N129*O129</f>
        <v>0</v>
      </c>
      <c r="Q129" s="195"/>
      <c r="R129" s="196"/>
      <c r="S129" s="91">
        <f t="shared" ref="S129:S134" si="158">Q129*R129</f>
        <v>0</v>
      </c>
      <c r="T129" s="195"/>
      <c r="U129" s="196"/>
      <c r="V129" s="91">
        <f t="shared" ref="V129:V134" si="159">T129*U129</f>
        <v>0</v>
      </c>
    </row>
    <row r="130" spans="2:22">
      <c r="B130" s="577">
        <v>2</v>
      </c>
      <c r="C130" s="587"/>
      <c r="D130" s="579" t="s">
        <v>10913</v>
      </c>
      <c r="E130" s="579" t="s">
        <v>10914</v>
      </c>
      <c r="F130" s="581" t="s">
        <v>10908</v>
      </c>
      <c r="G130" s="586"/>
      <c r="H130" s="227">
        <f t="shared" si="153"/>
        <v>0</v>
      </c>
      <c r="I130" s="321">
        <f t="shared" si="154"/>
        <v>0</v>
      </c>
      <c r="J130" s="227">
        <f t="shared" si="155"/>
        <v>0</v>
      </c>
      <c r="K130" s="195"/>
      <c r="L130" s="196"/>
      <c r="M130" s="91">
        <f t="shared" si="156"/>
        <v>0</v>
      </c>
      <c r="N130" s="195"/>
      <c r="O130" s="196"/>
      <c r="P130" s="91">
        <f t="shared" si="157"/>
        <v>0</v>
      </c>
      <c r="Q130" s="195"/>
      <c r="R130" s="196"/>
      <c r="S130" s="91">
        <f t="shared" si="158"/>
        <v>0</v>
      </c>
      <c r="T130" s="195"/>
      <c r="U130" s="196"/>
      <c r="V130" s="91">
        <f t="shared" si="159"/>
        <v>0</v>
      </c>
    </row>
    <row r="131" spans="2:22">
      <c r="B131" s="577">
        <v>3</v>
      </c>
      <c r="C131" s="587"/>
      <c r="D131" s="579" t="s">
        <v>10913</v>
      </c>
      <c r="E131" s="579" t="s">
        <v>10915</v>
      </c>
      <c r="F131" s="581" t="s">
        <v>10908</v>
      </c>
      <c r="G131" s="586"/>
      <c r="H131" s="227">
        <f t="shared" si="153"/>
        <v>0</v>
      </c>
      <c r="I131" s="321">
        <f t="shared" si="154"/>
        <v>0</v>
      </c>
      <c r="J131" s="227">
        <f t="shared" si="155"/>
        <v>0</v>
      </c>
      <c r="K131" s="195"/>
      <c r="L131" s="196"/>
      <c r="M131" s="91">
        <f t="shared" si="156"/>
        <v>0</v>
      </c>
      <c r="N131" s="195"/>
      <c r="O131" s="196"/>
      <c r="P131" s="91">
        <f t="shared" si="157"/>
        <v>0</v>
      </c>
      <c r="Q131" s="195"/>
      <c r="R131" s="196"/>
      <c r="S131" s="91">
        <f t="shared" si="158"/>
        <v>0</v>
      </c>
      <c r="T131" s="195"/>
      <c r="U131" s="196"/>
      <c r="V131" s="91">
        <f t="shared" si="159"/>
        <v>0</v>
      </c>
    </row>
    <row r="132" spans="2:22">
      <c r="B132" s="577">
        <v>4</v>
      </c>
      <c r="C132" s="587"/>
      <c r="D132" s="579" t="s">
        <v>10949</v>
      </c>
      <c r="E132" s="579"/>
      <c r="F132" s="581" t="s">
        <v>10950</v>
      </c>
      <c r="G132" s="586"/>
      <c r="H132" s="227">
        <f t="shared" si="153"/>
        <v>0</v>
      </c>
      <c r="I132" s="321">
        <f t="shared" si="154"/>
        <v>0</v>
      </c>
      <c r="J132" s="227">
        <f t="shared" si="155"/>
        <v>0</v>
      </c>
      <c r="K132" s="195"/>
      <c r="L132" s="196"/>
      <c r="M132" s="91">
        <f t="shared" si="156"/>
        <v>0</v>
      </c>
      <c r="N132" s="195"/>
      <c r="O132" s="196"/>
      <c r="P132" s="91">
        <f t="shared" si="157"/>
        <v>0</v>
      </c>
      <c r="Q132" s="195"/>
      <c r="R132" s="196"/>
      <c r="S132" s="91">
        <f t="shared" si="158"/>
        <v>0</v>
      </c>
      <c r="T132" s="195"/>
      <c r="U132" s="196"/>
      <c r="V132" s="91">
        <f t="shared" si="159"/>
        <v>0</v>
      </c>
    </row>
    <row r="133" spans="2:22">
      <c r="B133" s="577">
        <v>5</v>
      </c>
      <c r="C133" s="587"/>
      <c r="D133" s="579"/>
      <c r="E133" s="579"/>
      <c r="F133" s="581"/>
      <c r="G133" s="586"/>
      <c r="H133" s="227">
        <f t="shared" ref="H133" si="160">IF(I133=0,0,J133/I133)</f>
        <v>0</v>
      </c>
      <c r="I133" s="321">
        <f t="shared" ref="I133" si="161">L133+O133+R133+U133</f>
        <v>0</v>
      </c>
      <c r="J133" s="227">
        <f t="shared" si="155"/>
        <v>0</v>
      </c>
      <c r="K133" s="195"/>
      <c r="L133" s="196"/>
      <c r="M133" s="91">
        <f t="shared" ref="M133" si="162">K133*L133</f>
        <v>0</v>
      </c>
      <c r="N133" s="195"/>
      <c r="O133" s="196"/>
      <c r="P133" s="91">
        <f t="shared" ref="P133" si="163">N133*O133</f>
        <v>0</v>
      </c>
      <c r="Q133" s="195"/>
      <c r="R133" s="196"/>
      <c r="S133" s="91">
        <f t="shared" ref="S133" si="164">Q133*R133</f>
        <v>0</v>
      </c>
      <c r="T133" s="195"/>
      <c r="U133" s="196"/>
      <c r="V133" s="91">
        <f t="shared" ref="V133" si="165">T133*U133</f>
        <v>0</v>
      </c>
    </row>
    <row r="134" spans="2:22" s="299" customFormat="1" ht="12" thickBot="1">
      <c r="B134" s="214"/>
      <c r="C134" s="215"/>
      <c r="D134" s="216" t="s">
        <v>504</v>
      </c>
      <c r="E134" s="221"/>
      <c r="F134" s="218"/>
      <c r="G134" s="589"/>
      <c r="H134" s="322">
        <f t="shared" si="153"/>
        <v>0</v>
      </c>
      <c r="I134" s="323">
        <f t="shared" si="154"/>
        <v>0</v>
      </c>
      <c r="J134" s="322">
        <f t="shared" si="155"/>
        <v>0</v>
      </c>
      <c r="K134" s="322"/>
      <c r="L134" s="576"/>
      <c r="M134" s="322">
        <f t="shared" si="156"/>
        <v>0</v>
      </c>
      <c r="N134" s="322"/>
      <c r="O134" s="576"/>
      <c r="P134" s="322">
        <f t="shared" si="157"/>
        <v>0</v>
      </c>
      <c r="Q134" s="322"/>
      <c r="R134" s="576"/>
      <c r="S134" s="322">
        <f t="shared" si="158"/>
        <v>0</v>
      </c>
      <c r="T134" s="322"/>
      <c r="U134" s="576"/>
      <c r="V134" s="322">
        <f t="shared" si="159"/>
        <v>0</v>
      </c>
    </row>
    <row r="135" spans="2:22" s="299" customFormat="1" ht="12" thickTop="1">
      <c r="B135" s="302"/>
      <c r="C135" s="303"/>
      <c r="D135" s="304" t="s">
        <v>8</v>
      </c>
      <c r="E135" s="305"/>
      <c r="F135" s="305">
        <v>0</v>
      </c>
      <c r="G135" s="305"/>
      <c r="H135" s="306"/>
      <c r="I135" s="307"/>
      <c r="J135" s="306">
        <f>SUBTOTAL(9,J129:J134)</f>
        <v>0</v>
      </c>
      <c r="K135" s="306"/>
      <c r="L135" s="307"/>
      <c r="M135" s="306">
        <f>SUBTOTAL(9,M129:M134)</f>
        <v>0</v>
      </c>
      <c r="N135" s="306"/>
      <c r="O135" s="307"/>
      <c r="P135" s="306">
        <f>SUBTOTAL(9,P129:P134)</f>
        <v>0</v>
      </c>
      <c r="Q135" s="306"/>
      <c r="R135" s="307"/>
      <c r="S135" s="306">
        <f>SUBTOTAL(9,S129:S134)</f>
        <v>0</v>
      </c>
      <c r="T135" s="306"/>
      <c r="U135" s="307"/>
      <c r="V135" s="306">
        <f>SUBTOTAL(9,V129:V134)</f>
        <v>0</v>
      </c>
    </row>
    <row r="136" spans="2:22" s="299" customFormat="1">
      <c r="B136" s="214"/>
      <c r="C136" s="677"/>
      <c r="D136" s="672"/>
      <c r="E136" s="222" t="s">
        <v>11035</v>
      </c>
      <c r="F136" s="220"/>
      <c r="G136" s="675" t="s">
        <v>10924</v>
      </c>
      <c r="H136" s="673"/>
      <c r="I136" s="323"/>
      <c r="J136" s="676">
        <f>SUMIFS(J129:J134,$G129:$G134,$G136)</f>
        <v>0</v>
      </c>
      <c r="K136" s="673"/>
      <c r="L136" s="323"/>
      <c r="M136" s="676">
        <f>SUMIFS(M129:M134,$G129:$G134,$G136)</f>
        <v>0</v>
      </c>
      <c r="N136" s="673"/>
      <c r="O136" s="323"/>
      <c r="P136" s="676">
        <f>SUMIFS(P129:P134,$G129:$G134,$G136)</f>
        <v>0</v>
      </c>
      <c r="Q136" s="673"/>
      <c r="R136" s="323"/>
      <c r="S136" s="676">
        <f>SUMIFS(S129:S134,$G129:$G134,$G136)</f>
        <v>0</v>
      </c>
      <c r="T136" s="673"/>
      <c r="U136" s="323"/>
      <c r="V136" s="676">
        <f>SUMIFS(V129:V134,$G129:$G134,$G136)</f>
        <v>0</v>
      </c>
    </row>
    <row r="137" spans="2:22" s="199" customFormat="1">
      <c r="B137" s="214"/>
      <c r="C137" s="677"/>
      <c r="D137" s="217"/>
      <c r="E137" s="671" t="s">
        <v>11036</v>
      </c>
      <c r="F137" s="558"/>
      <c r="G137" s="675" t="s">
        <v>10925</v>
      </c>
      <c r="H137" s="601"/>
      <c r="I137" s="601"/>
      <c r="J137" s="676">
        <f>SUMIFS(J129:J134,$G129:$G134,$G137)</f>
        <v>0</v>
      </c>
      <c r="K137" s="601"/>
      <c r="L137" s="601"/>
      <c r="M137" s="676">
        <f>SUMIFS(M129:M134,$G129:$G134,$G137)</f>
        <v>0</v>
      </c>
      <c r="N137" s="601"/>
      <c r="O137" s="601"/>
      <c r="P137" s="676">
        <f>SUMIFS(P129:P134,$G129:$G134,$G137)</f>
        <v>0</v>
      </c>
      <c r="Q137" s="601"/>
      <c r="R137" s="601"/>
      <c r="S137" s="676">
        <f>SUMIFS(S129:S134,$G129:$G134,$G137)</f>
        <v>0</v>
      </c>
      <c r="T137" s="601"/>
      <c r="U137" s="601"/>
      <c r="V137" s="676">
        <f>SUMIFS(V129:V134,$G129:$G134,$G137)</f>
        <v>0</v>
      </c>
    </row>
    <row r="138" spans="2:22" s="678" customFormat="1">
      <c r="B138" s="679"/>
      <c r="C138" s="679"/>
      <c r="D138" s="680"/>
      <c r="E138" s="679" t="str">
        <f>IF(J138&lt;&gt;0,"未区分","")</f>
        <v/>
      </c>
      <c r="F138" s="681"/>
      <c r="G138" s="681"/>
      <c r="H138" s="682"/>
      <c r="I138" s="682"/>
      <c r="J138" s="683">
        <f>J135-J136-J137</f>
        <v>0</v>
      </c>
      <c r="K138" s="682"/>
      <c r="L138" s="682"/>
      <c r="M138" s="683">
        <f>M135-M136-M137</f>
        <v>0</v>
      </c>
      <c r="N138" s="682"/>
      <c r="O138" s="682"/>
      <c r="P138" s="683">
        <f>P135-P136-P137</f>
        <v>0</v>
      </c>
      <c r="Q138" s="682"/>
      <c r="R138" s="682"/>
      <c r="S138" s="683">
        <f>S135-S136-S137</f>
        <v>0</v>
      </c>
      <c r="T138" s="682"/>
      <c r="U138" s="682"/>
      <c r="V138" s="683">
        <f>V135-V136-V137</f>
        <v>0</v>
      </c>
    </row>
    <row r="139" spans="2:22" s="299" customFormat="1">
      <c r="B139" s="205">
        <v>9</v>
      </c>
      <c r="C139" s="206" t="s">
        <v>42</v>
      </c>
      <c r="D139" s="207"/>
      <c r="E139" s="207"/>
      <c r="F139" s="204"/>
      <c r="G139" s="204"/>
      <c r="H139" s="204"/>
      <c r="I139" s="204"/>
      <c r="J139" s="204"/>
    </row>
    <row r="140" spans="2:22" s="299" customFormat="1" ht="11.25" customHeight="1">
      <c r="B140" s="902" t="s">
        <v>406</v>
      </c>
      <c r="C140" s="903"/>
      <c r="D140" s="900" t="s">
        <v>30</v>
      </c>
      <c r="E140" s="900" t="s">
        <v>407</v>
      </c>
      <c r="F140" s="900" t="s">
        <v>6</v>
      </c>
      <c r="G140" s="920" t="s">
        <v>10923</v>
      </c>
      <c r="H140" s="300" t="s">
        <v>28</v>
      </c>
      <c r="I140" s="300"/>
      <c r="J140" s="300"/>
      <c r="K140" s="297"/>
      <c r="L140" s="298" t="s">
        <v>24</v>
      </c>
      <c r="M140" s="294" t="str">
        <f>通貨1</f>
        <v>YEN</v>
      </c>
      <c r="N140" s="297"/>
      <c r="O140" s="298" t="s">
        <v>25</v>
      </c>
      <c r="P140" s="294" t="str">
        <f>IF(通貨2="","",通貨2)</f>
        <v/>
      </c>
      <c r="Q140" s="297"/>
      <c r="R140" s="298" t="s">
        <v>26</v>
      </c>
      <c r="S140" s="294" t="str">
        <f>IF(通貨3="","",通貨3)</f>
        <v/>
      </c>
      <c r="T140" s="297"/>
      <c r="U140" s="298" t="s">
        <v>27</v>
      </c>
      <c r="V140" s="294" t="str">
        <f>IF(通貨4="","",通貨4)</f>
        <v/>
      </c>
    </row>
    <row r="141" spans="2:22" s="299" customFormat="1" ht="12" thickBot="1">
      <c r="B141" s="904"/>
      <c r="C141" s="905"/>
      <c r="D141" s="906"/>
      <c r="E141" s="907"/>
      <c r="F141" s="906"/>
      <c r="G141" s="921"/>
      <c r="H141" s="301" t="s">
        <v>29</v>
      </c>
      <c r="I141" s="301" t="s">
        <v>5</v>
      </c>
      <c r="J141" s="301" t="s">
        <v>23</v>
      </c>
      <c r="K141" s="301" t="s">
        <v>22</v>
      </c>
      <c r="L141" s="301" t="s">
        <v>5</v>
      </c>
      <c r="M141" s="301" t="s">
        <v>23</v>
      </c>
      <c r="N141" s="301" t="s">
        <v>22</v>
      </c>
      <c r="O141" s="301" t="s">
        <v>5</v>
      </c>
      <c r="P141" s="301" t="s">
        <v>23</v>
      </c>
      <c r="Q141" s="301" t="s">
        <v>22</v>
      </c>
      <c r="R141" s="301" t="s">
        <v>5</v>
      </c>
      <c r="S141" s="301" t="s">
        <v>23</v>
      </c>
      <c r="T141" s="301" t="s">
        <v>22</v>
      </c>
      <c r="U141" s="301" t="s">
        <v>5</v>
      </c>
      <c r="V141" s="301" t="s">
        <v>23</v>
      </c>
    </row>
    <row r="142" spans="2:22" ht="12" thickTop="1">
      <c r="B142" s="577">
        <v>1</v>
      </c>
      <c r="C142" s="587"/>
      <c r="D142" s="579" t="s">
        <v>10916</v>
      </c>
      <c r="E142" s="579"/>
      <c r="F142" s="581" t="s">
        <v>10951</v>
      </c>
      <c r="G142" s="586"/>
      <c r="H142" s="227">
        <f t="shared" ref="H142:H145" si="166">IF(I142=0,0,J142/I142)</f>
        <v>0</v>
      </c>
      <c r="I142" s="321">
        <f t="shared" ref="I142:I145" si="167">L142+O142+R142+U142</f>
        <v>0</v>
      </c>
      <c r="J142" s="227">
        <f>M$6*M$7*M142+P$6*P$7*P142+S$6*S$7*S142+V$6*V$7*V142</f>
        <v>0</v>
      </c>
      <c r="K142" s="195"/>
      <c r="L142" s="196"/>
      <c r="M142" s="91">
        <f t="shared" ref="M142:M145" si="168">K142*L142</f>
        <v>0</v>
      </c>
      <c r="N142" s="195"/>
      <c r="O142" s="196"/>
      <c r="P142" s="91">
        <f t="shared" ref="P142:P145" si="169">N142*O142</f>
        <v>0</v>
      </c>
      <c r="Q142" s="195"/>
      <c r="R142" s="196"/>
      <c r="S142" s="91">
        <f t="shared" ref="S142:S145" si="170">Q142*R142</f>
        <v>0</v>
      </c>
      <c r="T142" s="195"/>
      <c r="U142" s="196"/>
      <c r="V142" s="91">
        <f t="shared" ref="V142:V145" si="171">T142*U142</f>
        <v>0</v>
      </c>
    </row>
    <row r="143" spans="2:22">
      <c r="B143" s="577">
        <v>2</v>
      </c>
      <c r="C143" s="587"/>
      <c r="D143" s="579" t="s">
        <v>10917</v>
      </c>
      <c r="E143" s="579"/>
      <c r="F143" s="581" t="s">
        <v>10908</v>
      </c>
      <c r="G143" s="586"/>
      <c r="H143" s="227">
        <f t="shared" ref="H143:H144" si="172">IF(I143=0,0,J143/I143)</f>
        <v>0</v>
      </c>
      <c r="I143" s="321">
        <f t="shared" ref="I143:I144" si="173">L143+O143+R143+U143</f>
        <v>0</v>
      </c>
      <c r="J143" s="227">
        <f t="shared" ref="J143:J144" si="174">M$6*M$7*M143+P$6*P$7*P143+S$6*S$7*S143+V$6*V$7*V143</f>
        <v>0</v>
      </c>
      <c r="K143" s="195"/>
      <c r="L143" s="196"/>
      <c r="M143" s="91">
        <f t="shared" ref="M143:M144" si="175">K143*L143</f>
        <v>0</v>
      </c>
      <c r="N143" s="195"/>
      <c r="O143" s="196"/>
      <c r="P143" s="91">
        <f t="shared" ref="P143:P144" si="176">N143*O143</f>
        <v>0</v>
      </c>
      <c r="Q143" s="195"/>
      <c r="R143" s="196"/>
      <c r="S143" s="91">
        <f t="shared" ref="S143:S144" si="177">Q143*R143</f>
        <v>0</v>
      </c>
      <c r="T143" s="195"/>
      <c r="U143" s="196"/>
      <c r="V143" s="91">
        <f t="shared" ref="V143:V144" si="178">T143*U143</f>
        <v>0</v>
      </c>
    </row>
    <row r="144" spans="2:22">
      <c r="B144" s="577">
        <v>3</v>
      </c>
      <c r="C144" s="587"/>
      <c r="D144" s="579"/>
      <c r="E144" s="579"/>
      <c r="F144" s="581"/>
      <c r="G144" s="586"/>
      <c r="H144" s="227">
        <f t="shared" si="172"/>
        <v>0</v>
      </c>
      <c r="I144" s="321">
        <f t="shared" si="173"/>
        <v>0</v>
      </c>
      <c r="J144" s="227">
        <f t="shared" si="174"/>
        <v>0</v>
      </c>
      <c r="K144" s="195"/>
      <c r="L144" s="196"/>
      <c r="M144" s="91">
        <f t="shared" si="175"/>
        <v>0</v>
      </c>
      <c r="N144" s="195"/>
      <c r="O144" s="196"/>
      <c r="P144" s="91">
        <f t="shared" si="176"/>
        <v>0</v>
      </c>
      <c r="Q144" s="195"/>
      <c r="R144" s="196"/>
      <c r="S144" s="91">
        <f t="shared" si="177"/>
        <v>0</v>
      </c>
      <c r="T144" s="195"/>
      <c r="U144" s="196"/>
      <c r="V144" s="91">
        <f t="shared" si="178"/>
        <v>0</v>
      </c>
    </row>
    <row r="145" spans="2:22" s="299" customFormat="1" ht="12" thickBot="1">
      <c r="B145" s="214"/>
      <c r="C145" s="215"/>
      <c r="D145" s="216" t="s">
        <v>504</v>
      </c>
      <c r="E145" s="222"/>
      <c r="F145" s="220"/>
      <c r="G145" s="589"/>
      <c r="H145" s="322">
        <f t="shared" si="166"/>
        <v>0</v>
      </c>
      <c r="I145" s="323">
        <f t="shared" si="167"/>
        <v>0</v>
      </c>
      <c r="J145" s="322">
        <f>M$6*M$7*M145+P$6*P$7*P145+S$6*S$7*S145+V$6*V$7*V145</f>
        <v>0</v>
      </c>
      <c r="K145" s="322"/>
      <c r="L145" s="576"/>
      <c r="M145" s="322">
        <f t="shared" si="168"/>
        <v>0</v>
      </c>
      <c r="N145" s="322"/>
      <c r="O145" s="576"/>
      <c r="P145" s="322">
        <f t="shared" si="169"/>
        <v>0</v>
      </c>
      <c r="Q145" s="322"/>
      <c r="R145" s="576"/>
      <c r="S145" s="322">
        <f t="shared" si="170"/>
        <v>0</v>
      </c>
      <c r="T145" s="322"/>
      <c r="U145" s="576"/>
      <c r="V145" s="322">
        <f t="shared" si="171"/>
        <v>0</v>
      </c>
    </row>
    <row r="146" spans="2:22" s="299" customFormat="1" ht="12" thickTop="1">
      <c r="B146" s="302"/>
      <c r="C146" s="303"/>
      <c r="D146" s="304" t="s">
        <v>8</v>
      </c>
      <c r="E146" s="305"/>
      <c r="F146" s="305">
        <v>0</v>
      </c>
      <c r="G146" s="305"/>
      <c r="H146" s="306"/>
      <c r="I146" s="307"/>
      <c r="J146" s="306">
        <f>SUBTOTAL(9,J142:J145)</f>
        <v>0</v>
      </c>
      <c r="K146" s="306"/>
      <c r="L146" s="307"/>
      <c r="M146" s="306">
        <f>SUBTOTAL(9,M142:M145)</f>
        <v>0</v>
      </c>
      <c r="N146" s="306"/>
      <c r="O146" s="307"/>
      <c r="P146" s="306">
        <f>SUBTOTAL(9,P142:P145)</f>
        <v>0</v>
      </c>
      <c r="Q146" s="306"/>
      <c r="R146" s="307"/>
      <c r="S146" s="306">
        <f>SUBTOTAL(9,S142:S145)</f>
        <v>0</v>
      </c>
      <c r="T146" s="306"/>
      <c r="U146" s="307"/>
      <c r="V146" s="306">
        <f>SUBTOTAL(9,V142:V145)</f>
        <v>0</v>
      </c>
    </row>
    <row r="147" spans="2:22" s="299" customFormat="1">
      <c r="B147" s="214"/>
      <c r="C147" s="677"/>
      <c r="D147" s="672"/>
      <c r="E147" s="222" t="s">
        <v>11035</v>
      </c>
      <c r="F147" s="220"/>
      <c r="G147" s="675" t="s">
        <v>10924</v>
      </c>
      <c r="H147" s="673"/>
      <c r="I147" s="323"/>
      <c r="J147" s="676">
        <f>SUMIFS(J142:J145,$G142:$G145,$G147)</f>
        <v>0</v>
      </c>
      <c r="K147" s="673"/>
      <c r="L147" s="323"/>
      <c r="M147" s="676">
        <f>SUMIFS(M140:M145,$G140:$G145,$G147)</f>
        <v>0</v>
      </c>
      <c r="N147" s="673"/>
      <c r="O147" s="323"/>
      <c r="P147" s="676">
        <f>SUMIFS(P140:P145,$G140:$G145,$G147)</f>
        <v>0</v>
      </c>
      <c r="Q147" s="673"/>
      <c r="R147" s="323"/>
      <c r="S147" s="676">
        <f>SUMIFS(S140:S145,$G140:$G145,$G147)</f>
        <v>0</v>
      </c>
      <c r="T147" s="673"/>
      <c r="U147" s="323"/>
      <c r="V147" s="676">
        <f>SUMIFS(V140:V145,$G140:$G145,$G147)</f>
        <v>0</v>
      </c>
    </row>
    <row r="148" spans="2:22" s="199" customFormat="1">
      <c r="B148" s="214"/>
      <c r="C148" s="677"/>
      <c r="D148" s="217"/>
      <c r="E148" s="671" t="s">
        <v>11036</v>
      </c>
      <c r="F148" s="558"/>
      <c r="G148" s="675" t="s">
        <v>10925</v>
      </c>
      <c r="H148" s="601"/>
      <c r="I148" s="601"/>
      <c r="J148" s="676">
        <f>SUMIFS(J142:J145,$G142:$G145,$G148)</f>
        <v>0</v>
      </c>
      <c r="K148" s="601"/>
      <c r="L148" s="601"/>
      <c r="M148" s="676">
        <f>SUMIFS(M140:M145,$G140:$G145,$G148)</f>
        <v>0</v>
      </c>
      <c r="N148" s="601"/>
      <c r="O148" s="601"/>
      <c r="P148" s="676">
        <f>SUMIFS(P140:P145,$G140:$G145,$G148)</f>
        <v>0</v>
      </c>
      <c r="Q148" s="601"/>
      <c r="R148" s="601"/>
      <c r="S148" s="676">
        <f>SUMIFS(S140:S145,$G140:$G145,$G148)</f>
        <v>0</v>
      </c>
      <c r="T148" s="601"/>
      <c r="U148" s="601"/>
      <c r="V148" s="676">
        <f>SUMIFS(V140:V145,$G140:$G145,$G148)</f>
        <v>0</v>
      </c>
    </row>
    <row r="149" spans="2:22" s="678" customFormat="1">
      <c r="B149" s="679"/>
      <c r="C149" s="679"/>
      <c r="D149" s="680"/>
      <c r="E149" s="679" t="str">
        <f>IF(J149&lt;&gt;0,"未区分","")</f>
        <v/>
      </c>
      <c r="F149" s="681"/>
      <c r="G149" s="681"/>
      <c r="H149" s="682"/>
      <c r="I149" s="682"/>
      <c r="J149" s="683">
        <f>J146-J147-J148</f>
        <v>0</v>
      </c>
      <c r="K149" s="682"/>
      <c r="L149" s="682"/>
      <c r="M149" s="683">
        <f>M146-M147-M148</f>
        <v>0</v>
      </c>
      <c r="N149" s="682"/>
      <c r="O149" s="682"/>
      <c r="P149" s="683">
        <f>P146-P147-P148</f>
        <v>0</v>
      </c>
      <c r="Q149" s="682"/>
      <c r="R149" s="682"/>
      <c r="S149" s="683">
        <f>S146-S147-S148</f>
        <v>0</v>
      </c>
      <c r="T149" s="682"/>
      <c r="U149" s="682"/>
      <c r="V149" s="683">
        <f>V146-V147-V148</f>
        <v>0</v>
      </c>
    </row>
    <row r="150" spans="2:22" s="299" customFormat="1">
      <c r="B150" s="205">
        <v>10</v>
      </c>
      <c r="C150" s="206" t="s">
        <v>43</v>
      </c>
      <c r="D150" s="207"/>
      <c r="E150" s="207"/>
      <c r="F150" s="204"/>
      <c r="G150" s="204"/>
      <c r="H150" s="204"/>
      <c r="I150" s="204"/>
      <c r="J150" s="204"/>
    </row>
    <row r="151" spans="2:22" s="299" customFormat="1" ht="11.25" customHeight="1">
      <c r="B151" s="902" t="s">
        <v>406</v>
      </c>
      <c r="C151" s="903"/>
      <c r="D151" s="900" t="s">
        <v>30</v>
      </c>
      <c r="E151" s="900" t="s">
        <v>407</v>
      </c>
      <c r="F151" s="900" t="s">
        <v>6</v>
      </c>
      <c r="G151" s="920" t="s">
        <v>10923</v>
      </c>
      <c r="H151" s="300" t="s">
        <v>28</v>
      </c>
      <c r="I151" s="300"/>
      <c r="J151" s="300"/>
      <c r="K151" s="297"/>
      <c r="L151" s="298" t="s">
        <v>24</v>
      </c>
      <c r="M151" s="294" t="str">
        <f>通貨1</f>
        <v>YEN</v>
      </c>
      <c r="N151" s="297"/>
      <c r="O151" s="298" t="s">
        <v>25</v>
      </c>
      <c r="P151" s="294" t="str">
        <f>IF(通貨2="","",通貨2)</f>
        <v/>
      </c>
      <c r="Q151" s="297"/>
      <c r="R151" s="298" t="s">
        <v>26</v>
      </c>
      <c r="S151" s="294" t="str">
        <f>IF(通貨3="","",通貨3)</f>
        <v/>
      </c>
      <c r="T151" s="297"/>
      <c r="U151" s="298" t="s">
        <v>27</v>
      </c>
      <c r="V151" s="294" t="str">
        <f>IF(通貨4="","",通貨4)</f>
        <v/>
      </c>
    </row>
    <row r="152" spans="2:22" s="299" customFormat="1" ht="12" thickBot="1">
      <c r="B152" s="904"/>
      <c r="C152" s="905"/>
      <c r="D152" s="906"/>
      <c r="E152" s="907"/>
      <c r="F152" s="906"/>
      <c r="G152" s="921"/>
      <c r="H152" s="301" t="s">
        <v>29</v>
      </c>
      <c r="I152" s="301" t="s">
        <v>5</v>
      </c>
      <c r="J152" s="301" t="s">
        <v>23</v>
      </c>
      <c r="K152" s="301" t="s">
        <v>22</v>
      </c>
      <c r="L152" s="301" t="s">
        <v>5</v>
      </c>
      <c r="M152" s="301" t="s">
        <v>23</v>
      </c>
      <c r="N152" s="301" t="s">
        <v>22</v>
      </c>
      <c r="O152" s="301" t="s">
        <v>5</v>
      </c>
      <c r="P152" s="301" t="s">
        <v>23</v>
      </c>
      <c r="Q152" s="301" t="s">
        <v>22</v>
      </c>
      <c r="R152" s="301" t="s">
        <v>5</v>
      </c>
      <c r="S152" s="301" t="s">
        <v>23</v>
      </c>
      <c r="T152" s="301" t="s">
        <v>22</v>
      </c>
      <c r="U152" s="301" t="s">
        <v>5</v>
      </c>
      <c r="V152" s="301" t="s">
        <v>23</v>
      </c>
    </row>
    <row r="153" spans="2:22" ht="12" thickTop="1">
      <c r="B153" s="577">
        <v>1</v>
      </c>
      <c r="C153" s="587"/>
      <c r="D153" s="579" t="s">
        <v>10942</v>
      </c>
      <c r="E153" s="579"/>
      <c r="F153" s="581" t="s">
        <v>10908</v>
      </c>
      <c r="G153" s="586"/>
      <c r="H153" s="227">
        <f t="shared" ref="H153:H157" si="179">IF(I153=0,0,J153/I153)</f>
        <v>0</v>
      </c>
      <c r="I153" s="321">
        <f t="shared" ref="I153:I157" si="180">L153+O153+R153+U153</f>
        <v>0</v>
      </c>
      <c r="J153" s="227">
        <f>M$6*M$7*M153+P$6*P$7*P153+S$6*S$7*S153+V$6*V$7*V153</f>
        <v>0</v>
      </c>
      <c r="K153" s="195"/>
      <c r="L153" s="196"/>
      <c r="M153" s="91">
        <f t="shared" ref="M153:M157" si="181">K153*L153</f>
        <v>0</v>
      </c>
      <c r="N153" s="195"/>
      <c r="O153" s="196"/>
      <c r="P153" s="91">
        <f t="shared" ref="P153:P157" si="182">N153*O153</f>
        <v>0</v>
      </c>
      <c r="Q153" s="195"/>
      <c r="R153" s="196"/>
      <c r="S153" s="91">
        <f t="shared" ref="S153:S157" si="183">Q153*R153</f>
        <v>0</v>
      </c>
      <c r="T153" s="195"/>
      <c r="U153" s="196"/>
      <c r="V153" s="91">
        <f t="shared" ref="V153:V157" si="184">T153*U153</f>
        <v>0</v>
      </c>
    </row>
    <row r="154" spans="2:22">
      <c r="B154" s="577">
        <v>2</v>
      </c>
      <c r="C154" s="587"/>
      <c r="D154" s="579" t="s">
        <v>10918</v>
      </c>
      <c r="E154" s="579"/>
      <c r="F154" s="581" t="s">
        <v>10908</v>
      </c>
      <c r="G154" s="586"/>
      <c r="H154" s="227">
        <f t="shared" ref="H154:H156" si="185">IF(I154=0,0,J154/I154)</f>
        <v>0</v>
      </c>
      <c r="I154" s="321">
        <f t="shared" ref="I154:I156" si="186">L154+O154+R154+U154</f>
        <v>0</v>
      </c>
      <c r="J154" s="227">
        <f t="shared" ref="J154:J156" si="187">M$6*M$7*M154+P$6*P$7*P154+S$6*S$7*S154+V$6*V$7*V154</f>
        <v>0</v>
      </c>
      <c r="K154" s="195"/>
      <c r="L154" s="196"/>
      <c r="M154" s="91">
        <f t="shared" ref="M154:M156" si="188">K154*L154</f>
        <v>0</v>
      </c>
      <c r="N154" s="195"/>
      <c r="O154" s="196"/>
      <c r="P154" s="91">
        <f t="shared" ref="P154:P156" si="189">N154*O154</f>
        <v>0</v>
      </c>
      <c r="Q154" s="195"/>
      <c r="R154" s="196"/>
      <c r="S154" s="91">
        <f t="shared" ref="S154:S156" si="190">Q154*R154</f>
        <v>0</v>
      </c>
      <c r="T154" s="195"/>
      <c r="U154" s="196"/>
      <c r="V154" s="91">
        <f t="shared" ref="V154:V156" si="191">T154*U154</f>
        <v>0</v>
      </c>
    </row>
    <row r="155" spans="2:22">
      <c r="B155" s="577">
        <v>3</v>
      </c>
      <c r="C155" s="587"/>
      <c r="D155" s="579"/>
      <c r="E155" s="579"/>
      <c r="F155" s="581"/>
      <c r="G155" s="586"/>
      <c r="H155" s="227">
        <f t="shared" si="185"/>
        <v>0</v>
      </c>
      <c r="I155" s="321">
        <f t="shared" si="186"/>
        <v>0</v>
      </c>
      <c r="J155" s="227">
        <f t="shared" si="187"/>
        <v>0</v>
      </c>
      <c r="K155" s="195"/>
      <c r="L155" s="196"/>
      <c r="M155" s="91">
        <f t="shared" si="188"/>
        <v>0</v>
      </c>
      <c r="N155" s="195"/>
      <c r="O155" s="196"/>
      <c r="P155" s="91">
        <f t="shared" si="189"/>
        <v>0</v>
      </c>
      <c r="Q155" s="195"/>
      <c r="R155" s="196"/>
      <c r="S155" s="91">
        <f t="shared" si="190"/>
        <v>0</v>
      </c>
      <c r="T155" s="195"/>
      <c r="U155" s="196"/>
      <c r="V155" s="91">
        <f t="shared" si="191"/>
        <v>0</v>
      </c>
    </row>
    <row r="156" spans="2:22">
      <c r="B156" s="577">
        <v>4</v>
      </c>
      <c r="C156" s="587"/>
      <c r="D156" s="579"/>
      <c r="E156" s="596"/>
      <c r="F156" s="581"/>
      <c r="G156" s="586"/>
      <c r="H156" s="227">
        <f t="shared" si="185"/>
        <v>0</v>
      </c>
      <c r="I156" s="321">
        <f t="shared" si="186"/>
        <v>0</v>
      </c>
      <c r="J156" s="227">
        <f t="shared" si="187"/>
        <v>0</v>
      </c>
      <c r="K156" s="195"/>
      <c r="L156" s="196"/>
      <c r="M156" s="91">
        <f t="shared" si="188"/>
        <v>0</v>
      </c>
      <c r="N156" s="195"/>
      <c r="O156" s="196"/>
      <c r="P156" s="91">
        <f t="shared" si="189"/>
        <v>0</v>
      </c>
      <c r="Q156" s="195"/>
      <c r="R156" s="196"/>
      <c r="S156" s="91">
        <f t="shared" si="190"/>
        <v>0</v>
      </c>
      <c r="T156" s="195"/>
      <c r="U156" s="196"/>
      <c r="V156" s="91">
        <f t="shared" si="191"/>
        <v>0</v>
      </c>
    </row>
    <row r="157" spans="2:22" s="299" customFormat="1" ht="12" thickBot="1">
      <c r="B157" s="214"/>
      <c r="C157" s="215"/>
      <c r="D157" s="216" t="s">
        <v>504</v>
      </c>
      <c r="E157" s="222"/>
      <c r="F157" s="218"/>
      <c r="G157" s="589"/>
      <c r="H157" s="322">
        <f t="shared" si="179"/>
        <v>0</v>
      </c>
      <c r="I157" s="323">
        <f t="shared" si="180"/>
        <v>0</v>
      </c>
      <c r="J157" s="322">
        <f>M$6*M$7*M157+P$6*P$7*P157+S$6*S$7*S157+V$6*V$7*V157</f>
        <v>0</v>
      </c>
      <c r="K157" s="322"/>
      <c r="L157" s="576"/>
      <c r="M157" s="322">
        <f t="shared" si="181"/>
        <v>0</v>
      </c>
      <c r="N157" s="322"/>
      <c r="O157" s="576"/>
      <c r="P157" s="322">
        <f t="shared" si="182"/>
        <v>0</v>
      </c>
      <c r="Q157" s="322"/>
      <c r="R157" s="576"/>
      <c r="S157" s="322">
        <f t="shared" si="183"/>
        <v>0</v>
      </c>
      <c r="T157" s="322"/>
      <c r="U157" s="576"/>
      <c r="V157" s="322">
        <f t="shared" si="184"/>
        <v>0</v>
      </c>
    </row>
    <row r="158" spans="2:22" s="299" customFormat="1" ht="12" thickTop="1">
      <c r="B158" s="302"/>
      <c r="C158" s="303"/>
      <c r="D158" s="304" t="s">
        <v>8</v>
      </c>
      <c r="E158" s="305"/>
      <c r="F158" s="305">
        <v>0</v>
      </c>
      <c r="G158" s="305"/>
      <c r="H158" s="306"/>
      <c r="I158" s="307"/>
      <c r="J158" s="306">
        <f>SUBTOTAL(9,J153:J157)</f>
        <v>0</v>
      </c>
      <c r="K158" s="306"/>
      <c r="L158" s="307"/>
      <c r="M158" s="306">
        <f>SUBTOTAL(9,M153:M157)</f>
        <v>0</v>
      </c>
      <c r="N158" s="306"/>
      <c r="O158" s="307"/>
      <c r="P158" s="306">
        <f>SUBTOTAL(9,P153:P157)</f>
        <v>0</v>
      </c>
      <c r="Q158" s="306"/>
      <c r="R158" s="307"/>
      <c r="S158" s="306">
        <f>SUBTOTAL(9,S153:S157)</f>
        <v>0</v>
      </c>
      <c r="T158" s="306"/>
      <c r="U158" s="307"/>
      <c r="V158" s="306">
        <f>SUBTOTAL(9,V153:V157)</f>
        <v>0</v>
      </c>
    </row>
    <row r="159" spans="2:22" s="299" customFormat="1">
      <c r="B159" s="214"/>
      <c r="C159" s="677"/>
      <c r="D159" s="672"/>
      <c r="E159" s="222" t="s">
        <v>11035</v>
      </c>
      <c r="F159" s="220"/>
      <c r="G159" s="675" t="s">
        <v>10924</v>
      </c>
      <c r="H159" s="673"/>
      <c r="I159" s="323"/>
      <c r="J159" s="676">
        <f>SUMIFS(J153:J157,$G153:$G157,$G159)</f>
        <v>0</v>
      </c>
      <c r="K159" s="673"/>
      <c r="L159" s="323"/>
      <c r="M159" s="676">
        <f>SUMIFS(M152:M157,$G152:$G157,$G159)</f>
        <v>0</v>
      </c>
      <c r="N159" s="673"/>
      <c r="O159" s="323"/>
      <c r="P159" s="676">
        <f>SUMIFS(P152:P157,$G152:$G157,$G159)</f>
        <v>0</v>
      </c>
      <c r="Q159" s="673"/>
      <c r="R159" s="323"/>
      <c r="S159" s="676">
        <f>SUMIFS(S152:S157,$G152:$G157,$G159)</f>
        <v>0</v>
      </c>
      <c r="T159" s="673"/>
      <c r="U159" s="323"/>
      <c r="V159" s="676">
        <f>SUMIFS(V152:V157,$G152:$G157,$G159)</f>
        <v>0</v>
      </c>
    </row>
    <row r="160" spans="2:22" s="199" customFormat="1">
      <c r="B160" s="214"/>
      <c r="C160" s="677"/>
      <c r="D160" s="217"/>
      <c r="E160" s="671" t="s">
        <v>11036</v>
      </c>
      <c r="F160" s="558"/>
      <c r="G160" s="675" t="s">
        <v>10925</v>
      </c>
      <c r="H160" s="601"/>
      <c r="I160" s="601"/>
      <c r="J160" s="676">
        <f>SUMIFS(J153:J157,$G153:$G157,$G160)</f>
        <v>0</v>
      </c>
      <c r="K160" s="601"/>
      <c r="L160" s="601"/>
      <c r="M160" s="676">
        <f>SUMIFS(M152:M157,$G152:$G157,$G160)</f>
        <v>0</v>
      </c>
      <c r="N160" s="601"/>
      <c r="O160" s="601"/>
      <c r="P160" s="676">
        <f>SUMIFS(P152:P157,$G152:$G157,$G160)</f>
        <v>0</v>
      </c>
      <c r="Q160" s="601"/>
      <c r="R160" s="601"/>
      <c r="S160" s="676">
        <f>SUMIFS(S152:S157,$G152:$G157,$G160)</f>
        <v>0</v>
      </c>
      <c r="T160" s="601"/>
      <c r="U160" s="601"/>
      <c r="V160" s="676">
        <f>SUMIFS(V152:V157,$G152:$G157,$G160)</f>
        <v>0</v>
      </c>
    </row>
    <row r="161" spans="2:22" s="678" customFormat="1">
      <c r="B161" s="679"/>
      <c r="C161" s="679"/>
      <c r="D161" s="680"/>
      <c r="E161" s="679" t="str">
        <f>IF(J161&lt;&gt;0,"未区分","")</f>
        <v/>
      </c>
      <c r="F161" s="681"/>
      <c r="G161" s="681"/>
      <c r="H161" s="682"/>
      <c r="I161" s="682"/>
      <c r="J161" s="683">
        <f>J158-J159-J160</f>
        <v>0</v>
      </c>
      <c r="K161" s="682"/>
      <c r="L161" s="682"/>
      <c r="M161" s="683">
        <f>M158-M159-M160</f>
        <v>0</v>
      </c>
      <c r="N161" s="682"/>
      <c r="O161" s="682"/>
      <c r="P161" s="683">
        <f>P158-P159-P160</f>
        <v>0</v>
      </c>
      <c r="Q161" s="682"/>
      <c r="R161" s="682"/>
      <c r="S161" s="683">
        <f>S158-S159-S160</f>
        <v>0</v>
      </c>
      <c r="T161" s="682"/>
      <c r="U161" s="682"/>
      <c r="V161" s="683">
        <f>V158-V159-V160</f>
        <v>0</v>
      </c>
    </row>
    <row r="162" spans="2:22" s="299" customFormat="1">
      <c r="B162" s="205">
        <v>11</v>
      </c>
      <c r="C162" s="206" t="s">
        <v>44</v>
      </c>
      <c r="D162" s="207"/>
      <c r="E162" s="207"/>
      <c r="F162" s="204"/>
      <c r="G162" s="204"/>
      <c r="H162" s="204"/>
      <c r="I162" s="204"/>
      <c r="J162" s="204"/>
    </row>
    <row r="163" spans="2:22" s="299" customFormat="1" ht="11.25" customHeight="1">
      <c r="B163" s="902" t="s">
        <v>406</v>
      </c>
      <c r="C163" s="903"/>
      <c r="D163" s="900" t="s">
        <v>30</v>
      </c>
      <c r="E163" s="900" t="s">
        <v>407</v>
      </c>
      <c r="F163" s="900" t="s">
        <v>6</v>
      </c>
      <c r="G163" s="920" t="s">
        <v>10923</v>
      </c>
      <c r="H163" s="300" t="s">
        <v>28</v>
      </c>
      <c r="I163" s="300"/>
      <c r="J163" s="300"/>
      <c r="K163" s="297"/>
      <c r="L163" s="298" t="s">
        <v>24</v>
      </c>
      <c r="M163" s="294" t="str">
        <f>通貨1</f>
        <v>YEN</v>
      </c>
      <c r="N163" s="297"/>
      <c r="O163" s="298" t="s">
        <v>25</v>
      </c>
      <c r="P163" s="294" t="str">
        <f>IF(通貨2="","",通貨2)</f>
        <v/>
      </c>
      <c r="Q163" s="297"/>
      <c r="R163" s="298" t="s">
        <v>26</v>
      </c>
      <c r="S163" s="294" t="str">
        <f>IF(通貨3="","",通貨3)</f>
        <v/>
      </c>
      <c r="T163" s="297"/>
      <c r="U163" s="298" t="s">
        <v>27</v>
      </c>
      <c r="V163" s="294" t="str">
        <f>IF(通貨4="","",通貨4)</f>
        <v/>
      </c>
    </row>
    <row r="164" spans="2:22" s="299" customFormat="1" ht="12" thickBot="1">
      <c r="B164" s="904"/>
      <c r="C164" s="905"/>
      <c r="D164" s="906"/>
      <c r="E164" s="907"/>
      <c r="F164" s="906"/>
      <c r="G164" s="921"/>
      <c r="H164" s="301" t="s">
        <v>29</v>
      </c>
      <c r="I164" s="301" t="s">
        <v>5</v>
      </c>
      <c r="J164" s="301" t="s">
        <v>23</v>
      </c>
      <c r="K164" s="301" t="s">
        <v>22</v>
      </c>
      <c r="L164" s="301" t="s">
        <v>5</v>
      </c>
      <c r="M164" s="301" t="s">
        <v>23</v>
      </c>
      <c r="N164" s="301" t="s">
        <v>22</v>
      </c>
      <c r="O164" s="301" t="s">
        <v>5</v>
      </c>
      <c r="P164" s="301" t="s">
        <v>23</v>
      </c>
      <c r="Q164" s="301" t="s">
        <v>22</v>
      </c>
      <c r="R164" s="301" t="s">
        <v>5</v>
      </c>
      <c r="S164" s="301" t="s">
        <v>23</v>
      </c>
      <c r="T164" s="301" t="s">
        <v>22</v>
      </c>
      <c r="U164" s="301" t="s">
        <v>5</v>
      </c>
      <c r="V164" s="301" t="s">
        <v>23</v>
      </c>
    </row>
    <row r="165" spans="2:22" ht="12" thickTop="1">
      <c r="B165" s="577">
        <v>1</v>
      </c>
      <c r="C165" s="587"/>
      <c r="D165" s="579" t="s">
        <v>10920</v>
      </c>
      <c r="E165" s="588"/>
      <c r="F165" s="581" t="s">
        <v>10908</v>
      </c>
      <c r="G165" s="586"/>
      <c r="H165" s="227">
        <f t="shared" ref="H165:H168" si="192">IF(I165=0,0,J165/I165)</f>
        <v>0</v>
      </c>
      <c r="I165" s="321">
        <f>L165+O165+R165+U165</f>
        <v>0</v>
      </c>
      <c r="J165" s="227">
        <f>M$6*M$7*M165+P$6*P$7*P165+S$6*S$7*S165+V$6*V$7*V165</f>
        <v>0</v>
      </c>
      <c r="K165" s="195"/>
      <c r="L165" s="196"/>
      <c r="M165" s="91">
        <f t="shared" ref="M165:M168" si="193">K165*L165</f>
        <v>0</v>
      </c>
      <c r="N165" s="195"/>
      <c r="O165" s="196"/>
      <c r="P165" s="91">
        <f t="shared" ref="P165:P168" si="194">N165*O165</f>
        <v>0</v>
      </c>
      <c r="Q165" s="195"/>
      <c r="R165" s="196"/>
      <c r="S165" s="91">
        <f t="shared" ref="S165:S168" si="195">Q165*R165</f>
        <v>0</v>
      </c>
      <c r="T165" s="195"/>
      <c r="U165" s="196"/>
      <c r="V165" s="91">
        <f t="shared" ref="V165:V168" si="196">T165*U165</f>
        <v>0</v>
      </c>
    </row>
    <row r="166" spans="2:22">
      <c r="B166" s="577">
        <v>2</v>
      </c>
      <c r="C166" s="587"/>
      <c r="D166" s="588"/>
      <c r="E166" s="588"/>
      <c r="F166" s="584"/>
      <c r="G166" s="586"/>
      <c r="H166" s="227">
        <f t="shared" ref="H166:H167" si="197">IF(I166=0,0,J166/I166)</f>
        <v>0</v>
      </c>
      <c r="I166" s="321">
        <f t="shared" ref="I166:I167" si="198">L166+O166+R166+U166</f>
        <v>0</v>
      </c>
      <c r="J166" s="227">
        <f t="shared" ref="J166:J167" si="199">M$6*M$7*M166+P$6*P$7*P166+S$6*S$7*S166+V$6*V$7*V166</f>
        <v>0</v>
      </c>
      <c r="K166" s="195"/>
      <c r="L166" s="196"/>
      <c r="M166" s="91">
        <f t="shared" ref="M166:M167" si="200">K166*L166</f>
        <v>0</v>
      </c>
      <c r="N166" s="195"/>
      <c r="O166" s="196"/>
      <c r="P166" s="91">
        <f t="shared" ref="P166:P167" si="201">N166*O166</f>
        <v>0</v>
      </c>
      <c r="Q166" s="195"/>
      <c r="R166" s="196"/>
      <c r="S166" s="91">
        <f t="shared" ref="S166:S167" si="202">Q166*R166</f>
        <v>0</v>
      </c>
      <c r="T166" s="195"/>
      <c r="U166" s="196"/>
      <c r="V166" s="91">
        <f t="shared" ref="V166:V167" si="203">T166*U166</f>
        <v>0</v>
      </c>
    </row>
    <row r="167" spans="2:22">
      <c r="B167" s="577">
        <v>3</v>
      </c>
      <c r="C167" s="587"/>
      <c r="D167" s="588"/>
      <c r="E167" s="588"/>
      <c r="F167" s="584"/>
      <c r="G167" s="586"/>
      <c r="H167" s="227">
        <f t="shared" si="197"/>
        <v>0</v>
      </c>
      <c r="I167" s="321">
        <f t="shared" si="198"/>
        <v>0</v>
      </c>
      <c r="J167" s="227">
        <f t="shared" si="199"/>
        <v>0</v>
      </c>
      <c r="K167" s="195"/>
      <c r="L167" s="196"/>
      <c r="M167" s="91">
        <f t="shared" si="200"/>
        <v>0</v>
      </c>
      <c r="N167" s="195"/>
      <c r="O167" s="196"/>
      <c r="P167" s="91">
        <f t="shared" si="201"/>
        <v>0</v>
      </c>
      <c r="Q167" s="195"/>
      <c r="R167" s="196"/>
      <c r="S167" s="91">
        <f t="shared" si="202"/>
        <v>0</v>
      </c>
      <c r="T167" s="195"/>
      <c r="U167" s="196"/>
      <c r="V167" s="91">
        <f t="shared" si="203"/>
        <v>0</v>
      </c>
    </row>
    <row r="168" spans="2:22" s="299" customFormat="1" ht="12" thickBot="1">
      <c r="B168" s="214"/>
      <c r="C168" s="215"/>
      <c r="D168" s="216" t="s">
        <v>504</v>
      </c>
      <c r="E168" s="221"/>
      <c r="F168" s="220"/>
      <c r="G168" s="589"/>
      <c r="H168" s="322">
        <f t="shared" si="192"/>
        <v>0</v>
      </c>
      <c r="I168" s="323">
        <f>L168+O168+R168+U168</f>
        <v>0</v>
      </c>
      <c r="J168" s="322">
        <f>M$6*M$7*M168+P$6*P$7*P168+S$6*S$7*S168+V$6*V$7*V168</f>
        <v>0</v>
      </c>
      <c r="K168" s="322"/>
      <c r="L168" s="576"/>
      <c r="M168" s="322">
        <f t="shared" si="193"/>
        <v>0</v>
      </c>
      <c r="N168" s="322"/>
      <c r="O168" s="576"/>
      <c r="P168" s="322">
        <f t="shared" si="194"/>
        <v>0</v>
      </c>
      <c r="Q168" s="322"/>
      <c r="R168" s="576"/>
      <c r="S168" s="322">
        <f t="shared" si="195"/>
        <v>0</v>
      </c>
      <c r="T168" s="322"/>
      <c r="U168" s="576"/>
      <c r="V168" s="322">
        <f t="shared" si="196"/>
        <v>0</v>
      </c>
    </row>
    <row r="169" spans="2:22" s="299" customFormat="1" ht="12" thickTop="1">
      <c r="B169" s="302"/>
      <c r="C169" s="303"/>
      <c r="D169" s="304" t="s">
        <v>8</v>
      </c>
      <c r="E169" s="305"/>
      <c r="F169" s="305">
        <v>0</v>
      </c>
      <c r="G169" s="305"/>
      <c r="H169" s="306"/>
      <c r="I169" s="307"/>
      <c r="J169" s="306">
        <f>SUBTOTAL(9,J165:J168)</f>
        <v>0</v>
      </c>
      <c r="K169" s="306"/>
      <c r="L169" s="307"/>
      <c r="M169" s="306">
        <f>SUBTOTAL(9,M165:M168)</f>
        <v>0</v>
      </c>
      <c r="N169" s="306"/>
      <c r="O169" s="307"/>
      <c r="P169" s="306">
        <f>SUBTOTAL(9,P165:P168)</f>
        <v>0</v>
      </c>
      <c r="Q169" s="306"/>
      <c r="R169" s="307"/>
      <c r="S169" s="306">
        <f>SUBTOTAL(9,S165:S168)</f>
        <v>0</v>
      </c>
      <c r="T169" s="306"/>
      <c r="U169" s="307"/>
      <c r="V169" s="306">
        <f>SUBTOTAL(9,V165:V168)</f>
        <v>0</v>
      </c>
    </row>
    <row r="170" spans="2:22" s="299" customFormat="1">
      <c r="B170" s="214"/>
      <c r="C170" s="677"/>
      <c r="D170" s="672"/>
      <c r="E170" s="222" t="s">
        <v>11035</v>
      </c>
      <c r="F170" s="220"/>
      <c r="G170" s="675" t="s">
        <v>10924</v>
      </c>
      <c r="H170" s="673"/>
      <c r="I170" s="323"/>
      <c r="J170" s="676">
        <f>SUMIFS(J165:J168,$G165:$G168,$G170)</f>
        <v>0</v>
      </c>
      <c r="K170" s="673"/>
      <c r="L170" s="323"/>
      <c r="M170" s="676">
        <f>SUMIFS(M163:M168,$G163:$G168,$G170)</f>
        <v>0</v>
      </c>
      <c r="N170" s="673"/>
      <c r="O170" s="323"/>
      <c r="P170" s="676">
        <f>SUMIFS(P163:P168,$G163:$G168,$G170)</f>
        <v>0</v>
      </c>
      <c r="Q170" s="673"/>
      <c r="R170" s="323"/>
      <c r="S170" s="676">
        <f>SUMIFS(S163:S168,$G163:$G168,$G170)</f>
        <v>0</v>
      </c>
      <c r="T170" s="673"/>
      <c r="U170" s="323"/>
      <c r="V170" s="676">
        <f>SUMIFS(V163:V168,$G163:$G168,$G170)</f>
        <v>0</v>
      </c>
    </row>
    <row r="171" spans="2:22" s="199" customFormat="1">
      <c r="B171" s="214"/>
      <c r="C171" s="677"/>
      <c r="D171" s="217"/>
      <c r="E171" s="671" t="s">
        <v>11036</v>
      </c>
      <c r="F171" s="558"/>
      <c r="G171" s="675" t="s">
        <v>10925</v>
      </c>
      <c r="H171" s="601"/>
      <c r="I171" s="601"/>
      <c r="J171" s="676">
        <f>SUMIFS(J165:J168,$G165:$G168,$G171)</f>
        <v>0</v>
      </c>
      <c r="K171" s="601"/>
      <c r="L171" s="601"/>
      <c r="M171" s="676">
        <f>SUMIFS(M163:M168,$G163:$G168,$G171)</f>
        <v>0</v>
      </c>
      <c r="N171" s="601"/>
      <c r="O171" s="601"/>
      <c r="P171" s="676">
        <f>SUMIFS(P163:P168,$G163:$G168,$G171)</f>
        <v>0</v>
      </c>
      <c r="Q171" s="601"/>
      <c r="R171" s="601"/>
      <c r="S171" s="676">
        <f>SUMIFS(S163:S168,$G163:$G168,$G171)</f>
        <v>0</v>
      </c>
      <c r="T171" s="601"/>
      <c r="U171" s="601"/>
      <c r="V171" s="676">
        <f>SUMIFS(V163:V168,$G163:$G168,$G171)</f>
        <v>0</v>
      </c>
    </row>
    <row r="172" spans="2:22" s="678" customFormat="1">
      <c r="B172" s="679"/>
      <c r="C172" s="679"/>
      <c r="D172" s="680"/>
      <c r="E172" s="679" t="str">
        <f>IF(J172&lt;&gt;0,"未区分","")</f>
        <v/>
      </c>
      <c r="F172" s="681"/>
      <c r="G172" s="681"/>
      <c r="H172" s="682"/>
      <c r="I172" s="682"/>
      <c r="J172" s="683">
        <f>J169-J170-J171</f>
        <v>0</v>
      </c>
      <c r="K172" s="682"/>
      <c r="L172" s="682"/>
      <c r="M172" s="683">
        <f>M169-M170-M171</f>
        <v>0</v>
      </c>
      <c r="N172" s="682"/>
      <c r="O172" s="682"/>
      <c r="P172" s="683">
        <f>P169-P170-P171</f>
        <v>0</v>
      </c>
      <c r="Q172" s="682"/>
      <c r="R172" s="682"/>
      <c r="S172" s="683">
        <f>S169-S170-S171</f>
        <v>0</v>
      </c>
      <c r="T172" s="682"/>
      <c r="U172" s="682"/>
      <c r="V172" s="683">
        <f>V169-V170-V171</f>
        <v>0</v>
      </c>
    </row>
    <row r="173" spans="2:22" s="299" customFormat="1">
      <c r="B173" s="205">
        <v>12</v>
      </c>
      <c r="C173" s="206" t="s">
        <v>45</v>
      </c>
      <c r="D173" s="207"/>
      <c r="E173" s="207"/>
      <c r="F173" s="204"/>
      <c r="G173" s="204"/>
      <c r="H173" s="204"/>
      <c r="I173" s="204"/>
      <c r="J173" s="204"/>
    </row>
    <row r="174" spans="2:22" s="299" customFormat="1" ht="11.25" customHeight="1">
      <c r="B174" s="902" t="s">
        <v>406</v>
      </c>
      <c r="C174" s="903"/>
      <c r="D174" s="900" t="s">
        <v>30</v>
      </c>
      <c r="E174" s="900" t="s">
        <v>407</v>
      </c>
      <c r="F174" s="900" t="s">
        <v>6</v>
      </c>
      <c r="G174" s="920" t="s">
        <v>10923</v>
      </c>
      <c r="H174" s="300" t="s">
        <v>28</v>
      </c>
      <c r="I174" s="300"/>
      <c r="J174" s="300"/>
      <c r="K174" s="297"/>
      <c r="L174" s="298" t="s">
        <v>24</v>
      </c>
      <c r="M174" s="294" t="str">
        <f>通貨1</f>
        <v>YEN</v>
      </c>
      <c r="N174" s="297"/>
      <c r="O174" s="298" t="s">
        <v>25</v>
      </c>
      <c r="P174" s="294" t="str">
        <f>IF(通貨2="","",通貨2)</f>
        <v/>
      </c>
      <c r="Q174" s="297"/>
      <c r="R174" s="298" t="s">
        <v>26</v>
      </c>
      <c r="S174" s="294" t="str">
        <f>IF(通貨3="","",通貨3)</f>
        <v/>
      </c>
      <c r="T174" s="297"/>
      <c r="U174" s="298" t="s">
        <v>27</v>
      </c>
      <c r="V174" s="294" t="str">
        <f>IF(通貨4="","",通貨4)</f>
        <v/>
      </c>
    </row>
    <row r="175" spans="2:22" s="299" customFormat="1" ht="12" thickBot="1">
      <c r="B175" s="904"/>
      <c r="C175" s="905"/>
      <c r="D175" s="906"/>
      <c r="E175" s="907"/>
      <c r="F175" s="906"/>
      <c r="G175" s="921"/>
      <c r="H175" s="301" t="s">
        <v>29</v>
      </c>
      <c r="I175" s="301" t="s">
        <v>5</v>
      </c>
      <c r="J175" s="301" t="s">
        <v>23</v>
      </c>
      <c r="K175" s="301" t="s">
        <v>22</v>
      </c>
      <c r="L175" s="301" t="s">
        <v>5</v>
      </c>
      <c r="M175" s="301" t="s">
        <v>23</v>
      </c>
      <c r="N175" s="301" t="s">
        <v>22</v>
      </c>
      <c r="O175" s="301" t="s">
        <v>5</v>
      </c>
      <c r="P175" s="301" t="s">
        <v>23</v>
      </c>
      <c r="Q175" s="301" t="s">
        <v>22</v>
      </c>
      <c r="R175" s="301" t="s">
        <v>5</v>
      </c>
      <c r="S175" s="301" t="s">
        <v>23</v>
      </c>
      <c r="T175" s="301" t="s">
        <v>22</v>
      </c>
      <c r="U175" s="301" t="s">
        <v>5</v>
      </c>
      <c r="V175" s="301" t="s">
        <v>23</v>
      </c>
    </row>
    <row r="176" spans="2:22" ht="12" thickTop="1">
      <c r="B176" s="577">
        <v>1</v>
      </c>
      <c r="C176" s="587"/>
      <c r="D176" s="579" t="s">
        <v>10492</v>
      </c>
      <c r="E176" s="588"/>
      <c r="F176" s="581" t="s">
        <v>10952</v>
      </c>
      <c r="G176" s="586"/>
      <c r="H176" s="227">
        <f t="shared" ref="H176:H181" si="204">IF(I176=0,0,J176/I176)</f>
        <v>0</v>
      </c>
      <c r="I176" s="321">
        <f>L176+O176+R176+U176</f>
        <v>0</v>
      </c>
      <c r="J176" s="227">
        <f t="shared" ref="J176:J181" si="205">M$6*M$7*M176+P$6*P$7*P176+S$6*S$7*S176+V$6*V$7*V176</f>
        <v>0</v>
      </c>
      <c r="K176" s="195"/>
      <c r="L176" s="196"/>
      <c r="M176" s="91">
        <f t="shared" ref="M176:M181" si="206">K176*L176</f>
        <v>0</v>
      </c>
      <c r="N176" s="195"/>
      <c r="O176" s="196"/>
      <c r="P176" s="91">
        <f t="shared" ref="P176:P181" si="207">N176*O176</f>
        <v>0</v>
      </c>
      <c r="Q176" s="195"/>
      <c r="R176" s="196"/>
      <c r="S176" s="91">
        <f t="shared" ref="S176:S181" si="208">Q176*R176</f>
        <v>0</v>
      </c>
      <c r="T176" s="195"/>
      <c r="U176" s="196"/>
      <c r="V176" s="91">
        <f t="shared" ref="V176:V181" si="209">T176*U176</f>
        <v>0</v>
      </c>
    </row>
    <row r="177" spans="2:22">
      <c r="B177" s="577">
        <v>2</v>
      </c>
      <c r="C177" s="587"/>
      <c r="D177" s="579" t="s">
        <v>10493</v>
      </c>
      <c r="E177" s="588"/>
      <c r="F177" s="581" t="s">
        <v>10952</v>
      </c>
      <c r="G177" s="586"/>
      <c r="H177" s="227">
        <f t="shared" si="204"/>
        <v>0</v>
      </c>
      <c r="I177" s="321">
        <f>L177+O177+R177+U177</f>
        <v>0</v>
      </c>
      <c r="J177" s="227">
        <f t="shared" si="205"/>
        <v>0</v>
      </c>
      <c r="K177" s="195"/>
      <c r="L177" s="196"/>
      <c r="M177" s="91">
        <f t="shared" si="206"/>
        <v>0</v>
      </c>
      <c r="N177" s="195"/>
      <c r="O177" s="196"/>
      <c r="P177" s="91">
        <f t="shared" si="207"/>
        <v>0</v>
      </c>
      <c r="Q177" s="195"/>
      <c r="R177" s="196"/>
      <c r="S177" s="91">
        <f t="shared" si="208"/>
        <v>0</v>
      </c>
      <c r="T177" s="195"/>
      <c r="U177" s="196"/>
      <c r="V177" s="91">
        <f t="shared" si="209"/>
        <v>0</v>
      </c>
    </row>
    <row r="178" spans="2:22">
      <c r="B178" s="577">
        <v>3</v>
      </c>
      <c r="C178" s="587"/>
      <c r="D178" s="579" t="s">
        <v>10494</v>
      </c>
      <c r="E178" s="588"/>
      <c r="F178" s="581" t="s">
        <v>10952</v>
      </c>
      <c r="G178" s="586"/>
      <c r="H178" s="227">
        <f t="shared" ref="H178:H180" si="210">IF(I178=0,0,J178/I178)</f>
        <v>0</v>
      </c>
      <c r="I178" s="321">
        <f t="shared" ref="I178:I180" si="211">L178+O178+R178+U178</f>
        <v>0</v>
      </c>
      <c r="J178" s="227">
        <f t="shared" si="205"/>
        <v>0</v>
      </c>
      <c r="K178" s="195"/>
      <c r="L178" s="196"/>
      <c r="M178" s="91">
        <f t="shared" ref="M178:M180" si="212">K178*L178</f>
        <v>0</v>
      </c>
      <c r="N178" s="195"/>
      <c r="O178" s="196"/>
      <c r="P178" s="91">
        <f t="shared" ref="P178:P180" si="213">N178*O178</f>
        <v>0</v>
      </c>
      <c r="Q178" s="195"/>
      <c r="R178" s="196"/>
      <c r="S178" s="91">
        <f t="shared" ref="S178:S180" si="214">Q178*R178</f>
        <v>0</v>
      </c>
      <c r="T178" s="195"/>
      <c r="U178" s="196"/>
      <c r="V178" s="91">
        <f t="shared" ref="V178:V180" si="215">T178*U178</f>
        <v>0</v>
      </c>
    </row>
    <row r="179" spans="2:22">
      <c r="B179" s="577">
        <v>4</v>
      </c>
      <c r="C179" s="587"/>
      <c r="D179" s="579" t="s">
        <v>10919</v>
      </c>
      <c r="E179" s="588"/>
      <c r="F179" s="581" t="s">
        <v>10952</v>
      </c>
      <c r="G179" s="586"/>
      <c r="H179" s="227">
        <f t="shared" ref="H179" si="216">IF(I179=0,0,J179/I179)</f>
        <v>0</v>
      </c>
      <c r="I179" s="321">
        <f t="shared" ref="I179" si="217">L179+O179+R179+U179</f>
        <v>0</v>
      </c>
      <c r="J179" s="227">
        <f t="shared" si="205"/>
        <v>0</v>
      </c>
      <c r="K179" s="195"/>
      <c r="L179" s="196"/>
      <c r="M179" s="91">
        <f t="shared" ref="M179" si="218">K179*L179</f>
        <v>0</v>
      </c>
      <c r="N179" s="195"/>
      <c r="O179" s="196"/>
      <c r="P179" s="91">
        <f t="shared" ref="P179" si="219">N179*O179</f>
        <v>0</v>
      </c>
      <c r="Q179" s="195"/>
      <c r="R179" s="196"/>
      <c r="S179" s="91">
        <f t="shared" ref="S179" si="220">Q179*R179</f>
        <v>0</v>
      </c>
      <c r="T179" s="195"/>
      <c r="U179" s="196"/>
      <c r="V179" s="91">
        <f t="shared" ref="V179" si="221">T179*U179</f>
        <v>0</v>
      </c>
    </row>
    <row r="180" spans="2:22">
      <c r="B180" s="577">
        <v>5</v>
      </c>
      <c r="C180" s="587"/>
      <c r="D180" s="579"/>
      <c r="E180" s="588"/>
      <c r="F180" s="581"/>
      <c r="G180" s="586"/>
      <c r="H180" s="227">
        <f t="shared" si="210"/>
        <v>0</v>
      </c>
      <c r="I180" s="321">
        <f t="shared" si="211"/>
        <v>0</v>
      </c>
      <c r="J180" s="227">
        <f t="shared" si="205"/>
        <v>0</v>
      </c>
      <c r="K180" s="195"/>
      <c r="L180" s="196"/>
      <c r="M180" s="91">
        <f t="shared" si="212"/>
        <v>0</v>
      </c>
      <c r="N180" s="195"/>
      <c r="O180" s="196"/>
      <c r="P180" s="91">
        <f t="shared" si="213"/>
        <v>0</v>
      </c>
      <c r="Q180" s="195"/>
      <c r="R180" s="196"/>
      <c r="S180" s="91">
        <f t="shared" si="214"/>
        <v>0</v>
      </c>
      <c r="T180" s="195"/>
      <c r="U180" s="196"/>
      <c r="V180" s="91">
        <f t="shared" si="215"/>
        <v>0</v>
      </c>
    </row>
    <row r="181" spans="2:22" s="299" customFormat="1" ht="12" thickBot="1">
      <c r="B181" s="214"/>
      <c r="C181" s="215"/>
      <c r="D181" s="216" t="s">
        <v>504</v>
      </c>
      <c r="E181" s="221"/>
      <c r="F181" s="220"/>
      <c r="G181" s="589"/>
      <c r="H181" s="322">
        <f t="shared" si="204"/>
        <v>0</v>
      </c>
      <c r="I181" s="323">
        <f>L181+O181+R181+U181</f>
        <v>0</v>
      </c>
      <c r="J181" s="322">
        <f t="shared" si="205"/>
        <v>0</v>
      </c>
      <c r="K181" s="322"/>
      <c r="L181" s="576"/>
      <c r="M181" s="322">
        <f t="shared" si="206"/>
        <v>0</v>
      </c>
      <c r="N181" s="322"/>
      <c r="O181" s="576"/>
      <c r="P181" s="322">
        <f t="shared" si="207"/>
        <v>0</v>
      </c>
      <c r="Q181" s="322"/>
      <c r="R181" s="576"/>
      <c r="S181" s="322">
        <f t="shared" si="208"/>
        <v>0</v>
      </c>
      <c r="T181" s="322"/>
      <c r="U181" s="576"/>
      <c r="V181" s="322">
        <f t="shared" si="209"/>
        <v>0</v>
      </c>
    </row>
    <row r="182" spans="2:22" s="299" customFormat="1" ht="12" thickTop="1">
      <c r="B182" s="302"/>
      <c r="C182" s="303"/>
      <c r="D182" s="304" t="s">
        <v>8</v>
      </c>
      <c r="E182" s="305"/>
      <c r="F182" s="305">
        <v>0</v>
      </c>
      <c r="G182" s="305"/>
      <c r="H182" s="306"/>
      <c r="I182" s="307"/>
      <c r="J182" s="306">
        <f>SUBTOTAL(9,J176:J181)</f>
        <v>0</v>
      </c>
      <c r="K182" s="306"/>
      <c r="L182" s="307"/>
      <c r="M182" s="306">
        <f>SUBTOTAL(9,M176:M181)</f>
        <v>0</v>
      </c>
      <c r="N182" s="306"/>
      <c r="O182" s="307"/>
      <c r="P182" s="306">
        <f>SUBTOTAL(9,P176:P181)</f>
        <v>0</v>
      </c>
      <c r="Q182" s="306"/>
      <c r="R182" s="307"/>
      <c r="S182" s="306">
        <f>SUBTOTAL(9,S176:S181)</f>
        <v>0</v>
      </c>
      <c r="T182" s="306"/>
      <c r="U182" s="307"/>
      <c r="V182" s="306">
        <f>SUBTOTAL(9,V176:V181)</f>
        <v>0</v>
      </c>
    </row>
    <row r="183" spans="2:22" s="299" customFormat="1">
      <c r="B183" s="214"/>
      <c r="C183" s="677"/>
      <c r="D183" s="672"/>
      <c r="E183" s="222" t="s">
        <v>11035</v>
      </c>
      <c r="F183" s="220"/>
      <c r="G183" s="675" t="s">
        <v>10924</v>
      </c>
      <c r="H183" s="673"/>
      <c r="I183" s="323"/>
      <c r="J183" s="676">
        <f>SUMIFS(J176:J181,$G176:$G181,$G183)</f>
        <v>0</v>
      </c>
      <c r="K183" s="673"/>
      <c r="L183" s="323"/>
      <c r="M183" s="676">
        <f>SUMIFS(M176:M181,$G176:$G181,$G183)</f>
        <v>0</v>
      </c>
      <c r="N183" s="673"/>
      <c r="O183" s="323"/>
      <c r="P183" s="676">
        <f>SUMIFS(P176:P181,$G176:$G181,$G183)</f>
        <v>0</v>
      </c>
      <c r="Q183" s="673"/>
      <c r="R183" s="323"/>
      <c r="S183" s="676">
        <f>SUMIFS(S176:S181,$G176:$G181,$G183)</f>
        <v>0</v>
      </c>
      <c r="T183" s="673"/>
      <c r="U183" s="323"/>
      <c r="V183" s="676">
        <f>SUMIFS(V176:V181,$G176:$G181,$G183)</f>
        <v>0</v>
      </c>
    </row>
    <row r="184" spans="2:22" s="199" customFormat="1">
      <c r="B184" s="214"/>
      <c r="C184" s="677"/>
      <c r="D184" s="217"/>
      <c r="E184" s="671" t="s">
        <v>11036</v>
      </c>
      <c r="F184" s="558"/>
      <c r="G184" s="675" t="s">
        <v>10925</v>
      </c>
      <c r="H184" s="601"/>
      <c r="I184" s="601"/>
      <c r="J184" s="676">
        <f>SUMIFS(J176:J181,$G176:$G181,$G184)</f>
        <v>0</v>
      </c>
      <c r="K184" s="601"/>
      <c r="L184" s="601"/>
      <c r="M184" s="676">
        <f>SUMIFS(M176:M181,$G176:$G181,$G184)</f>
        <v>0</v>
      </c>
      <c r="N184" s="601"/>
      <c r="O184" s="601"/>
      <c r="P184" s="676">
        <f>SUMIFS(P176:P181,$G176:$G181,$G184)</f>
        <v>0</v>
      </c>
      <c r="Q184" s="601"/>
      <c r="R184" s="601"/>
      <c r="S184" s="676">
        <f>SUMIFS(S176:S181,$G176:$G181,$G184)</f>
        <v>0</v>
      </c>
      <c r="T184" s="601"/>
      <c r="U184" s="601"/>
      <c r="V184" s="676">
        <f>SUMIFS(V176:V181,$G176:$G181,$G184)</f>
        <v>0</v>
      </c>
    </row>
    <row r="185" spans="2:22" s="678" customFormat="1">
      <c r="B185" s="679"/>
      <c r="C185" s="679"/>
      <c r="D185" s="680"/>
      <c r="E185" s="679" t="str">
        <f>IF(J185&lt;&gt;0,"未区分","")</f>
        <v/>
      </c>
      <c r="F185" s="681"/>
      <c r="G185" s="681"/>
      <c r="H185" s="682"/>
      <c r="I185" s="682"/>
      <c r="J185" s="683">
        <f>J182-J183-J184</f>
        <v>0</v>
      </c>
      <c r="K185" s="682"/>
      <c r="L185" s="682"/>
      <c r="M185" s="683">
        <f>M182-M183-M184</f>
        <v>0</v>
      </c>
      <c r="N185" s="682"/>
      <c r="O185" s="682"/>
      <c r="P185" s="683">
        <f>P182-P183-P184</f>
        <v>0</v>
      </c>
      <c r="Q185" s="682"/>
      <c r="R185" s="682"/>
      <c r="S185" s="683">
        <f>S182-S183-S184</f>
        <v>0</v>
      </c>
      <c r="T185" s="682"/>
      <c r="U185" s="682"/>
      <c r="V185" s="683">
        <f>V182-V183-V184</f>
        <v>0</v>
      </c>
    </row>
    <row r="186" spans="2:22" s="299" customFormat="1">
      <c r="B186" s="205">
        <v>13</v>
      </c>
      <c r="C186" s="206" t="s">
        <v>46</v>
      </c>
      <c r="D186" s="207"/>
      <c r="E186" s="207"/>
      <c r="F186" s="204"/>
      <c r="G186" s="204"/>
      <c r="H186" s="204"/>
      <c r="I186" s="204"/>
      <c r="J186" s="204"/>
    </row>
    <row r="187" spans="2:22" s="299" customFormat="1" ht="11.25" customHeight="1">
      <c r="B187" s="902" t="s">
        <v>406</v>
      </c>
      <c r="C187" s="903"/>
      <c r="D187" s="900" t="s">
        <v>30</v>
      </c>
      <c r="E187" s="900" t="s">
        <v>407</v>
      </c>
      <c r="F187" s="900" t="s">
        <v>6</v>
      </c>
      <c r="G187" s="920" t="s">
        <v>10923</v>
      </c>
      <c r="H187" s="300" t="s">
        <v>28</v>
      </c>
      <c r="I187" s="300"/>
      <c r="J187" s="300"/>
      <c r="K187" s="297"/>
      <c r="L187" s="298" t="s">
        <v>24</v>
      </c>
      <c r="M187" s="294" t="str">
        <f>通貨1</f>
        <v>YEN</v>
      </c>
      <c r="N187" s="297"/>
      <c r="O187" s="298" t="s">
        <v>25</v>
      </c>
      <c r="P187" s="294" t="str">
        <f>IF(通貨2="","",通貨2)</f>
        <v/>
      </c>
      <c r="Q187" s="297"/>
      <c r="R187" s="298" t="s">
        <v>26</v>
      </c>
      <c r="S187" s="294" t="str">
        <f>IF(通貨3="","",通貨3)</f>
        <v/>
      </c>
      <c r="T187" s="297"/>
      <c r="U187" s="298" t="s">
        <v>27</v>
      </c>
      <c r="V187" s="294" t="str">
        <f>IF(通貨4="","",通貨4)</f>
        <v/>
      </c>
    </row>
    <row r="188" spans="2:22" s="299" customFormat="1" ht="12" thickBot="1">
      <c r="B188" s="904"/>
      <c r="C188" s="905"/>
      <c r="D188" s="906"/>
      <c r="E188" s="907"/>
      <c r="F188" s="906"/>
      <c r="G188" s="921"/>
      <c r="H188" s="301" t="s">
        <v>29</v>
      </c>
      <c r="I188" s="301" t="s">
        <v>5</v>
      </c>
      <c r="J188" s="301" t="s">
        <v>23</v>
      </c>
      <c r="K188" s="301" t="s">
        <v>22</v>
      </c>
      <c r="L188" s="301" t="s">
        <v>5</v>
      </c>
      <c r="M188" s="301" t="s">
        <v>23</v>
      </c>
      <c r="N188" s="301" t="s">
        <v>22</v>
      </c>
      <c r="O188" s="301" t="s">
        <v>5</v>
      </c>
      <c r="P188" s="301" t="s">
        <v>23</v>
      </c>
      <c r="Q188" s="301" t="s">
        <v>22</v>
      </c>
      <c r="R188" s="301" t="s">
        <v>5</v>
      </c>
      <c r="S188" s="301" t="s">
        <v>23</v>
      </c>
      <c r="T188" s="301" t="s">
        <v>22</v>
      </c>
      <c r="U188" s="301" t="s">
        <v>5</v>
      </c>
      <c r="V188" s="301" t="s">
        <v>23</v>
      </c>
    </row>
    <row r="189" spans="2:22" ht="12" thickTop="1">
      <c r="B189" s="577">
        <v>1</v>
      </c>
      <c r="C189" s="587"/>
      <c r="D189" s="579" t="s">
        <v>10922</v>
      </c>
      <c r="E189" s="579"/>
      <c r="F189" s="581" t="s">
        <v>10952</v>
      </c>
      <c r="G189" s="586"/>
      <c r="H189" s="227">
        <f t="shared" ref="H189:H194" si="222">IF(I189=0,0,J189/I189)</f>
        <v>0</v>
      </c>
      <c r="I189" s="321">
        <f t="shared" ref="I189:I194" si="223">L189+O189+R189+U189</f>
        <v>0</v>
      </c>
      <c r="J189" s="227">
        <f>M$6*M$7*M189+P$6*P$7*P189+S$6*S$7*S189+V$6*V$7*V189</f>
        <v>0</v>
      </c>
      <c r="K189" s="195"/>
      <c r="L189" s="196"/>
      <c r="M189" s="91">
        <f t="shared" ref="M189:M194" si="224">K189*L189</f>
        <v>0</v>
      </c>
      <c r="N189" s="195"/>
      <c r="O189" s="196"/>
      <c r="P189" s="91">
        <f t="shared" ref="P189:P194" si="225">N189*O189</f>
        <v>0</v>
      </c>
      <c r="Q189" s="195"/>
      <c r="R189" s="196"/>
      <c r="S189" s="91">
        <f t="shared" ref="S189:S194" si="226">Q189*R189</f>
        <v>0</v>
      </c>
      <c r="T189" s="195"/>
      <c r="U189" s="196"/>
      <c r="V189" s="91">
        <f t="shared" ref="V189:V194" si="227">T189*U189</f>
        <v>0</v>
      </c>
    </row>
    <row r="190" spans="2:22">
      <c r="B190" s="577">
        <v>2</v>
      </c>
      <c r="C190" s="587"/>
      <c r="D190" s="579"/>
      <c r="E190" s="597"/>
      <c r="F190" s="584"/>
      <c r="G190" s="586"/>
      <c r="H190" s="227">
        <f t="shared" si="222"/>
        <v>0</v>
      </c>
      <c r="I190" s="321">
        <f t="shared" si="223"/>
        <v>0</v>
      </c>
      <c r="J190" s="227">
        <f>M$6*M$7*M190+P$6*P$7*P190+S$6*S$7*S190+V$6*V$7*V190</f>
        <v>0</v>
      </c>
      <c r="K190" s="195"/>
      <c r="L190" s="196"/>
      <c r="M190" s="91">
        <f t="shared" si="224"/>
        <v>0</v>
      </c>
      <c r="N190" s="195"/>
      <c r="O190" s="196"/>
      <c r="P190" s="91">
        <f t="shared" si="225"/>
        <v>0</v>
      </c>
      <c r="Q190" s="195"/>
      <c r="R190" s="196"/>
      <c r="S190" s="91">
        <f t="shared" si="226"/>
        <v>0</v>
      </c>
      <c r="T190" s="195"/>
      <c r="U190" s="196"/>
      <c r="V190" s="91">
        <f t="shared" si="227"/>
        <v>0</v>
      </c>
    </row>
    <row r="191" spans="2:22">
      <c r="B191" s="577">
        <v>3</v>
      </c>
      <c r="C191" s="587"/>
      <c r="D191" s="579"/>
      <c r="E191" s="597"/>
      <c r="F191" s="581"/>
      <c r="G191" s="586"/>
      <c r="H191" s="227">
        <f t="shared" ref="H191:H193" si="228">IF(I191=0,0,J191/I191)</f>
        <v>0</v>
      </c>
      <c r="I191" s="321">
        <f t="shared" ref="I191:I193" si="229">L191+O191+R191+U191</f>
        <v>0</v>
      </c>
      <c r="J191" s="227">
        <f>M$6*M$7*M191+P$6*P$7*P191+S$6*S$7*S191+V$6*V$7*V191</f>
        <v>0</v>
      </c>
      <c r="K191" s="195"/>
      <c r="L191" s="196"/>
      <c r="M191" s="91">
        <f t="shared" ref="M191:M193" si="230">K191*L191</f>
        <v>0</v>
      </c>
      <c r="N191" s="195"/>
      <c r="O191" s="196"/>
      <c r="P191" s="91">
        <f t="shared" ref="P191:P193" si="231">N191*O191</f>
        <v>0</v>
      </c>
      <c r="Q191" s="195"/>
      <c r="R191" s="196"/>
      <c r="S191" s="91">
        <f t="shared" ref="S191:S193" si="232">Q191*R191</f>
        <v>0</v>
      </c>
      <c r="T191" s="195"/>
      <c r="U191" s="196"/>
      <c r="V191" s="91">
        <f t="shared" ref="V191:V193" si="233">T191*U191</f>
        <v>0</v>
      </c>
    </row>
    <row r="192" spans="2:22">
      <c r="B192" s="577">
        <v>4</v>
      </c>
      <c r="C192" s="587"/>
      <c r="D192" s="579"/>
      <c r="E192" s="597"/>
      <c r="F192" s="584"/>
      <c r="G192" s="586"/>
      <c r="H192" s="227">
        <f t="shared" si="228"/>
        <v>0</v>
      </c>
      <c r="I192" s="321">
        <f t="shared" si="229"/>
        <v>0</v>
      </c>
      <c r="J192" s="227">
        <f t="shared" ref="J192:J193" si="234">M$6*M$7*M192+P$6*P$7*P192+S$6*S$7*S192+V$6*V$7*V192</f>
        <v>0</v>
      </c>
      <c r="K192" s="195"/>
      <c r="L192" s="196"/>
      <c r="M192" s="91">
        <f t="shared" si="230"/>
        <v>0</v>
      </c>
      <c r="N192" s="195"/>
      <c r="O192" s="196"/>
      <c r="P192" s="91">
        <f t="shared" si="231"/>
        <v>0</v>
      </c>
      <c r="Q192" s="195"/>
      <c r="R192" s="196"/>
      <c r="S192" s="91">
        <f t="shared" si="232"/>
        <v>0</v>
      </c>
      <c r="T192" s="195"/>
      <c r="U192" s="196"/>
      <c r="V192" s="91">
        <f t="shared" si="233"/>
        <v>0</v>
      </c>
    </row>
    <row r="193" spans="2:22">
      <c r="B193" s="577">
        <v>5</v>
      </c>
      <c r="C193" s="587"/>
      <c r="D193" s="579"/>
      <c r="E193" s="597"/>
      <c r="F193" s="584"/>
      <c r="G193" s="586"/>
      <c r="H193" s="227">
        <f t="shared" si="228"/>
        <v>0</v>
      </c>
      <c r="I193" s="321">
        <f t="shared" si="229"/>
        <v>0</v>
      </c>
      <c r="J193" s="227">
        <f t="shared" si="234"/>
        <v>0</v>
      </c>
      <c r="K193" s="195"/>
      <c r="L193" s="196"/>
      <c r="M193" s="91">
        <f t="shared" si="230"/>
        <v>0</v>
      </c>
      <c r="N193" s="195"/>
      <c r="O193" s="196"/>
      <c r="P193" s="91">
        <f t="shared" si="231"/>
        <v>0</v>
      </c>
      <c r="Q193" s="195"/>
      <c r="R193" s="196"/>
      <c r="S193" s="91">
        <f t="shared" si="232"/>
        <v>0</v>
      </c>
      <c r="T193" s="195"/>
      <c r="U193" s="196"/>
      <c r="V193" s="91">
        <f t="shared" si="233"/>
        <v>0</v>
      </c>
    </row>
    <row r="194" spans="2:22" s="299" customFormat="1" ht="12" thickBot="1">
      <c r="B194" s="214"/>
      <c r="C194" s="215"/>
      <c r="D194" s="216" t="s">
        <v>504</v>
      </c>
      <c r="E194" s="221"/>
      <c r="F194" s="220"/>
      <c r="G194" s="589"/>
      <c r="H194" s="322">
        <f t="shared" si="222"/>
        <v>0</v>
      </c>
      <c r="I194" s="323">
        <f t="shared" si="223"/>
        <v>0</v>
      </c>
      <c r="J194" s="322">
        <f>M$6*M$7*M194+P$6*P$7*P194+S$6*S$7*S194+V$6*V$7*V194</f>
        <v>0</v>
      </c>
      <c r="K194" s="322"/>
      <c r="L194" s="576"/>
      <c r="M194" s="322">
        <f t="shared" si="224"/>
        <v>0</v>
      </c>
      <c r="N194" s="322"/>
      <c r="O194" s="576"/>
      <c r="P194" s="322">
        <f t="shared" si="225"/>
        <v>0</v>
      </c>
      <c r="Q194" s="322"/>
      <c r="R194" s="576"/>
      <c r="S194" s="322">
        <f t="shared" si="226"/>
        <v>0</v>
      </c>
      <c r="T194" s="322"/>
      <c r="U194" s="576"/>
      <c r="V194" s="322">
        <f t="shared" si="227"/>
        <v>0</v>
      </c>
    </row>
    <row r="195" spans="2:22" s="299" customFormat="1" ht="12" thickTop="1">
      <c r="B195" s="302"/>
      <c r="C195" s="303"/>
      <c r="D195" s="304" t="s">
        <v>8</v>
      </c>
      <c r="E195" s="305"/>
      <c r="F195" s="305">
        <v>0</v>
      </c>
      <c r="G195" s="305"/>
      <c r="H195" s="306"/>
      <c r="I195" s="307"/>
      <c r="J195" s="306">
        <f>SUBTOTAL(9,J189:J194)</f>
        <v>0</v>
      </c>
      <c r="K195" s="306"/>
      <c r="L195" s="307"/>
      <c r="M195" s="306">
        <f>SUBTOTAL(9,M189:M194)</f>
        <v>0</v>
      </c>
      <c r="N195" s="306"/>
      <c r="O195" s="307"/>
      <c r="P195" s="306">
        <f>SUBTOTAL(9,P189:P194)</f>
        <v>0</v>
      </c>
      <c r="Q195" s="306"/>
      <c r="R195" s="307"/>
      <c r="S195" s="306">
        <f>SUBTOTAL(9,S189:S194)</f>
        <v>0</v>
      </c>
      <c r="T195" s="306"/>
      <c r="U195" s="307"/>
      <c r="V195" s="306">
        <f>SUBTOTAL(9,V189:V194)</f>
        <v>0</v>
      </c>
    </row>
    <row r="196" spans="2:22" s="299" customFormat="1">
      <c r="B196" s="214"/>
      <c r="C196" s="677"/>
      <c r="D196" s="672"/>
      <c r="E196" s="222" t="s">
        <v>11035</v>
      </c>
      <c r="F196" s="220"/>
      <c r="G196" s="675" t="s">
        <v>10924</v>
      </c>
      <c r="H196" s="673"/>
      <c r="I196" s="323"/>
      <c r="J196" s="676">
        <f>SUMIFS(J189:J194,$G189:$G194,$G196)</f>
        <v>0</v>
      </c>
      <c r="K196" s="673"/>
      <c r="L196" s="323"/>
      <c r="M196" s="676">
        <f>SUMIFS(M189:M194,$G189:$G194,$G196)</f>
        <v>0</v>
      </c>
      <c r="N196" s="673"/>
      <c r="O196" s="323"/>
      <c r="P196" s="676">
        <f>SUMIFS(P189:P194,$G189:$G194,$G196)</f>
        <v>0</v>
      </c>
      <c r="Q196" s="673"/>
      <c r="R196" s="323"/>
      <c r="S196" s="676">
        <f>SUMIFS(S189:S194,$G189:$G194,$G196)</f>
        <v>0</v>
      </c>
      <c r="T196" s="673"/>
      <c r="U196" s="323"/>
      <c r="V196" s="676">
        <f>SUMIFS(V189:V194,$G189:$G194,$G196)</f>
        <v>0</v>
      </c>
    </row>
    <row r="197" spans="2:22" s="199" customFormat="1">
      <c r="B197" s="214"/>
      <c r="C197" s="677"/>
      <c r="D197" s="217"/>
      <c r="E197" s="671" t="s">
        <v>11036</v>
      </c>
      <c r="F197" s="558"/>
      <c r="G197" s="675" t="s">
        <v>10925</v>
      </c>
      <c r="H197" s="601"/>
      <c r="I197" s="601"/>
      <c r="J197" s="676">
        <f>SUMIFS(J189:J194,$G189:$G194,$G197)</f>
        <v>0</v>
      </c>
      <c r="K197" s="601"/>
      <c r="L197" s="601"/>
      <c r="M197" s="676">
        <f>SUMIFS(M189:M194,$G189:$G194,$G197)</f>
        <v>0</v>
      </c>
      <c r="N197" s="601"/>
      <c r="O197" s="601"/>
      <c r="P197" s="676">
        <f>SUMIFS(P189:P194,$G189:$G194,$G197)</f>
        <v>0</v>
      </c>
      <c r="Q197" s="601"/>
      <c r="R197" s="601"/>
      <c r="S197" s="676">
        <f>SUMIFS(S189:S194,$G189:$G194,$G197)</f>
        <v>0</v>
      </c>
      <c r="T197" s="601"/>
      <c r="U197" s="601"/>
      <c r="V197" s="676">
        <f>SUMIFS(V189:V194,$G189:$G194,$G197)</f>
        <v>0</v>
      </c>
    </row>
    <row r="198" spans="2:22" s="678" customFormat="1">
      <c r="B198" s="679"/>
      <c r="C198" s="679"/>
      <c r="D198" s="680"/>
      <c r="E198" s="679" t="str">
        <f>IF(J198&lt;&gt;0,"未区分","")</f>
        <v/>
      </c>
      <c r="F198" s="681"/>
      <c r="G198" s="681"/>
      <c r="H198" s="682"/>
      <c r="I198" s="682"/>
      <c r="J198" s="683">
        <f>J195-J196-J197</f>
        <v>0</v>
      </c>
      <c r="K198" s="682"/>
      <c r="L198" s="682"/>
      <c r="M198" s="683">
        <f>M195-M196-M197</f>
        <v>0</v>
      </c>
      <c r="N198" s="682"/>
      <c r="O198" s="682"/>
      <c r="P198" s="683">
        <f>P195-P196-P197</f>
        <v>0</v>
      </c>
      <c r="Q198" s="682"/>
      <c r="R198" s="682"/>
      <c r="S198" s="683">
        <f>S195-S196-S197</f>
        <v>0</v>
      </c>
      <c r="T198" s="682"/>
      <c r="U198" s="682"/>
      <c r="V198" s="683">
        <f>V195-V196-V197</f>
        <v>0</v>
      </c>
    </row>
    <row r="199" spans="2:22" s="299" customFormat="1">
      <c r="B199" s="205">
        <v>14</v>
      </c>
      <c r="C199" s="206" t="s">
        <v>47</v>
      </c>
      <c r="D199" s="207"/>
      <c r="E199" s="207"/>
      <c r="F199" s="204"/>
      <c r="G199" s="204"/>
      <c r="H199" s="204"/>
      <c r="I199" s="204"/>
      <c r="J199" s="204"/>
    </row>
    <row r="200" spans="2:22" s="299" customFormat="1" ht="11.25" customHeight="1">
      <c r="B200" s="902" t="s">
        <v>406</v>
      </c>
      <c r="C200" s="903"/>
      <c r="D200" s="900" t="s">
        <v>30</v>
      </c>
      <c r="E200" s="900" t="s">
        <v>407</v>
      </c>
      <c r="F200" s="900" t="s">
        <v>6</v>
      </c>
      <c r="G200" s="920" t="s">
        <v>10923</v>
      </c>
      <c r="H200" s="300" t="s">
        <v>28</v>
      </c>
      <c r="I200" s="300"/>
      <c r="J200" s="300"/>
      <c r="K200" s="297"/>
      <c r="L200" s="298" t="s">
        <v>24</v>
      </c>
      <c r="M200" s="294" t="str">
        <f>通貨1</f>
        <v>YEN</v>
      </c>
      <c r="N200" s="297"/>
      <c r="O200" s="298" t="s">
        <v>25</v>
      </c>
      <c r="P200" s="294" t="str">
        <f>IF(通貨2="","",通貨2)</f>
        <v/>
      </c>
      <c r="Q200" s="297"/>
      <c r="R200" s="298" t="s">
        <v>26</v>
      </c>
      <c r="S200" s="294" t="str">
        <f>IF(通貨3="","",通貨3)</f>
        <v/>
      </c>
      <c r="T200" s="297"/>
      <c r="U200" s="298" t="s">
        <v>27</v>
      </c>
      <c r="V200" s="294" t="str">
        <f>IF(通貨4="","",通貨4)</f>
        <v/>
      </c>
    </row>
    <row r="201" spans="2:22" s="299" customFormat="1" ht="12" thickBot="1">
      <c r="B201" s="904"/>
      <c r="C201" s="905"/>
      <c r="D201" s="906"/>
      <c r="E201" s="907"/>
      <c r="F201" s="906"/>
      <c r="G201" s="921"/>
      <c r="H201" s="301" t="s">
        <v>29</v>
      </c>
      <c r="I201" s="301" t="s">
        <v>5</v>
      </c>
      <c r="J201" s="301" t="s">
        <v>23</v>
      </c>
      <c r="K201" s="301" t="s">
        <v>22</v>
      </c>
      <c r="L201" s="301" t="s">
        <v>5</v>
      </c>
      <c r="M201" s="301" t="s">
        <v>23</v>
      </c>
      <c r="N201" s="301" t="s">
        <v>22</v>
      </c>
      <c r="O201" s="301" t="s">
        <v>5</v>
      </c>
      <c r="P201" s="301" t="s">
        <v>23</v>
      </c>
      <c r="Q201" s="301" t="s">
        <v>22</v>
      </c>
      <c r="R201" s="301" t="s">
        <v>5</v>
      </c>
      <c r="S201" s="301" t="s">
        <v>23</v>
      </c>
      <c r="T201" s="301" t="s">
        <v>22</v>
      </c>
      <c r="U201" s="301" t="s">
        <v>5</v>
      </c>
      <c r="V201" s="301" t="s">
        <v>23</v>
      </c>
    </row>
    <row r="202" spans="2:22" ht="12" thickTop="1">
      <c r="B202" s="577">
        <v>1</v>
      </c>
      <c r="C202" s="587"/>
      <c r="D202" s="579" t="s">
        <v>10921</v>
      </c>
      <c r="E202" s="579"/>
      <c r="F202" s="581" t="s">
        <v>10953</v>
      </c>
      <c r="G202" s="586"/>
      <c r="H202" s="227">
        <f t="shared" ref="H202:H207" si="235">IF(I202=0,0,J202/I202)</f>
        <v>0</v>
      </c>
      <c r="I202" s="321">
        <f t="shared" ref="I202:I207" si="236">L202+O202+R202+U202</f>
        <v>0</v>
      </c>
      <c r="J202" s="227">
        <f t="shared" ref="J202:J207" si="237">M$6*M$7*M202+P$6*P$7*P202+S$6*S$7*S202+V$6*V$7*V202</f>
        <v>0</v>
      </c>
      <c r="K202" s="195"/>
      <c r="L202" s="196"/>
      <c r="M202" s="91">
        <f t="shared" ref="M202:M207" si="238">K202*L202</f>
        <v>0</v>
      </c>
      <c r="N202" s="195"/>
      <c r="O202" s="196"/>
      <c r="P202" s="91">
        <f t="shared" ref="P202:P207" si="239">N202*O202</f>
        <v>0</v>
      </c>
      <c r="Q202" s="195"/>
      <c r="R202" s="196"/>
      <c r="S202" s="91">
        <f t="shared" ref="S202:S207" si="240">Q202*R202</f>
        <v>0</v>
      </c>
      <c r="T202" s="195"/>
      <c r="U202" s="196"/>
      <c r="V202" s="91">
        <f t="shared" ref="V202:V207" si="241">T202*U202</f>
        <v>0</v>
      </c>
    </row>
    <row r="203" spans="2:22">
      <c r="B203" s="577">
        <v>2</v>
      </c>
      <c r="C203" s="587"/>
      <c r="D203" s="579"/>
      <c r="E203" s="588"/>
      <c r="F203" s="584"/>
      <c r="G203" s="586"/>
      <c r="H203" s="227">
        <f t="shared" si="235"/>
        <v>0</v>
      </c>
      <c r="I203" s="321">
        <f t="shared" si="236"/>
        <v>0</v>
      </c>
      <c r="J203" s="227">
        <f t="shared" si="237"/>
        <v>0</v>
      </c>
      <c r="K203" s="195"/>
      <c r="L203" s="196"/>
      <c r="M203" s="91">
        <f t="shared" si="238"/>
        <v>0</v>
      </c>
      <c r="N203" s="195"/>
      <c r="O203" s="196"/>
      <c r="P203" s="91">
        <f t="shared" si="239"/>
        <v>0</v>
      </c>
      <c r="Q203" s="195"/>
      <c r="R203" s="196"/>
      <c r="S203" s="91">
        <f t="shared" si="240"/>
        <v>0</v>
      </c>
      <c r="T203" s="195"/>
      <c r="U203" s="196"/>
      <c r="V203" s="91">
        <f t="shared" si="241"/>
        <v>0</v>
      </c>
    </row>
    <row r="204" spans="2:22">
      <c r="B204" s="577">
        <v>3</v>
      </c>
      <c r="C204" s="587"/>
      <c r="D204" s="579"/>
      <c r="E204" s="598"/>
      <c r="F204" s="584"/>
      <c r="G204" s="586"/>
      <c r="H204" s="227">
        <f t="shared" si="235"/>
        <v>0</v>
      </c>
      <c r="I204" s="321">
        <f t="shared" si="236"/>
        <v>0</v>
      </c>
      <c r="J204" s="227">
        <f t="shared" si="237"/>
        <v>0</v>
      </c>
      <c r="K204" s="195"/>
      <c r="L204" s="196"/>
      <c r="M204" s="91">
        <f t="shared" si="238"/>
        <v>0</v>
      </c>
      <c r="N204" s="195"/>
      <c r="O204" s="196"/>
      <c r="P204" s="91">
        <f t="shared" si="239"/>
        <v>0</v>
      </c>
      <c r="Q204" s="195"/>
      <c r="R204" s="196"/>
      <c r="S204" s="91">
        <f t="shared" si="240"/>
        <v>0</v>
      </c>
      <c r="T204" s="195"/>
      <c r="U204" s="196"/>
      <c r="V204" s="91">
        <f t="shared" si="241"/>
        <v>0</v>
      </c>
    </row>
    <row r="205" spans="2:22">
      <c r="B205" s="577">
        <v>4</v>
      </c>
      <c r="C205" s="587"/>
      <c r="D205" s="588"/>
      <c r="E205" s="588"/>
      <c r="F205" s="584"/>
      <c r="G205" s="586"/>
      <c r="H205" s="227">
        <f t="shared" si="235"/>
        <v>0</v>
      </c>
      <c r="I205" s="321">
        <f t="shared" si="236"/>
        <v>0</v>
      </c>
      <c r="J205" s="227">
        <f t="shared" si="237"/>
        <v>0</v>
      </c>
      <c r="K205" s="195"/>
      <c r="L205" s="196"/>
      <c r="M205" s="91">
        <f t="shared" si="238"/>
        <v>0</v>
      </c>
      <c r="N205" s="195"/>
      <c r="O205" s="196"/>
      <c r="P205" s="91">
        <f t="shared" si="239"/>
        <v>0</v>
      </c>
      <c r="Q205" s="195"/>
      <c r="R205" s="196"/>
      <c r="S205" s="91">
        <f t="shared" si="240"/>
        <v>0</v>
      </c>
      <c r="T205" s="195"/>
      <c r="U205" s="196"/>
      <c r="V205" s="91">
        <f t="shared" si="241"/>
        <v>0</v>
      </c>
    </row>
    <row r="206" spans="2:22">
      <c r="B206" s="577">
        <v>5</v>
      </c>
      <c r="C206" s="587"/>
      <c r="D206" s="588"/>
      <c r="E206" s="588"/>
      <c r="F206" s="584"/>
      <c r="G206" s="586"/>
      <c r="H206" s="227">
        <f t="shared" ref="H206" si="242">IF(I206=0,0,J206/I206)</f>
        <v>0</v>
      </c>
      <c r="I206" s="321">
        <f t="shared" ref="I206" si="243">L206+O206+R206+U206</f>
        <v>0</v>
      </c>
      <c r="J206" s="227">
        <f t="shared" ref="J206" si="244">M$6*M$7*M206+P$6*P$7*P206+S$6*S$7*S206+V$6*V$7*V206</f>
        <v>0</v>
      </c>
      <c r="K206" s="195"/>
      <c r="L206" s="196"/>
      <c r="M206" s="91">
        <f t="shared" ref="M206" si="245">K206*L206</f>
        <v>0</v>
      </c>
      <c r="N206" s="195"/>
      <c r="O206" s="196"/>
      <c r="P206" s="91">
        <f t="shared" ref="P206" si="246">N206*O206</f>
        <v>0</v>
      </c>
      <c r="Q206" s="195"/>
      <c r="R206" s="196"/>
      <c r="S206" s="91">
        <f t="shared" ref="S206" si="247">Q206*R206</f>
        <v>0</v>
      </c>
      <c r="T206" s="195"/>
      <c r="U206" s="196"/>
      <c r="V206" s="91">
        <f t="shared" ref="V206" si="248">T206*U206</f>
        <v>0</v>
      </c>
    </row>
    <row r="207" spans="2:22" s="299" customFormat="1" ht="12" thickBot="1">
      <c r="B207" s="214"/>
      <c r="C207" s="215"/>
      <c r="D207" s="216" t="s">
        <v>504</v>
      </c>
      <c r="E207" s="221"/>
      <c r="F207" s="220"/>
      <c r="G207" s="589"/>
      <c r="H207" s="322">
        <f t="shared" si="235"/>
        <v>0</v>
      </c>
      <c r="I207" s="323">
        <f t="shared" si="236"/>
        <v>0</v>
      </c>
      <c r="J207" s="322">
        <f t="shared" si="237"/>
        <v>0</v>
      </c>
      <c r="K207" s="322"/>
      <c r="L207" s="576"/>
      <c r="M207" s="322">
        <f t="shared" si="238"/>
        <v>0</v>
      </c>
      <c r="N207" s="322"/>
      <c r="O207" s="576"/>
      <c r="P207" s="322">
        <f t="shared" si="239"/>
        <v>0</v>
      </c>
      <c r="Q207" s="322"/>
      <c r="R207" s="576"/>
      <c r="S207" s="322">
        <f t="shared" si="240"/>
        <v>0</v>
      </c>
      <c r="T207" s="322"/>
      <c r="U207" s="576"/>
      <c r="V207" s="322">
        <f t="shared" si="241"/>
        <v>0</v>
      </c>
    </row>
    <row r="208" spans="2:22" s="299" customFormat="1" ht="12" thickTop="1">
      <c r="B208" s="302"/>
      <c r="C208" s="303"/>
      <c r="D208" s="304" t="s">
        <v>8</v>
      </c>
      <c r="E208" s="305"/>
      <c r="F208" s="305">
        <v>0</v>
      </c>
      <c r="G208" s="305"/>
      <c r="H208" s="306"/>
      <c r="I208" s="307"/>
      <c r="J208" s="306">
        <f>SUBTOTAL(9,J202:J207)</f>
        <v>0</v>
      </c>
      <c r="K208" s="306"/>
      <c r="L208" s="307"/>
      <c r="M208" s="306">
        <f>SUBTOTAL(9,M202:M207)</f>
        <v>0</v>
      </c>
      <c r="N208" s="306"/>
      <c r="O208" s="307"/>
      <c r="P208" s="306">
        <f>SUBTOTAL(9,P202:P207)</f>
        <v>0</v>
      </c>
      <c r="Q208" s="306"/>
      <c r="R208" s="307"/>
      <c r="S208" s="306">
        <f>SUBTOTAL(9,S202:S207)</f>
        <v>0</v>
      </c>
      <c r="T208" s="306"/>
      <c r="U208" s="307"/>
      <c r="V208" s="306">
        <f>SUBTOTAL(9,V202:V207)</f>
        <v>0</v>
      </c>
    </row>
    <row r="209" spans="2:22" s="299" customFormat="1">
      <c r="B209" s="214"/>
      <c r="C209" s="677"/>
      <c r="D209" s="672"/>
      <c r="E209" s="222" t="s">
        <v>11035</v>
      </c>
      <c r="F209" s="220"/>
      <c r="G209" s="675" t="s">
        <v>10924</v>
      </c>
      <c r="H209" s="673"/>
      <c r="I209" s="323"/>
      <c r="J209" s="676">
        <f>SUMIFS(J202:J207,$G202:$G207,$G209)</f>
        <v>0</v>
      </c>
      <c r="K209" s="673"/>
      <c r="L209" s="323"/>
      <c r="M209" s="676">
        <f>SUMIFS(M202:M207,$G202:$G207,$G209)</f>
        <v>0</v>
      </c>
      <c r="N209" s="673"/>
      <c r="O209" s="323"/>
      <c r="P209" s="676">
        <f>SUMIFS(P202:P207,$G202:$G207,$G209)</f>
        <v>0</v>
      </c>
      <c r="Q209" s="673"/>
      <c r="R209" s="323"/>
      <c r="S209" s="676">
        <f>SUMIFS(S202:S207,$G202:$G207,$G209)</f>
        <v>0</v>
      </c>
      <c r="T209" s="673"/>
      <c r="U209" s="323"/>
      <c r="V209" s="676">
        <f>SUMIFS(V202:V207,$G202:$G207,$G209)</f>
        <v>0</v>
      </c>
    </row>
    <row r="210" spans="2:22" s="199" customFormat="1">
      <c r="B210" s="214"/>
      <c r="C210" s="677"/>
      <c r="D210" s="217"/>
      <c r="E210" s="671" t="s">
        <v>11036</v>
      </c>
      <c r="F210" s="558"/>
      <c r="G210" s="675" t="s">
        <v>10925</v>
      </c>
      <c r="H210" s="601"/>
      <c r="I210" s="601"/>
      <c r="J210" s="676">
        <f>SUMIFS(J202:J207,$G202:$G207,$G210)</f>
        <v>0</v>
      </c>
      <c r="K210" s="601"/>
      <c r="L210" s="601"/>
      <c r="M210" s="676">
        <f>SUMIFS(M202:M207,$G202:$G207,$G210)</f>
        <v>0</v>
      </c>
      <c r="N210" s="601"/>
      <c r="O210" s="601"/>
      <c r="P210" s="676">
        <f>SUMIFS(P202:P207,$G202:$G207,$G210)</f>
        <v>0</v>
      </c>
      <c r="Q210" s="601"/>
      <c r="R210" s="601"/>
      <c r="S210" s="676">
        <f>SUMIFS(S202:S207,$G202:$G207,$G210)</f>
        <v>0</v>
      </c>
      <c r="T210" s="601"/>
      <c r="U210" s="601"/>
      <c r="V210" s="676">
        <f>SUMIFS(V202:V207,$G202:$G207,$G210)</f>
        <v>0</v>
      </c>
    </row>
    <row r="211" spans="2:22" s="678" customFormat="1">
      <c r="B211" s="679"/>
      <c r="C211" s="679"/>
      <c r="D211" s="680"/>
      <c r="E211" s="679" t="str">
        <f>IF(J211&lt;&gt;0,"未区分","")</f>
        <v/>
      </c>
      <c r="F211" s="681"/>
      <c r="G211" s="681"/>
      <c r="H211" s="682"/>
      <c r="I211" s="682"/>
      <c r="J211" s="683">
        <f>J208-J209-J210</f>
        <v>0</v>
      </c>
      <c r="K211" s="682"/>
      <c r="L211" s="682"/>
      <c r="M211" s="683">
        <f>M208-M209-M210</f>
        <v>0</v>
      </c>
      <c r="N211" s="682"/>
      <c r="O211" s="682"/>
      <c r="P211" s="683">
        <f>P208-P209-P210</f>
        <v>0</v>
      </c>
      <c r="Q211" s="682"/>
      <c r="R211" s="682"/>
      <c r="S211" s="683">
        <f>S208-S209-S210</f>
        <v>0</v>
      </c>
      <c r="T211" s="682"/>
      <c r="U211" s="682"/>
      <c r="V211" s="683">
        <f>V208-V209-V210</f>
        <v>0</v>
      </c>
    </row>
    <row r="212" spans="2:22" s="299" customFormat="1">
      <c r="B212" s="205">
        <v>15</v>
      </c>
      <c r="C212" s="206" t="s">
        <v>48</v>
      </c>
      <c r="D212" s="207"/>
      <c r="E212" s="207"/>
      <c r="F212" s="204"/>
      <c r="G212" s="204"/>
      <c r="H212" s="204"/>
      <c r="I212" s="204"/>
      <c r="J212" s="204"/>
    </row>
    <row r="213" spans="2:22" s="299" customFormat="1" ht="11.25" customHeight="1">
      <c r="B213" s="902" t="s">
        <v>406</v>
      </c>
      <c r="C213" s="903"/>
      <c r="D213" s="900" t="s">
        <v>30</v>
      </c>
      <c r="E213" s="900" t="s">
        <v>407</v>
      </c>
      <c r="F213" s="900" t="s">
        <v>6</v>
      </c>
      <c r="G213" s="920" t="s">
        <v>10923</v>
      </c>
      <c r="H213" s="300" t="s">
        <v>28</v>
      </c>
      <c r="I213" s="300"/>
      <c r="J213" s="300"/>
      <c r="K213" s="297"/>
      <c r="L213" s="298" t="s">
        <v>24</v>
      </c>
      <c r="M213" s="294" t="str">
        <f>通貨1</f>
        <v>YEN</v>
      </c>
      <c r="N213" s="297"/>
      <c r="O213" s="298" t="s">
        <v>25</v>
      </c>
      <c r="P213" s="294" t="str">
        <f>IF(通貨2="","",通貨2)</f>
        <v/>
      </c>
      <c r="Q213" s="297"/>
      <c r="R213" s="298" t="s">
        <v>26</v>
      </c>
      <c r="S213" s="294" t="str">
        <f>IF(通貨3="","",通貨3)</f>
        <v/>
      </c>
      <c r="T213" s="297"/>
      <c r="U213" s="298" t="s">
        <v>27</v>
      </c>
      <c r="V213" s="294" t="str">
        <f>IF(通貨4="","",通貨4)</f>
        <v/>
      </c>
    </row>
    <row r="214" spans="2:22" s="299" customFormat="1" ht="12" thickBot="1">
      <c r="B214" s="904"/>
      <c r="C214" s="905"/>
      <c r="D214" s="906"/>
      <c r="E214" s="907"/>
      <c r="F214" s="906"/>
      <c r="G214" s="921"/>
      <c r="H214" s="301" t="s">
        <v>29</v>
      </c>
      <c r="I214" s="301" t="s">
        <v>5</v>
      </c>
      <c r="J214" s="301" t="s">
        <v>23</v>
      </c>
      <c r="K214" s="301" t="s">
        <v>22</v>
      </c>
      <c r="L214" s="301" t="s">
        <v>5</v>
      </c>
      <c r="M214" s="301" t="s">
        <v>23</v>
      </c>
      <c r="N214" s="301" t="s">
        <v>22</v>
      </c>
      <c r="O214" s="301" t="s">
        <v>5</v>
      </c>
      <c r="P214" s="301" t="s">
        <v>23</v>
      </c>
      <c r="Q214" s="301" t="s">
        <v>22</v>
      </c>
      <c r="R214" s="301" t="s">
        <v>5</v>
      </c>
      <c r="S214" s="301" t="s">
        <v>23</v>
      </c>
      <c r="T214" s="301" t="s">
        <v>22</v>
      </c>
      <c r="U214" s="301" t="s">
        <v>5</v>
      </c>
      <c r="V214" s="301" t="s">
        <v>23</v>
      </c>
    </row>
    <row r="215" spans="2:22" s="199" customFormat="1" ht="12" thickTop="1">
      <c r="B215" s="208">
        <v>1</v>
      </c>
      <c r="C215" s="209"/>
      <c r="D215" s="210" t="s">
        <v>413</v>
      </c>
      <c r="E215" s="211"/>
      <c r="F215" s="212"/>
      <c r="G215" s="212"/>
      <c r="H215" s="197"/>
      <c r="I215" s="213"/>
      <c r="J215" s="197"/>
      <c r="K215" s="197"/>
      <c r="L215" s="198"/>
      <c r="M215" s="197"/>
      <c r="N215" s="197"/>
      <c r="O215" s="198"/>
      <c r="P215" s="197"/>
      <c r="Q215" s="197"/>
      <c r="R215" s="198"/>
      <c r="S215" s="197"/>
      <c r="T215" s="197"/>
      <c r="U215" s="198"/>
      <c r="V215" s="197"/>
    </row>
    <row r="216" spans="2:22">
      <c r="B216" s="577"/>
      <c r="C216" s="587" t="s">
        <v>53</v>
      </c>
      <c r="D216" s="579" t="s">
        <v>10954</v>
      </c>
      <c r="E216" s="579"/>
      <c r="F216" s="581" t="s">
        <v>10955</v>
      </c>
      <c r="G216" s="586"/>
      <c r="H216" s="227">
        <f t="shared" ref="H216:H228" si="249">IF(I216=0,0,J216/I216)</f>
        <v>0</v>
      </c>
      <c r="I216" s="321">
        <f>L216+O216+R216+U216</f>
        <v>0</v>
      </c>
      <c r="J216" s="227">
        <f>M$6*M$7*M216+P$6*P$7*P216+S$6*S$7*S216+V$6*V$7*V216</f>
        <v>0</v>
      </c>
      <c r="K216" s="195"/>
      <c r="L216" s="196"/>
      <c r="M216" s="91">
        <f t="shared" ref="M216:M228" si="250">K216*L216</f>
        <v>0</v>
      </c>
      <c r="N216" s="195"/>
      <c r="O216" s="196"/>
      <c r="P216" s="91">
        <f t="shared" ref="P216:P228" si="251">N216*O216</f>
        <v>0</v>
      </c>
      <c r="Q216" s="195"/>
      <c r="R216" s="196"/>
      <c r="S216" s="91">
        <f t="shared" ref="S216:S228" si="252">Q216*R216</f>
        <v>0</v>
      </c>
      <c r="T216" s="195"/>
      <c r="U216" s="196"/>
      <c r="V216" s="91">
        <f t="shared" ref="V216:V228" si="253">T216*U216</f>
        <v>0</v>
      </c>
    </row>
    <row r="217" spans="2:22">
      <c r="B217" s="577"/>
      <c r="C217" s="587" t="s">
        <v>54</v>
      </c>
      <c r="D217" s="579" t="s">
        <v>10903</v>
      </c>
      <c r="E217" s="579"/>
      <c r="F217" s="581" t="s">
        <v>10955</v>
      </c>
      <c r="G217" s="586"/>
      <c r="H217" s="227">
        <f t="shared" ref="H217:H219" si="254">IF(I217=0,0,J217/I217)</f>
        <v>0</v>
      </c>
      <c r="I217" s="321">
        <f t="shared" ref="I217:I219" si="255">L217+O217+R217+U217</f>
        <v>0</v>
      </c>
      <c r="J217" s="227">
        <f t="shared" ref="J217:J219" si="256">M$6*M$7*M217+P$6*P$7*P217+S$6*S$7*S217+V$6*V$7*V217</f>
        <v>0</v>
      </c>
      <c r="K217" s="195"/>
      <c r="L217" s="196"/>
      <c r="M217" s="91">
        <f t="shared" ref="M217:M219" si="257">K217*L217</f>
        <v>0</v>
      </c>
      <c r="N217" s="195"/>
      <c r="O217" s="196"/>
      <c r="P217" s="91">
        <f t="shared" ref="P217:P219" si="258">N217*O217</f>
        <v>0</v>
      </c>
      <c r="Q217" s="195"/>
      <c r="R217" s="196"/>
      <c r="S217" s="91">
        <f t="shared" ref="S217:S219" si="259">Q217*R217</f>
        <v>0</v>
      </c>
      <c r="T217" s="195"/>
      <c r="U217" s="196"/>
      <c r="V217" s="91">
        <f t="shared" ref="V217:V219" si="260">T217*U217</f>
        <v>0</v>
      </c>
    </row>
    <row r="218" spans="2:22">
      <c r="B218" s="577"/>
      <c r="C218" s="587" t="s">
        <v>32</v>
      </c>
      <c r="D218" s="579"/>
      <c r="E218" s="579"/>
      <c r="F218" s="584"/>
      <c r="G218" s="586"/>
      <c r="H218" s="227">
        <f t="shared" si="254"/>
        <v>0</v>
      </c>
      <c r="I218" s="321">
        <f t="shared" si="255"/>
        <v>0</v>
      </c>
      <c r="J218" s="227">
        <f t="shared" si="256"/>
        <v>0</v>
      </c>
      <c r="K218" s="195"/>
      <c r="L218" s="196"/>
      <c r="M218" s="91">
        <f t="shared" si="257"/>
        <v>0</v>
      </c>
      <c r="N218" s="195"/>
      <c r="O218" s="196"/>
      <c r="P218" s="91">
        <f t="shared" si="258"/>
        <v>0</v>
      </c>
      <c r="Q218" s="195"/>
      <c r="R218" s="196"/>
      <c r="S218" s="91">
        <f t="shared" si="259"/>
        <v>0</v>
      </c>
      <c r="T218" s="195"/>
      <c r="U218" s="196"/>
      <c r="V218" s="91">
        <f t="shared" si="260"/>
        <v>0</v>
      </c>
    </row>
    <row r="219" spans="2:22">
      <c r="B219" s="577"/>
      <c r="C219" s="587" t="s">
        <v>33</v>
      </c>
      <c r="D219" s="579"/>
      <c r="E219" s="579"/>
      <c r="F219" s="584"/>
      <c r="G219" s="586"/>
      <c r="H219" s="227">
        <f t="shared" si="254"/>
        <v>0</v>
      </c>
      <c r="I219" s="321">
        <f t="shared" si="255"/>
        <v>0</v>
      </c>
      <c r="J219" s="227">
        <f t="shared" si="256"/>
        <v>0</v>
      </c>
      <c r="K219" s="195"/>
      <c r="L219" s="196"/>
      <c r="M219" s="91">
        <f t="shared" si="257"/>
        <v>0</v>
      </c>
      <c r="N219" s="195"/>
      <c r="O219" s="196"/>
      <c r="P219" s="91">
        <f t="shared" si="258"/>
        <v>0</v>
      </c>
      <c r="Q219" s="195"/>
      <c r="R219" s="196"/>
      <c r="S219" s="91">
        <f t="shared" si="259"/>
        <v>0</v>
      </c>
      <c r="T219" s="195"/>
      <c r="U219" s="196"/>
      <c r="V219" s="91">
        <f t="shared" si="260"/>
        <v>0</v>
      </c>
    </row>
    <row r="220" spans="2:22">
      <c r="B220" s="577"/>
      <c r="C220" s="587" t="s">
        <v>34</v>
      </c>
      <c r="D220" s="579"/>
      <c r="E220" s="579"/>
      <c r="F220" s="584"/>
      <c r="G220" s="586"/>
      <c r="H220" s="227">
        <f t="shared" si="249"/>
        <v>0</v>
      </c>
      <c r="I220" s="321">
        <f>L220+O220+R220+U220</f>
        <v>0</v>
      </c>
      <c r="J220" s="227">
        <f>M$6*M$7*M220+P$6*P$7*P220+S$6*S$7*S220+V$6*V$7*V220</f>
        <v>0</v>
      </c>
      <c r="K220" s="195"/>
      <c r="L220" s="196"/>
      <c r="M220" s="91">
        <f t="shared" si="250"/>
        <v>0</v>
      </c>
      <c r="N220" s="195"/>
      <c r="O220" s="196"/>
      <c r="P220" s="91">
        <f t="shared" si="251"/>
        <v>0</v>
      </c>
      <c r="Q220" s="195"/>
      <c r="R220" s="196"/>
      <c r="S220" s="91">
        <f t="shared" si="252"/>
        <v>0</v>
      </c>
      <c r="T220" s="195"/>
      <c r="U220" s="196"/>
      <c r="V220" s="91">
        <f t="shared" si="253"/>
        <v>0</v>
      </c>
    </row>
    <row r="221" spans="2:22" s="299" customFormat="1">
      <c r="B221" s="214"/>
      <c r="C221" s="215"/>
      <c r="D221" s="216" t="s">
        <v>504</v>
      </c>
      <c r="E221" s="221"/>
      <c r="F221" s="220"/>
      <c r="G221" s="589"/>
      <c r="H221" s="322">
        <f t="shared" si="249"/>
        <v>0</v>
      </c>
      <c r="I221" s="323">
        <f>L221+O221+R221+U221</f>
        <v>0</v>
      </c>
      <c r="J221" s="322">
        <f>M$6*M$7*M221+P$6*P$7*P221+S$6*S$7*S221+V$6*V$7*V221</f>
        <v>0</v>
      </c>
      <c r="K221" s="322"/>
      <c r="L221" s="576"/>
      <c r="M221" s="322">
        <f t="shared" si="250"/>
        <v>0</v>
      </c>
      <c r="N221" s="322"/>
      <c r="O221" s="576"/>
      <c r="P221" s="322">
        <f t="shared" si="251"/>
        <v>0</v>
      </c>
      <c r="Q221" s="322"/>
      <c r="R221" s="576"/>
      <c r="S221" s="322">
        <f t="shared" si="252"/>
        <v>0</v>
      </c>
      <c r="T221" s="322"/>
      <c r="U221" s="576"/>
      <c r="V221" s="322">
        <f t="shared" si="253"/>
        <v>0</v>
      </c>
    </row>
    <row r="222" spans="2:22" s="199" customFormat="1">
      <c r="B222" s="208">
        <v>2</v>
      </c>
      <c r="C222" s="209"/>
      <c r="D222" s="223" t="s">
        <v>414</v>
      </c>
      <c r="E222" s="211"/>
      <c r="F222" s="212"/>
      <c r="G222" s="212"/>
      <c r="H222" s="197"/>
      <c r="I222" s="213"/>
      <c r="J222" s="197"/>
      <c r="K222" s="197"/>
      <c r="L222" s="198"/>
      <c r="M222" s="197"/>
      <c r="N222" s="197"/>
      <c r="O222" s="198"/>
      <c r="P222" s="197"/>
      <c r="Q222" s="197"/>
      <c r="R222" s="198"/>
      <c r="S222" s="197"/>
      <c r="T222" s="197"/>
      <c r="U222" s="198"/>
      <c r="V222" s="197"/>
    </row>
    <row r="223" spans="2:22">
      <c r="B223" s="577"/>
      <c r="C223" s="587" t="s">
        <v>53</v>
      </c>
      <c r="D223" s="579" t="s">
        <v>10904</v>
      </c>
      <c r="E223" s="588"/>
      <c r="F223" s="581" t="s">
        <v>10955</v>
      </c>
      <c r="G223" s="586"/>
      <c r="H223" s="227">
        <f t="shared" si="249"/>
        <v>0</v>
      </c>
      <c r="I223" s="321">
        <f>L223+O223+R223+U223</f>
        <v>0</v>
      </c>
      <c r="J223" s="227">
        <f>M$6*M$7*M223+P$6*P$7*P223+S$6*S$7*S223+V$6*V$7*V223</f>
        <v>0</v>
      </c>
      <c r="K223" s="195"/>
      <c r="L223" s="196"/>
      <c r="M223" s="91">
        <f t="shared" si="250"/>
        <v>0</v>
      </c>
      <c r="N223" s="195"/>
      <c r="O223" s="196"/>
      <c r="P223" s="91">
        <f t="shared" si="251"/>
        <v>0</v>
      </c>
      <c r="Q223" s="195"/>
      <c r="R223" s="196"/>
      <c r="S223" s="91">
        <f t="shared" si="252"/>
        <v>0</v>
      </c>
      <c r="T223" s="195"/>
      <c r="U223" s="196"/>
      <c r="V223" s="91">
        <f t="shared" si="253"/>
        <v>0</v>
      </c>
    </row>
    <row r="224" spans="2:22">
      <c r="B224" s="577"/>
      <c r="C224" s="587" t="s">
        <v>54</v>
      </c>
      <c r="D224" s="579"/>
      <c r="E224" s="588"/>
      <c r="F224" s="584"/>
      <c r="G224" s="586"/>
      <c r="H224" s="227">
        <f t="shared" ref="H224:H226" si="261">IF(I224=0,0,J224/I224)</f>
        <v>0</v>
      </c>
      <c r="I224" s="321">
        <f t="shared" ref="I224:I226" si="262">L224+O224+R224+U224</f>
        <v>0</v>
      </c>
      <c r="J224" s="227">
        <f t="shared" ref="J224:J226" si="263">M$6*M$7*M224+P$6*P$7*P224+S$6*S$7*S224+V$6*V$7*V224</f>
        <v>0</v>
      </c>
      <c r="K224" s="195"/>
      <c r="L224" s="196"/>
      <c r="M224" s="91">
        <f t="shared" ref="M224:M226" si="264">K224*L224</f>
        <v>0</v>
      </c>
      <c r="N224" s="195"/>
      <c r="O224" s="196"/>
      <c r="P224" s="91">
        <f t="shared" ref="P224:P226" si="265">N224*O224</f>
        <v>0</v>
      </c>
      <c r="Q224" s="195"/>
      <c r="R224" s="196"/>
      <c r="S224" s="91">
        <f t="shared" ref="S224:S226" si="266">Q224*R224</f>
        <v>0</v>
      </c>
      <c r="T224" s="195"/>
      <c r="U224" s="196"/>
      <c r="V224" s="91">
        <f t="shared" ref="V224:V226" si="267">T224*U224</f>
        <v>0</v>
      </c>
    </row>
    <row r="225" spans="1:22">
      <c r="B225" s="577"/>
      <c r="C225" s="587" t="s">
        <v>32</v>
      </c>
      <c r="D225" s="579"/>
      <c r="E225" s="588"/>
      <c r="F225" s="584"/>
      <c r="G225" s="586"/>
      <c r="H225" s="227">
        <f t="shared" si="261"/>
        <v>0</v>
      </c>
      <c r="I225" s="321">
        <f t="shared" si="262"/>
        <v>0</v>
      </c>
      <c r="J225" s="227">
        <f t="shared" si="263"/>
        <v>0</v>
      </c>
      <c r="K225" s="195"/>
      <c r="L225" s="196"/>
      <c r="M225" s="91">
        <f t="shared" si="264"/>
        <v>0</v>
      </c>
      <c r="N225" s="195"/>
      <c r="O225" s="196"/>
      <c r="P225" s="91">
        <f t="shared" si="265"/>
        <v>0</v>
      </c>
      <c r="Q225" s="195"/>
      <c r="R225" s="196"/>
      <c r="S225" s="91">
        <f t="shared" si="266"/>
        <v>0</v>
      </c>
      <c r="T225" s="195"/>
      <c r="U225" s="196"/>
      <c r="V225" s="91">
        <f t="shared" si="267"/>
        <v>0</v>
      </c>
    </row>
    <row r="226" spans="1:22">
      <c r="B226" s="577"/>
      <c r="C226" s="587" t="s">
        <v>33</v>
      </c>
      <c r="D226" s="579"/>
      <c r="E226" s="588"/>
      <c r="F226" s="584"/>
      <c r="G226" s="586"/>
      <c r="H226" s="227">
        <f t="shared" si="261"/>
        <v>0</v>
      </c>
      <c r="I226" s="321">
        <f t="shared" si="262"/>
        <v>0</v>
      </c>
      <c r="J226" s="227">
        <f t="shared" si="263"/>
        <v>0</v>
      </c>
      <c r="K226" s="195"/>
      <c r="L226" s="196"/>
      <c r="M226" s="91">
        <f t="shared" si="264"/>
        <v>0</v>
      </c>
      <c r="N226" s="195"/>
      <c r="O226" s="196"/>
      <c r="P226" s="91">
        <f t="shared" si="265"/>
        <v>0</v>
      </c>
      <c r="Q226" s="195"/>
      <c r="R226" s="196"/>
      <c r="S226" s="91">
        <f t="shared" si="266"/>
        <v>0</v>
      </c>
      <c r="T226" s="195"/>
      <c r="U226" s="196"/>
      <c r="V226" s="91">
        <f t="shared" si="267"/>
        <v>0</v>
      </c>
    </row>
    <row r="227" spans="1:22">
      <c r="B227" s="577"/>
      <c r="C227" s="587" t="s">
        <v>34</v>
      </c>
      <c r="D227" s="579"/>
      <c r="E227" s="588"/>
      <c r="F227" s="584"/>
      <c r="G227" s="586"/>
      <c r="H227" s="227">
        <f t="shared" si="249"/>
        <v>0</v>
      </c>
      <c r="I227" s="321">
        <f>L227+O227+R227+U227</f>
        <v>0</v>
      </c>
      <c r="J227" s="227">
        <f>M$6*M$7*M227+P$6*P$7*P227+S$6*S$7*S227+V$6*V$7*V227</f>
        <v>0</v>
      </c>
      <c r="K227" s="195"/>
      <c r="L227" s="196"/>
      <c r="M227" s="91">
        <f t="shared" si="250"/>
        <v>0</v>
      </c>
      <c r="N227" s="195"/>
      <c r="O227" s="196"/>
      <c r="P227" s="91">
        <f t="shared" si="251"/>
        <v>0</v>
      </c>
      <c r="Q227" s="195"/>
      <c r="R227" s="196"/>
      <c r="S227" s="91">
        <f t="shared" si="252"/>
        <v>0</v>
      </c>
      <c r="T227" s="195"/>
      <c r="U227" s="196"/>
      <c r="V227" s="91">
        <f t="shared" si="253"/>
        <v>0</v>
      </c>
    </row>
    <row r="228" spans="1:22" s="299" customFormat="1" ht="12" thickBot="1">
      <c r="B228" s="214"/>
      <c r="C228" s="215"/>
      <c r="D228" s="216" t="s">
        <v>504</v>
      </c>
      <c r="E228" s="221"/>
      <c r="F228" s="220"/>
      <c r="G228" s="589"/>
      <c r="H228" s="322">
        <f t="shared" si="249"/>
        <v>0</v>
      </c>
      <c r="I228" s="323">
        <f>L228+O228+R228+U228</f>
        <v>0</v>
      </c>
      <c r="J228" s="322">
        <f>M$6*M$7*M228+P$6*P$7*P228+S$6*S$7*S228+V$6*V$7*V228</f>
        <v>0</v>
      </c>
      <c r="K228" s="322"/>
      <c r="L228" s="576"/>
      <c r="M228" s="322">
        <f t="shared" si="250"/>
        <v>0</v>
      </c>
      <c r="N228" s="322"/>
      <c r="O228" s="576"/>
      <c r="P228" s="322">
        <f t="shared" si="251"/>
        <v>0</v>
      </c>
      <c r="Q228" s="322"/>
      <c r="R228" s="576"/>
      <c r="S228" s="322">
        <f t="shared" si="252"/>
        <v>0</v>
      </c>
      <c r="T228" s="322"/>
      <c r="U228" s="576"/>
      <c r="V228" s="322">
        <f t="shared" si="253"/>
        <v>0</v>
      </c>
    </row>
    <row r="229" spans="1:22" s="299" customFormat="1" ht="12" thickTop="1">
      <c r="B229" s="302"/>
      <c r="C229" s="303"/>
      <c r="D229" s="304" t="s">
        <v>8</v>
      </c>
      <c r="E229" s="305"/>
      <c r="F229" s="305">
        <v>0</v>
      </c>
      <c r="G229" s="305"/>
      <c r="H229" s="306"/>
      <c r="I229" s="307"/>
      <c r="J229" s="306">
        <f>SUBTOTAL(9,J215:J228)</f>
        <v>0</v>
      </c>
      <c r="K229" s="306"/>
      <c r="L229" s="307"/>
      <c r="M229" s="306">
        <f>SUBTOTAL(9,M215:M228)</f>
        <v>0</v>
      </c>
      <c r="N229" s="306"/>
      <c r="O229" s="307"/>
      <c r="P229" s="306">
        <f>SUBTOTAL(9,P215:P228)</f>
        <v>0</v>
      </c>
      <c r="Q229" s="306"/>
      <c r="R229" s="307"/>
      <c r="S229" s="306">
        <f>SUBTOTAL(9,S215:S228)</f>
        <v>0</v>
      </c>
      <c r="T229" s="306"/>
      <c r="U229" s="307"/>
      <c r="V229" s="306">
        <f>SUBTOTAL(9,V215:V228)</f>
        <v>0</v>
      </c>
    </row>
    <row r="230" spans="1:22" s="299" customFormat="1">
      <c r="B230" s="214"/>
      <c r="C230" s="677"/>
      <c r="D230" s="672"/>
      <c r="E230" s="222" t="s">
        <v>11035</v>
      </c>
      <c r="F230" s="220"/>
      <c r="G230" s="675" t="s">
        <v>10924</v>
      </c>
      <c r="H230" s="673"/>
      <c r="I230" s="323"/>
      <c r="J230" s="676">
        <f>SUMIFS(J216:J221,$G216:$G221,$G230)+SUMIFS(J223:J228,$G223:$G228,$G230)</f>
        <v>0</v>
      </c>
      <c r="K230" s="673"/>
      <c r="L230" s="323"/>
      <c r="M230" s="676">
        <f>SUMIFS(M216:M221,$G216:$G221,$G230)+SUMIFS(M223:M228,$G223:$G228,$G230)</f>
        <v>0</v>
      </c>
      <c r="N230" s="673"/>
      <c r="O230" s="323"/>
      <c r="P230" s="676">
        <f>SUMIFS(P216:P221,$G216:$G221,$G230)+SUMIFS(P223:P228,$G223:$G228,$G230)</f>
        <v>0</v>
      </c>
      <c r="Q230" s="673"/>
      <c r="R230" s="323"/>
      <c r="S230" s="676">
        <f>SUMIFS(S216:S221,$G216:$G221,$G230)+SUMIFS(S223:S228,$G223:$G228,$G230)</f>
        <v>0</v>
      </c>
      <c r="T230" s="673"/>
      <c r="U230" s="323"/>
      <c r="V230" s="676">
        <f>SUMIFS(V216:V221,$G216:$G221,$G230)+SUMIFS(V223:V228,$G223:$G228,$G230)</f>
        <v>0</v>
      </c>
    </row>
    <row r="231" spans="1:22" s="199" customFormat="1">
      <c r="B231" s="214"/>
      <c r="C231" s="677"/>
      <c r="D231" s="217"/>
      <c r="E231" s="671" t="s">
        <v>11036</v>
      </c>
      <c r="F231" s="558"/>
      <c r="G231" s="675" t="s">
        <v>10925</v>
      </c>
      <c r="H231" s="601"/>
      <c r="I231" s="601"/>
      <c r="J231" s="676">
        <f>SUMIFS(J216:J221,$G216:$G221,$G231)+SUMIFS(J223:J228,$G223:$G228,$G231)</f>
        <v>0</v>
      </c>
      <c r="K231" s="601"/>
      <c r="L231" s="601"/>
      <c r="M231" s="676">
        <f>SUMIFS(M216:M221,$G216:$G221,$G231)+SUMIFS(M223:M228,$G223:$G228,$G231)</f>
        <v>0</v>
      </c>
      <c r="N231" s="601"/>
      <c r="O231" s="601"/>
      <c r="P231" s="676">
        <f>SUMIFS(P216:P221,$G216:$G221,$G231)+SUMIFS(P223:P228,$G223:$G228,$G231)</f>
        <v>0</v>
      </c>
      <c r="Q231" s="601"/>
      <c r="R231" s="601"/>
      <c r="S231" s="676">
        <f>SUMIFS(S216:S221,$G216:$G221,$G231)+SUMIFS(S223:S228,$G223:$G228,$G231)</f>
        <v>0</v>
      </c>
      <c r="T231" s="601"/>
      <c r="U231" s="601"/>
      <c r="V231" s="676">
        <f>SUMIFS(V216:V221,$G216:$G221,$G231)+SUMIFS(V223:V228,$G223:$G228,$G231)</f>
        <v>0</v>
      </c>
    </row>
    <row r="232" spans="1:22" s="678" customFormat="1">
      <c r="B232" s="679"/>
      <c r="C232" s="679"/>
      <c r="D232" s="680"/>
      <c r="E232" s="679" t="str">
        <f>IF(J232&lt;&gt;0,"未区分","")</f>
        <v/>
      </c>
      <c r="F232" s="681"/>
      <c r="G232" s="681"/>
      <c r="H232" s="682"/>
      <c r="I232" s="682"/>
      <c r="J232" s="683">
        <f>J229-J230-J231</f>
        <v>0</v>
      </c>
      <c r="K232" s="682"/>
      <c r="L232" s="682"/>
      <c r="M232" s="683">
        <f>M229-M230-M231</f>
        <v>0</v>
      </c>
      <c r="N232" s="682"/>
      <c r="O232" s="682"/>
      <c r="P232" s="683">
        <f>P229-P230-P231</f>
        <v>0</v>
      </c>
      <c r="Q232" s="682"/>
      <c r="R232" s="682"/>
      <c r="S232" s="683">
        <f>S229-S230-S231</f>
        <v>0</v>
      </c>
      <c r="T232" s="682"/>
      <c r="U232" s="682"/>
      <c r="V232" s="683">
        <f>V229-V230-V231</f>
        <v>0</v>
      </c>
    </row>
    <row r="233" spans="1:22" s="299" customFormat="1">
      <c r="B233" s="205">
        <v>16</v>
      </c>
      <c r="C233" s="206" t="s">
        <v>49</v>
      </c>
      <c r="D233" s="224"/>
      <c r="E233" s="207"/>
      <c r="F233" s="204"/>
      <c r="G233" s="204"/>
      <c r="H233" s="204"/>
      <c r="I233" s="204"/>
      <c r="J233" s="204"/>
    </row>
    <row r="234" spans="1:22" s="299" customFormat="1" ht="11.25" customHeight="1">
      <c r="B234" s="902" t="s">
        <v>406</v>
      </c>
      <c r="C234" s="903"/>
      <c r="D234" s="900" t="s">
        <v>30</v>
      </c>
      <c r="E234" s="900" t="s">
        <v>407</v>
      </c>
      <c r="F234" s="900" t="s">
        <v>6</v>
      </c>
      <c r="G234" s="920" t="s">
        <v>10923</v>
      </c>
      <c r="H234" s="300" t="s">
        <v>28</v>
      </c>
      <c r="I234" s="300"/>
      <c r="J234" s="300"/>
      <c r="K234" s="297"/>
      <c r="L234" s="298" t="s">
        <v>24</v>
      </c>
      <c r="M234" s="294" t="str">
        <f>通貨1</f>
        <v>YEN</v>
      </c>
      <c r="N234" s="297"/>
      <c r="O234" s="298" t="s">
        <v>25</v>
      </c>
      <c r="P234" s="294" t="str">
        <f>IF(通貨2="","",通貨2)</f>
        <v/>
      </c>
      <c r="Q234" s="297"/>
      <c r="R234" s="298" t="s">
        <v>26</v>
      </c>
      <c r="S234" s="294" t="str">
        <f>IF(通貨3="","",通貨3)</f>
        <v/>
      </c>
      <c r="T234" s="297"/>
      <c r="U234" s="298" t="s">
        <v>27</v>
      </c>
      <c r="V234" s="294" t="str">
        <f>IF(通貨4="","",通貨4)</f>
        <v/>
      </c>
    </row>
    <row r="235" spans="1:22" s="299" customFormat="1" ht="12" thickBot="1">
      <c r="B235" s="904"/>
      <c r="C235" s="905"/>
      <c r="D235" s="906"/>
      <c r="E235" s="907"/>
      <c r="F235" s="906"/>
      <c r="G235" s="921"/>
      <c r="H235" s="301" t="s">
        <v>29</v>
      </c>
      <c r="I235" s="301" t="s">
        <v>5</v>
      </c>
      <c r="J235" s="301" t="s">
        <v>23</v>
      </c>
      <c r="K235" s="301" t="s">
        <v>22</v>
      </c>
      <c r="L235" s="301" t="s">
        <v>5</v>
      </c>
      <c r="M235" s="301" t="s">
        <v>23</v>
      </c>
      <c r="N235" s="301" t="s">
        <v>22</v>
      </c>
      <c r="O235" s="301" t="s">
        <v>5</v>
      </c>
      <c r="P235" s="301" t="s">
        <v>23</v>
      </c>
      <c r="Q235" s="301" t="s">
        <v>22</v>
      </c>
      <c r="R235" s="301" t="s">
        <v>5</v>
      </c>
      <c r="S235" s="301" t="s">
        <v>23</v>
      </c>
      <c r="T235" s="301" t="s">
        <v>22</v>
      </c>
      <c r="U235" s="301" t="s">
        <v>5</v>
      </c>
      <c r="V235" s="301" t="s">
        <v>23</v>
      </c>
    </row>
    <row r="236" spans="1:22" ht="12" thickTop="1">
      <c r="B236" s="577">
        <v>1</v>
      </c>
      <c r="C236" s="587"/>
      <c r="D236" s="579" t="s">
        <v>10350</v>
      </c>
      <c r="E236" s="579"/>
      <c r="F236" s="581" t="s">
        <v>10958</v>
      </c>
      <c r="G236" s="586"/>
      <c r="H236" s="227">
        <f t="shared" ref="H236:H241" si="268">IF(I236=0,0,J236/I236)</f>
        <v>0</v>
      </c>
      <c r="I236" s="321">
        <f t="shared" ref="I236:I241" si="269">L236+O236+R236+U236</f>
        <v>0</v>
      </c>
      <c r="J236" s="227">
        <f t="shared" ref="J236:J241" si="270">M$6*M$7*M236+P$6*P$7*P236+S$6*S$7*S236+V$6*V$7*V236</f>
        <v>0</v>
      </c>
      <c r="K236" s="195"/>
      <c r="L236" s="196"/>
      <c r="M236" s="91">
        <f t="shared" ref="M236:M241" si="271">K236*L236</f>
        <v>0</v>
      </c>
      <c r="N236" s="195"/>
      <c r="O236" s="196"/>
      <c r="P236" s="91">
        <f t="shared" ref="P236:P241" si="272">N236*O236</f>
        <v>0</v>
      </c>
      <c r="Q236" s="195"/>
      <c r="R236" s="196"/>
      <c r="S236" s="91">
        <f t="shared" ref="S236:S241" si="273">Q236*R236</f>
        <v>0</v>
      </c>
      <c r="T236" s="195"/>
      <c r="U236" s="196"/>
      <c r="V236" s="91">
        <f t="shared" ref="V236:V241" si="274">T236*U236</f>
        <v>0</v>
      </c>
    </row>
    <row r="237" spans="1:22">
      <c r="B237" s="577">
        <v>2</v>
      </c>
      <c r="C237" s="587"/>
      <c r="D237" s="579" t="s">
        <v>10350</v>
      </c>
      <c r="E237" s="579"/>
      <c r="F237" s="581" t="s">
        <v>10956</v>
      </c>
      <c r="G237" s="586"/>
      <c r="H237" s="227">
        <f t="shared" si="268"/>
        <v>0</v>
      </c>
      <c r="I237" s="321">
        <f t="shared" si="269"/>
        <v>0</v>
      </c>
      <c r="J237" s="227">
        <f t="shared" si="270"/>
        <v>0</v>
      </c>
      <c r="K237" s="195"/>
      <c r="L237" s="196"/>
      <c r="M237" s="91">
        <f t="shared" si="271"/>
        <v>0</v>
      </c>
      <c r="N237" s="195"/>
      <c r="O237" s="196"/>
      <c r="P237" s="91">
        <f t="shared" si="272"/>
        <v>0</v>
      </c>
      <c r="Q237" s="195"/>
      <c r="R237" s="196"/>
      <c r="S237" s="91">
        <f t="shared" si="273"/>
        <v>0</v>
      </c>
      <c r="T237" s="195"/>
      <c r="U237" s="196"/>
      <c r="V237" s="91">
        <f t="shared" si="274"/>
        <v>0</v>
      </c>
    </row>
    <row r="238" spans="1:22">
      <c r="B238" s="577">
        <v>3</v>
      </c>
      <c r="C238" s="587"/>
      <c r="D238" s="588"/>
      <c r="E238" s="588"/>
      <c r="F238" s="584"/>
      <c r="G238" s="586"/>
      <c r="H238" s="227">
        <f t="shared" ref="H238" si="275">IF(I238=0,0,J238/I238)</f>
        <v>0</v>
      </c>
      <c r="I238" s="321">
        <f t="shared" ref="I238" si="276">L238+O238+R238+U238</f>
        <v>0</v>
      </c>
      <c r="J238" s="227">
        <f t="shared" si="270"/>
        <v>0</v>
      </c>
      <c r="K238" s="195"/>
      <c r="L238" s="196"/>
      <c r="M238" s="91">
        <f t="shared" ref="M238" si="277">K238*L238</f>
        <v>0</v>
      </c>
      <c r="N238" s="195"/>
      <c r="O238" s="196"/>
      <c r="P238" s="91">
        <f t="shared" ref="P238" si="278">N238*O238</f>
        <v>0</v>
      </c>
      <c r="Q238" s="195"/>
      <c r="R238" s="196"/>
      <c r="S238" s="91">
        <f t="shared" ref="S238" si="279">Q238*R238</f>
        <v>0</v>
      </c>
      <c r="T238" s="195"/>
      <c r="U238" s="196"/>
      <c r="V238" s="91">
        <f t="shared" ref="V238" si="280">T238*U238</f>
        <v>0</v>
      </c>
    </row>
    <row r="239" spans="1:22">
      <c r="B239" s="577">
        <v>4</v>
      </c>
      <c r="C239" s="587"/>
      <c r="D239" s="588"/>
      <c r="E239" s="588"/>
      <c r="F239" s="584"/>
      <c r="G239" s="586"/>
      <c r="H239" s="227">
        <f t="shared" si="268"/>
        <v>0</v>
      </c>
      <c r="I239" s="321">
        <f t="shared" si="269"/>
        <v>0</v>
      </c>
      <c r="J239" s="227">
        <f t="shared" si="270"/>
        <v>0</v>
      </c>
      <c r="K239" s="195"/>
      <c r="L239" s="196"/>
      <c r="M239" s="91">
        <f t="shared" si="271"/>
        <v>0</v>
      </c>
      <c r="N239" s="195"/>
      <c r="O239" s="196"/>
      <c r="P239" s="91">
        <f t="shared" si="272"/>
        <v>0</v>
      </c>
      <c r="Q239" s="195"/>
      <c r="R239" s="196"/>
      <c r="S239" s="91">
        <f t="shared" si="273"/>
        <v>0</v>
      </c>
      <c r="T239" s="195"/>
      <c r="U239" s="196"/>
      <c r="V239" s="91">
        <f t="shared" si="274"/>
        <v>0</v>
      </c>
    </row>
    <row r="240" spans="1:22">
      <c r="A240" s="4" t="s">
        <v>402</v>
      </c>
      <c r="B240" s="577">
        <v>5</v>
      </c>
      <c r="C240" s="587"/>
      <c r="D240" s="579"/>
      <c r="E240" s="588"/>
      <c r="F240" s="584"/>
      <c r="G240" s="586"/>
      <c r="H240" s="227">
        <f t="shared" si="268"/>
        <v>0</v>
      </c>
      <c r="I240" s="321">
        <f t="shared" si="269"/>
        <v>0</v>
      </c>
      <c r="J240" s="227">
        <f t="shared" si="270"/>
        <v>0</v>
      </c>
      <c r="K240" s="195"/>
      <c r="L240" s="196"/>
      <c r="M240" s="91">
        <f t="shared" si="271"/>
        <v>0</v>
      </c>
      <c r="N240" s="195"/>
      <c r="O240" s="196"/>
      <c r="P240" s="91">
        <f t="shared" si="272"/>
        <v>0</v>
      </c>
      <c r="Q240" s="195"/>
      <c r="R240" s="196"/>
      <c r="S240" s="91">
        <f t="shared" si="273"/>
        <v>0</v>
      </c>
      <c r="T240" s="195"/>
      <c r="U240" s="196"/>
      <c r="V240" s="91">
        <f t="shared" si="274"/>
        <v>0</v>
      </c>
    </row>
    <row r="241" spans="2:22" s="299" customFormat="1" ht="12" thickBot="1">
      <c r="B241" s="214"/>
      <c r="C241" s="215"/>
      <c r="D241" s="216" t="s">
        <v>504</v>
      </c>
      <c r="E241" s="221"/>
      <c r="F241" s="220"/>
      <c r="G241" s="589"/>
      <c r="H241" s="322">
        <f t="shared" si="268"/>
        <v>0</v>
      </c>
      <c r="I241" s="323">
        <f t="shared" si="269"/>
        <v>0</v>
      </c>
      <c r="J241" s="322">
        <f t="shared" si="270"/>
        <v>0</v>
      </c>
      <c r="K241" s="322"/>
      <c r="L241" s="576"/>
      <c r="M241" s="322">
        <f t="shared" si="271"/>
        <v>0</v>
      </c>
      <c r="N241" s="322"/>
      <c r="O241" s="576"/>
      <c r="P241" s="322">
        <f t="shared" si="272"/>
        <v>0</v>
      </c>
      <c r="Q241" s="322"/>
      <c r="R241" s="576"/>
      <c r="S241" s="322">
        <f t="shared" si="273"/>
        <v>0</v>
      </c>
      <c r="T241" s="322"/>
      <c r="U241" s="576"/>
      <c r="V241" s="322">
        <f t="shared" si="274"/>
        <v>0</v>
      </c>
    </row>
    <row r="242" spans="2:22" s="299" customFormat="1" ht="12" thickTop="1">
      <c r="B242" s="302"/>
      <c r="C242" s="303"/>
      <c r="D242" s="304" t="s">
        <v>8</v>
      </c>
      <c r="E242" s="305"/>
      <c r="F242" s="305">
        <v>0</v>
      </c>
      <c r="G242" s="305"/>
      <c r="H242" s="306"/>
      <c r="I242" s="307"/>
      <c r="J242" s="306">
        <f>SUBTOTAL(9,J236:J241)</f>
        <v>0</v>
      </c>
      <c r="K242" s="306"/>
      <c r="L242" s="307"/>
      <c r="M242" s="306">
        <f>SUBTOTAL(9,M236:M241)</f>
        <v>0</v>
      </c>
      <c r="N242" s="306"/>
      <c r="O242" s="307"/>
      <c r="P242" s="306">
        <f>SUBTOTAL(9,P236:P241)</f>
        <v>0</v>
      </c>
      <c r="Q242" s="306"/>
      <c r="R242" s="307"/>
      <c r="S242" s="306">
        <f>SUBTOTAL(9,S236:S241)</f>
        <v>0</v>
      </c>
      <c r="T242" s="306"/>
      <c r="U242" s="307"/>
      <c r="V242" s="306">
        <f>SUBTOTAL(9,V236:V241)</f>
        <v>0</v>
      </c>
    </row>
    <row r="243" spans="2:22" s="299" customFormat="1">
      <c r="B243" s="214"/>
      <c r="C243" s="677"/>
      <c r="D243" s="672"/>
      <c r="E243" s="222" t="s">
        <v>11035</v>
      </c>
      <c r="F243" s="220"/>
      <c r="G243" s="675" t="s">
        <v>10924</v>
      </c>
      <c r="H243" s="673"/>
      <c r="I243" s="323"/>
      <c r="J243" s="676">
        <f>SUMIFS(J236:J241,$G236:$G241,$G243)</f>
        <v>0</v>
      </c>
      <c r="K243" s="673"/>
      <c r="L243" s="323"/>
      <c r="M243" s="676">
        <f>SUMIFS(M236:M241,$G236:$G241,$G243)</f>
        <v>0</v>
      </c>
      <c r="N243" s="673"/>
      <c r="O243" s="323"/>
      <c r="P243" s="676">
        <f>SUMIFS(P236:P241,$G236:$G241,$G243)</f>
        <v>0</v>
      </c>
      <c r="Q243" s="673"/>
      <c r="R243" s="323"/>
      <c r="S243" s="676">
        <f>SUMIFS(S236:S241,$G236:$G241,$G243)</f>
        <v>0</v>
      </c>
      <c r="T243" s="673"/>
      <c r="U243" s="323"/>
      <c r="V243" s="676">
        <f>SUMIFS(V236:V241,$G236:$G241,$G243)</f>
        <v>0</v>
      </c>
    </row>
    <row r="244" spans="2:22" s="199" customFormat="1">
      <c r="B244" s="214"/>
      <c r="C244" s="677"/>
      <c r="D244" s="217"/>
      <c r="E244" s="671" t="s">
        <v>11036</v>
      </c>
      <c r="F244" s="558"/>
      <c r="G244" s="675" t="s">
        <v>10925</v>
      </c>
      <c r="H244" s="601"/>
      <c r="I244" s="601"/>
      <c r="J244" s="676">
        <f>SUMIFS(J236:J241,$G236:$G241,$G244)</f>
        <v>0</v>
      </c>
      <c r="K244" s="601"/>
      <c r="L244" s="601"/>
      <c r="M244" s="676">
        <f>SUMIFS(M236:M241,$G236:$G241,$G244)</f>
        <v>0</v>
      </c>
      <c r="N244" s="601"/>
      <c r="O244" s="601"/>
      <c r="P244" s="676">
        <f>SUMIFS(P236:P241,$G236:$G241,$G244)</f>
        <v>0</v>
      </c>
      <c r="Q244" s="601"/>
      <c r="R244" s="601"/>
      <c r="S244" s="676">
        <f>SUMIFS(S236:S241,$G236:$G241,$G244)</f>
        <v>0</v>
      </c>
      <c r="T244" s="601"/>
      <c r="U244" s="601"/>
      <c r="V244" s="676">
        <f>SUMIFS(V236:V241,$G236:$G241,$G244)</f>
        <v>0</v>
      </c>
    </row>
    <row r="245" spans="2:22" s="678" customFormat="1">
      <c r="B245" s="679"/>
      <c r="C245" s="679"/>
      <c r="D245" s="680"/>
      <c r="E245" s="679" t="str">
        <f>IF(J245&lt;&gt;0,"未区分","")</f>
        <v/>
      </c>
      <c r="F245" s="681"/>
      <c r="G245" s="681"/>
      <c r="H245" s="682"/>
      <c r="I245" s="682"/>
      <c r="J245" s="683">
        <f>J242-J243-J244</f>
        <v>0</v>
      </c>
      <c r="K245" s="682"/>
      <c r="L245" s="682"/>
      <c r="M245" s="683">
        <f>M242-M243-M244</f>
        <v>0</v>
      </c>
      <c r="N245" s="682"/>
      <c r="O245" s="682"/>
      <c r="P245" s="683">
        <f>P242-P243-P244</f>
        <v>0</v>
      </c>
      <c r="Q245" s="682"/>
      <c r="R245" s="682"/>
      <c r="S245" s="683">
        <f>S242-S243-S244</f>
        <v>0</v>
      </c>
      <c r="T245" s="682"/>
      <c r="U245" s="682"/>
      <c r="V245" s="683">
        <f>V242-V243-V244</f>
        <v>0</v>
      </c>
    </row>
    <row r="246" spans="2:22" s="299" customFormat="1">
      <c r="B246" s="205">
        <v>17</v>
      </c>
      <c r="C246" s="206" t="s">
        <v>50</v>
      </c>
      <c r="D246" s="207"/>
      <c r="E246" s="207"/>
      <c r="F246" s="204"/>
      <c r="G246" s="204"/>
      <c r="H246" s="204"/>
      <c r="I246" s="204"/>
      <c r="J246" s="204"/>
    </row>
    <row r="247" spans="2:22" s="299" customFormat="1" ht="11.25" customHeight="1">
      <c r="B247" s="902" t="s">
        <v>406</v>
      </c>
      <c r="C247" s="903"/>
      <c r="D247" s="900" t="s">
        <v>30</v>
      </c>
      <c r="E247" s="900" t="s">
        <v>407</v>
      </c>
      <c r="F247" s="900" t="s">
        <v>6</v>
      </c>
      <c r="G247" s="920" t="s">
        <v>10923</v>
      </c>
      <c r="H247" s="300" t="s">
        <v>28</v>
      </c>
      <c r="I247" s="300"/>
      <c r="J247" s="300"/>
      <c r="K247" s="297"/>
      <c r="L247" s="298" t="s">
        <v>24</v>
      </c>
      <c r="M247" s="294" t="str">
        <f>通貨1</f>
        <v>YEN</v>
      </c>
      <c r="N247" s="297"/>
      <c r="O247" s="298" t="s">
        <v>25</v>
      </c>
      <c r="P247" s="294" t="str">
        <f>IF(通貨2="","",通貨2)</f>
        <v/>
      </c>
      <c r="Q247" s="297"/>
      <c r="R247" s="298" t="s">
        <v>26</v>
      </c>
      <c r="S247" s="294" t="str">
        <f>IF(通貨3="","",通貨3)</f>
        <v/>
      </c>
      <c r="T247" s="297"/>
      <c r="U247" s="298" t="s">
        <v>27</v>
      </c>
      <c r="V247" s="294" t="str">
        <f>IF(通貨4="","",通貨4)</f>
        <v/>
      </c>
    </row>
    <row r="248" spans="2:22" s="299" customFormat="1" ht="12" thickBot="1">
      <c r="B248" s="904"/>
      <c r="C248" s="905"/>
      <c r="D248" s="906"/>
      <c r="E248" s="907"/>
      <c r="F248" s="906"/>
      <c r="G248" s="921"/>
      <c r="H248" s="301" t="s">
        <v>29</v>
      </c>
      <c r="I248" s="301" t="s">
        <v>5</v>
      </c>
      <c r="J248" s="301" t="s">
        <v>23</v>
      </c>
      <c r="K248" s="301" t="s">
        <v>22</v>
      </c>
      <c r="L248" s="301" t="s">
        <v>5</v>
      </c>
      <c r="M248" s="301" t="s">
        <v>23</v>
      </c>
      <c r="N248" s="301" t="s">
        <v>22</v>
      </c>
      <c r="O248" s="301" t="s">
        <v>5</v>
      </c>
      <c r="P248" s="301" t="s">
        <v>23</v>
      </c>
      <c r="Q248" s="301" t="s">
        <v>22</v>
      </c>
      <c r="R248" s="301" t="s">
        <v>5</v>
      </c>
      <c r="S248" s="301" t="s">
        <v>23</v>
      </c>
      <c r="T248" s="301" t="s">
        <v>22</v>
      </c>
      <c r="U248" s="301" t="s">
        <v>5</v>
      </c>
      <c r="V248" s="301" t="s">
        <v>23</v>
      </c>
    </row>
    <row r="249" spans="2:22" ht="12" thickTop="1">
      <c r="B249" s="577">
        <v>1</v>
      </c>
      <c r="C249" s="587"/>
      <c r="D249" s="579"/>
      <c r="E249" s="579"/>
      <c r="F249" s="581"/>
      <c r="G249" s="586"/>
      <c r="H249" s="227">
        <f t="shared" ref="H249:H254" si="281">IF(I249=0,0,J249/I249)</f>
        <v>0</v>
      </c>
      <c r="I249" s="321">
        <f>L249+O249+R249+U249</f>
        <v>0</v>
      </c>
      <c r="J249" s="227">
        <f>M$6*M$7*M249+P$6*P$7*P249+S$6*S$7*S249+V$6*V$7*V249</f>
        <v>0</v>
      </c>
      <c r="K249" s="195"/>
      <c r="L249" s="196"/>
      <c r="M249" s="91">
        <f t="shared" ref="M249:M254" si="282">K249*L249</f>
        <v>0</v>
      </c>
      <c r="N249" s="195"/>
      <c r="O249" s="196"/>
      <c r="P249" s="91">
        <f t="shared" ref="P249:P254" si="283">N249*O249</f>
        <v>0</v>
      </c>
      <c r="Q249" s="195"/>
      <c r="R249" s="196"/>
      <c r="S249" s="91">
        <f t="shared" ref="S249:S254" si="284">Q249*R249</f>
        <v>0</v>
      </c>
      <c r="T249" s="195"/>
      <c r="U249" s="196"/>
      <c r="V249" s="91">
        <f t="shared" ref="V249:V254" si="285">T249*U249</f>
        <v>0</v>
      </c>
    </row>
    <row r="250" spans="2:22">
      <c r="B250" s="577">
        <v>2</v>
      </c>
      <c r="C250" s="587"/>
      <c r="D250" s="579"/>
      <c r="E250" s="588"/>
      <c r="F250" s="584"/>
      <c r="G250" s="586"/>
      <c r="H250" s="227">
        <f t="shared" ref="H250:H252" si="286">IF(I250=0,0,J250/I250)</f>
        <v>0</v>
      </c>
      <c r="I250" s="321">
        <f t="shared" ref="I250:I252" si="287">L250+O250+R250+U250</f>
        <v>0</v>
      </c>
      <c r="J250" s="227">
        <f t="shared" ref="J250:J252" si="288">M$6*M$7*M250+P$6*P$7*P250+S$6*S$7*S250+V$6*V$7*V250</f>
        <v>0</v>
      </c>
      <c r="K250" s="195"/>
      <c r="L250" s="196"/>
      <c r="M250" s="91">
        <f t="shared" ref="M250:M252" si="289">K250*L250</f>
        <v>0</v>
      </c>
      <c r="N250" s="195"/>
      <c r="O250" s="196"/>
      <c r="P250" s="91">
        <f t="shared" ref="P250:P252" si="290">N250*O250</f>
        <v>0</v>
      </c>
      <c r="Q250" s="195"/>
      <c r="R250" s="196"/>
      <c r="S250" s="91">
        <f t="shared" ref="S250:S252" si="291">Q250*R250</f>
        <v>0</v>
      </c>
      <c r="T250" s="195"/>
      <c r="U250" s="196"/>
      <c r="V250" s="91">
        <f t="shared" ref="V250:V252" si="292">T250*U250</f>
        <v>0</v>
      </c>
    </row>
    <row r="251" spans="2:22">
      <c r="B251" s="577">
        <v>3</v>
      </c>
      <c r="C251" s="587"/>
      <c r="D251" s="579"/>
      <c r="E251" s="588"/>
      <c r="F251" s="584"/>
      <c r="G251" s="586"/>
      <c r="H251" s="227">
        <f t="shared" si="286"/>
        <v>0</v>
      </c>
      <c r="I251" s="321">
        <f t="shared" si="287"/>
        <v>0</v>
      </c>
      <c r="J251" s="227">
        <f t="shared" si="288"/>
        <v>0</v>
      </c>
      <c r="K251" s="195"/>
      <c r="L251" s="196"/>
      <c r="M251" s="91">
        <f t="shared" si="289"/>
        <v>0</v>
      </c>
      <c r="N251" s="195"/>
      <c r="O251" s="196"/>
      <c r="P251" s="91">
        <f t="shared" si="290"/>
        <v>0</v>
      </c>
      <c r="Q251" s="195"/>
      <c r="R251" s="196"/>
      <c r="S251" s="91">
        <f t="shared" si="291"/>
        <v>0</v>
      </c>
      <c r="T251" s="195"/>
      <c r="U251" s="196"/>
      <c r="V251" s="91">
        <f t="shared" si="292"/>
        <v>0</v>
      </c>
    </row>
    <row r="252" spans="2:22">
      <c r="B252" s="577">
        <v>4</v>
      </c>
      <c r="C252" s="587"/>
      <c r="D252" s="579"/>
      <c r="E252" s="588"/>
      <c r="F252" s="584"/>
      <c r="G252" s="586"/>
      <c r="H252" s="227">
        <f t="shared" si="286"/>
        <v>0</v>
      </c>
      <c r="I252" s="321">
        <f t="shared" si="287"/>
        <v>0</v>
      </c>
      <c r="J252" s="227">
        <f t="shared" si="288"/>
        <v>0</v>
      </c>
      <c r="K252" s="195"/>
      <c r="L252" s="196"/>
      <c r="M252" s="91">
        <f t="shared" si="289"/>
        <v>0</v>
      </c>
      <c r="N252" s="195"/>
      <c r="O252" s="196"/>
      <c r="P252" s="91">
        <f t="shared" si="290"/>
        <v>0</v>
      </c>
      <c r="Q252" s="195"/>
      <c r="R252" s="196"/>
      <c r="S252" s="91">
        <f t="shared" si="291"/>
        <v>0</v>
      </c>
      <c r="T252" s="195"/>
      <c r="U252" s="196"/>
      <c r="V252" s="91">
        <f t="shared" si="292"/>
        <v>0</v>
      </c>
    </row>
    <row r="253" spans="2:22">
      <c r="B253" s="577">
        <v>5</v>
      </c>
      <c r="C253" s="587"/>
      <c r="D253" s="579"/>
      <c r="E253" s="588"/>
      <c r="F253" s="584"/>
      <c r="G253" s="586"/>
      <c r="H253" s="227">
        <f t="shared" si="281"/>
        <v>0</v>
      </c>
      <c r="I253" s="321">
        <f>L253+O253+R253+U253</f>
        <v>0</v>
      </c>
      <c r="J253" s="227">
        <f>M$6*M$7*M253+P$6*P$7*P253+S$6*S$7*S253+V$6*V$7*V253</f>
        <v>0</v>
      </c>
      <c r="K253" s="195"/>
      <c r="L253" s="196"/>
      <c r="M253" s="91">
        <f t="shared" si="282"/>
        <v>0</v>
      </c>
      <c r="N253" s="195"/>
      <c r="O253" s="196"/>
      <c r="P253" s="91">
        <f t="shared" si="283"/>
        <v>0</v>
      </c>
      <c r="Q253" s="195"/>
      <c r="R253" s="196"/>
      <c r="S253" s="91">
        <f t="shared" si="284"/>
        <v>0</v>
      </c>
      <c r="T253" s="195"/>
      <c r="U253" s="196"/>
      <c r="V253" s="91">
        <f t="shared" si="285"/>
        <v>0</v>
      </c>
    </row>
    <row r="254" spans="2:22" s="299" customFormat="1" ht="12" thickBot="1">
      <c r="B254" s="214"/>
      <c r="C254" s="215"/>
      <c r="D254" s="216" t="s">
        <v>504</v>
      </c>
      <c r="E254" s="221"/>
      <c r="F254" s="220"/>
      <c r="G254" s="589"/>
      <c r="H254" s="322">
        <f t="shared" si="281"/>
        <v>0</v>
      </c>
      <c r="I254" s="323">
        <f>L254+O254+R254+U254</f>
        <v>0</v>
      </c>
      <c r="J254" s="322">
        <f>M$6*M$7*M254+P$6*P$7*P254+S$6*S$7*S254+V$6*V$7*V254</f>
        <v>0</v>
      </c>
      <c r="K254" s="322"/>
      <c r="L254" s="576"/>
      <c r="M254" s="322">
        <f t="shared" si="282"/>
        <v>0</v>
      </c>
      <c r="N254" s="322"/>
      <c r="O254" s="576"/>
      <c r="P254" s="322">
        <f t="shared" si="283"/>
        <v>0</v>
      </c>
      <c r="Q254" s="322"/>
      <c r="R254" s="576"/>
      <c r="S254" s="322">
        <f t="shared" si="284"/>
        <v>0</v>
      </c>
      <c r="T254" s="322"/>
      <c r="U254" s="576"/>
      <c r="V254" s="322">
        <f t="shared" si="285"/>
        <v>0</v>
      </c>
    </row>
    <row r="255" spans="2:22" s="299" customFormat="1" ht="12" thickTop="1">
      <c r="B255" s="302"/>
      <c r="C255" s="303"/>
      <c r="D255" s="304" t="s">
        <v>8</v>
      </c>
      <c r="E255" s="305"/>
      <c r="F255" s="305">
        <v>0</v>
      </c>
      <c r="G255" s="305"/>
      <c r="H255" s="306"/>
      <c r="I255" s="307"/>
      <c r="J255" s="306">
        <f>SUBTOTAL(9,J249:J254)</f>
        <v>0</v>
      </c>
      <c r="K255" s="306"/>
      <c r="L255" s="307"/>
      <c r="M255" s="306">
        <f>SUBTOTAL(9,M249:M254)</f>
        <v>0</v>
      </c>
      <c r="N255" s="306"/>
      <c r="O255" s="307"/>
      <c r="P255" s="306">
        <f>SUBTOTAL(9,P249:P254)</f>
        <v>0</v>
      </c>
      <c r="Q255" s="306"/>
      <c r="R255" s="307"/>
      <c r="S255" s="306">
        <f>SUBTOTAL(9,S249:S254)</f>
        <v>0</v>
      </c>
      <c r="T255" s="306"/>
      <c r="U255" s="307"/>
      <c r="V255" s="306">
        <f>SUBTOTAL(9,V249:V254)</f>
        <v>0</v>
      </c>
    </row>
    <row r="256" spans="2:22" s="299" customFormat="1">
      <c r="B256" s="214"/>
      <c r="C256" s="677"/>
      <c r="D256" s="672"/>
      <c r="E256" s="222" t="s">
        <v>11035</v>
      </c>
      <c r="F256" s="220"/>
      <c r="G256" s="675" t="s">
        <v>10924</v>
      </c>
      <c r="H256" s="673"/>
      <c r="I256" s="323"/>
      <c r="J256" s="676">
        <f>SUMIFS(J249:J254,$G249:$G254,$G256)</f>
        <v>0</v>
      </c>
      <c r="K256" s="673"/>
      <c r="L256" s="323"/>
      <c r="M256" s="676">
        <f>SUMIFS(M249:M254,$G249:$G254,$G256)</f>
        <v>0</v>
      </c>
      <c r="N256" s="673"/>
      <c r="O256" s="323"/>
      <c r="P256" s="676">
        <f>SUMIFS(P249:P254,$G249:$G254,$G256)</f>
        <v>0</v>
      </c>
      <c r="Q256" s="673"/>
      <c r="R256" s="323"/>
      <c r="S256" s="676">
        <f>SUMIFS(S249:S254,$G249:$G254,$G256)</f>
        <v>0</v>
      </c>
      <c r="T256" s="673"/>
      <c r="U256" s="323"/>
      <c r="V256" s="676">
        <f>SUMIFS(V249:V254,$G249:$G254,$G256)</f>
        <v>0</v>
      </c>
    </row>
    <row r="257" spans="2:22" s="199" customFormat="1">
      <c r="B257" s="214"/>
      <c r="C257" s="677"/>
      <c r="D257" s="217"/>
      <c r="E257" s="671" t="s">
        <v>11036</v>
      </c>
      <c r="F257" s="558"/>
      <c r="G257" s="675" t="s">
        <v>10925</v>
      </c>
      <c r="H257" s="601"/>
      <c r="I257" s="601"/>
      <c r="J257" s="676">
        <f>SUMIFS(J249:J254,$G249:$G254,$G257)</f>
        <v>0</v>
      </c>
      <c r="K257" s="601"/>
      <c r="L257" s="601"/>
      <c r="M257" s="676">
        <f>SUMIFS(M249:M254,$G249:$G254,$G257)</f>
        <v>0</v>
      </c>
      <c r="N257" s="601"/>
      <c r="O257" s="601"/>
      <c r="P257" s="676">
        <f>SUMIFS(P249:P254,$G249:$G254,$G257)</f>
        <v>0</v>
      </c>
      <c r="Q257" s="601"/>
      <c r="R257" s="601"/>
      <c r="S257" s="676">
        <f>SUMIFS(S249:S254,$G249:$G254,$G257)</f>
        <v>0</v>
      </c>
      <c r="T257" s="601"/>
      <c r="U257" s="601"/>
      <c r="V257" s="676">
        <f>SUMIFS(V249:V254,$G249:$G254,$G257)</f>
        <v>0</v>
      </c>
    </row>
    <row r="258" spans="2:22" s="678" customFormat="1">
      <c r="B258" s="679"/>
      <c r="C258" s="679"/>
      <c r="D258" s="680"/>
      <c r="E258" s="679" t="str">
        <f>IF(J258&lt;&gt;0,"未区分","")</f>
        <v/>
      </c>
      <c r="F258" s="681"/>
      <c r="G258" s="681"/>
      <c r="H258" s="682"/>
      <c r="I258" s="682"/>
      <c r="J258" s="683">
        <f>J255-J256-J257</f>
        <v>0</v>
      </c>
      <c r="K258" s="682"/>
      <c r="L258" s="682"/>
      <c r="M258" s="683">
        <f>M255-M256-M257</f>
        <v>0</v>
      </c>
      <c r="N258" s="682"/>
      <c r="O258" s="682"/>
      <c r="P258" s="683">
        <f>P255-P256-P257</f>
        <v>0</v>
      </c>
      <c r="Q258" s="682"/>
      <c r="R258" s="682"/>
      <c r="S258" s="683">
        <f>S255-S256-S257</f>
        <v>0</v>
      </c>
      <c r="T258" s="682"/>
      <c r="U258" s="682"/>
      <c r="V258" s="683">
        <f>V255-V256-V257</f>
        <v>0</v>
      </c>
    </row>
    <row r="259" spans="2:22" s="299" customFormat="1">
      <c r="B259" s="205">
        <v>18</v>
      </c>
      <c r="C259" s="206" t="s">
        <v>502</v>
      </c>
      <c r="D259" s="207"/>
      <c r="E259" s="207"/>
      <c r="F259" s="204"/>
      <c r="G259" s="204"/>
      <c r="H259" s="204"/>
      <c r="I259" s="204"/>
      <c r="J259" s="204"/>
    </row>
    <row r="260" spans="2:22" s="299" customFormat="1" ht="11.25" customHeight="1">
      <c r="B260" s="902" t="s">
        <v>406</v>
      </c>
      <c r="C260" s="903"/>
      <c r="D260" s="900" t="s">
        <v>30</v>
      </c>
      <c r="E260" s="900" t="s">
        <v>407</v>
      </c>
      <c r="F260" s="900" t="s">
        <v>6</v>
      </c>
      <c r="G260" s="920" t="s">
        <v>10923</v>
      </c>
      <c r="H260" s="300" t="s">
        <v>28</v>
      </c>
      <c r="I260" s="300"/>
      <c r="J260" s="300"/>
      <c r="K260" s="297"/>
      <c r="L260" s="298" t="s">
        <v>24</v>
      </c>
      <c r="M260" s="294" t="str">
        <f>通貨1</f>
        <v>YEN</v>
      </c>
      <c r="N260" s="297"/>
      <c r="O260" s="298" t="s">
        <v>25</v>
      </c>
      <c r="P260" s="294" t="str">
        <f>IF(通貨2="","",通貨2)</f>
        <v/>
      </c>
      <c r="Q260" s="297"/>
      <c r="R260" s="298" t="s">
        <v>26</v>
      </c>
      <c r="S260" s="294" t="str">
        <f>IF(通貨3="","",通貨3)</f>
        <v/>
      </c>
      <c r="T260" s="297"/>
      <c r="U260" s="298" t="s">
        <v>27</v>
      </c>
      <c r="V260" s="294" t="str">
        <f>IF(通貨4="","",通貨4)</f>
        <v/>
      </c>
    </row>
    <row r="261" spans="2:22" s="299" customFormat="1" ht="12" thickBot="1">
      <c r="B261" s="904"/>
      <c r="C261" s="905"/>
      <c r="D261" s="906"/>
      <c r="E261" s="907"/>
      <c r="F261" s="906"/>
      <c r="G261" s="921"/>
      <c r="H261" s="301" t="s">
        <v>29</v>
      </c>
      <c r="I261" s="301" t="s">
        <v>5</v>
      </c>
      <c r="J261" s="301" t="s">
        <v>23</v>
      </c>
      <c r="K261" s="301" t="s">
        <v>22</v>
      </c>
      <c r="L261" s="301" t="s">
        <v>5</v>
      </c>
      <c r="M261" s="301" t="s">
        <v>23</v>
      </c>
      <c r="N261" s="301" t="s">
        <v>22</v>
      </c>
      <c r="O261" s="301" t="s">
        <v>5</v>
      </c>
      <c r="P261" s="301" t="s">
        <v>23</v>
      </c>
      <c r="Q261" s="301" t="s">
        <v>22</v>
      </c>
      <c r="R261" s="301" t="s">
        <v>5</v>
      </c>
      <c r="S261" s="301" t="s">
        <v>23</v>
      </c>
      <c r="T261" s="301" t="s">
        <v>22</v>
      </c>
      <c r="U261" s="301" t="s">
        <v>5</v>
      </c>
      <c r="V261" s="301" t="s">
        <v>23</v>
      </c>
    </row>
    <row r="262" spans="2:22" ht="12" thickTop="1">
      <c r="B262" s="577">
        <v>1</v>
      </c>
      <c r="C262" s="587"/>
      <c r="D262" s="588">
        <v>0</v>
      </c>
      <c r="E262" s="588"/>
      <c r="F262" s="584">
        <v>0</v>
      </c>
      <c r="G262" s="586"/>
      <c r="H262" s="227">
        <f t="shared" ref="H262:H290" si="293">IF(I262=0,0,J262/I262)</f>
        <v>0</v>
      </c>
      <c r="I262" s="321">
        <f t="shared" ref="I262:I273" si="294">L262+O262+R262+U262</f>
        <v>0</v>
      </c>
      <c r="J262" s="227">
        <f>M$6*M$7*M262+P$6*P$7*P262+S$6*S$7*S262+V$6*V$7*V262</f>
        <v>0</v>
      </c>
      <c r="K262" s="195"/>
      <c r="L262" s="196"/>
      <c r="M262" s="91">
        <f t="shared" ref="M262:M289" si="295">K262*L262</f>
        <v>0</v>
      </c>
      <c r="N262" s="195"/>
      <c r="O262" s="196"/>
      <c r="P262" s="91">
        <f t="shared" ref="P262:P290" si="296">N262*O262</f>
        <v>0</v>
      </c>
      <c r="Q262" s="195"/>
      <c r="R262" s="196"/>
      <c r="S262" s="91">
        <f t="shared" ref="S262:S290" si="297">Q262*R262</f>
        <v>0</v>
      </c>
      <c r="T262" s="195"/>
      <c r="U262" s="196"/>
      <c r="V262" s="91">
        <f t="shared" ref="V262:V290" si="298">T262*U262</f>
        <v>0</v>
      </c>
    </row>
    <row r="263" spans="2:22">
      <c r="B263" s="577">
        <v>2</v>
      </c>
      <c r="C263" s="587"/>
      <c r="D263" s="588">
        <v>0</v>
      </c>
      <c r="E263" s="588"/>
      <c r="F263" s="584">
        <v>0</v>
      </c>
      <c r="G263" s="586"/>
      <c r="H263" s="227">
        <f t="shared" si="293"/>
        <v>0</v>
      </c>
      <c r="I263" s="321">
        <f t="shared" si="294"/>
        <v>0</v>
      </c>
      <c r="J263" s="227">
        <f>M$6*M$7*M263+P$6*P$7*P263+S$6*S$7*S263+V$6*V$7*V263</f>
        <v>0</v>
      </c>
      <c r="K263" s="195"/>
      <c r="L263" s="196"/>
      <c r="M263" s="91">
        <f t="shared" si="295"/>
        <v>0</v>
      </c>
      <c r="N263" s="195"/>
      <c r="O263" s="196"/>
      <c r="P263" s="91">
        <f t="shared" si="296"/>
        <v>0</v>
      </c>
      <c r="Q263" s="195"/>
      <c r="R263" s="196"/>
      <c r="S263" s="91">
        <f t="shared" si="297"/>
        <v>0</v>
      </c>
      <c r="T263" s="195"/>
      <c r="U263" s="196"/>
      <c r="V263" s="91">
        <f t="shared" si="298"/>
        <v>0</v>
      </c>
    </row>
    <row r="264" spans="2:22">
      <c r="B264" s="577">
        <v>3</v>
      </c>
      <c r="C264" s="587"/>
      <c r="D264" s="588"/>
      <c r="E264" s="588"/>
      <c r="F264" s="584"/>
      <c r="G264" s="586"/>
      <c r="H264" s="227">
        <f t="shared" si="293"/>
        <v>0</v>
      </c>
      <c r="I264" s="321">
        <f t="shared" si="294"/>
        <v>0</v>
      </c>
      <c r="J264" s="227">
        <f>M$6*M$7*M264+P$6*P$7*P264+S$6*S$7*S264+V$6*V$7*V264</f>
        <v>0</v>
      </c>
      <c r="K264" s="195"/>
      <c r="L264" s="196"/>
      <c r="M264" s="91">
        <f t="shared" si="295"/>
        <v>0</v>
      </c>
      <c r="N264" s="195"/>
      <c r="O264" s="196"/>
      <c r="P264" s="91">
        <f t="shared" si="296"/>
        <v>0</v>
      </c>
      <c r="Q264" s="195"/>
      <c r="R264" s="196"/>
      <c r="S264" s="91">
        <f t="shared" si="297"/>
        <v>0</v>
      </c>
      <c r="T264" s="195"/>
      <c r="U264" s="196"/>
      <c r="V264" s="91">
        <f t="shared" si="298"/>
        <v>0</v>
      </c>
    </row>
    <row r="265" spans="2:22">
      <c r="B265" s="577">
        <v>4</v>
      </c>
      <c r="C265" s="587"/>
      <c r="D265" s="588"/>
      <c r="E265" s="588"/>
      <c r="F265" s="584"/>
      <c r="G265" s="586"/>
      <c r="H265" s="227">
        <f t="shared" ref="H265:H271" si="299">IF(I265=0,0,J265/I265)</f>
        <v>0</v>
      </c>
      <c r="I265" s="321">
        <f t="shared" ref="I265:I271" si="300">L265+O265+R265+U265</f>
        <v>0</v>
      </c>
      <c r="J265" s="227">
        <f t="shared" ref="J265:J271" si="301">M$6*M$7*M265+P$6*P$7*P265+S$6*S$7*S265+V$6*V$7*V265</f>
        <v>0</v>
      </c>
      <c r="K265" s="195"/>
      <c r="L265" s="196"/>
      <c r="M265" s="91">
        <f t="shared" ref="M265:M271" si="302">K265*L265</f>
        <v>0</v>
      </c>
      <c r="N265" s="195"/>
      <c r="O265" s="196"/>
      <c r="P265" s="91">
        <f t="shared" ref="P265:P271" si="303">N265*O265</f>
        <v>0</v>
      </c>
      <c r="Q265" s="195"/>
      <c r="R265" s="196"/>
      <c r="S265" s="91">
        <f t="shared" ref="S265:S271" si="304">Q265*R265</f>
        <v>0</v>
      </c>
      <c r="T265" s="195"/>
      <c r="U265" s="196"/>
      <c r="V265" s="91">
        <f t="shared" ref="V265:V271" si="305">T265*U265</f>
        <v>0</v>
      </c>
    </row>
    <row r="266" spans="2:22">
      <c r="B266" s="577">
        <v>5</v>
      </c>
      <c r="C266" s="587"/>
      <c r="D266" s="588"/>
      <c r="E266" s="588"/>
      <c r="F266" s="584"/>
      <c r="G266" s="586"/>
      <c r="H266" s="227">
        <f t="shared" si="299"/>
        <v>0</v>
      </c>
      <c r="I266" s="321">
        <f t="shared" si="300"/>
        <v>0</v>
      </c>
      <c r="J266" s="227">
        <f t="shared" si="301"/>
        <v>0</v>
      </c>
      <c r="K266" s="195"/>
      <c r="L266" s="196"/>
      <c r="M266" s="91">
        <f t="shared" si="302"/>
        <v>0</v>
      </c>
      <c r="N266" s="195"/>
      <c r="O266" s="196"/>
      <c r="P266" s="91">
        <f t="shared" si="303"/>
        <v>0</v>
      </c>
      <c r="Q266" s="195"/>
      <c r="R266" s="196"/>
      <c r="S266" s="91">
        <f t="shared" si="304"/>
        <v>0</v>
      </c>
      <c r="T266" s="195"/>
      <c r="U266" s="196"/>
      <c r="V266" s="91">
        <f t="shared" si="305"/>
        <v>0</v>
      </c>
    </row>
    <row r="267" spans="2:22">
      <c r="B267" s="577">
        <v>6</v>
      </c>
      <c r="C267" s="587"/>
      <c r="D267" s="588"/>
      <c r="E267" s="588"/>
      <c r="F267" s="584"/>
      <c r="G267" s="586"/>
      <c r="H267" s="227">
        <f t="shared" si="299"/>
        <v>0</v>
      </c>
      <c r="I267" s="321">
        <f t="shared" si="300"/>
        <v>0</v>
      </c>
      <c r="J267" s="227">
        <f t="shared" si="301"/>
        <v>0</v>
      </c>
      <c r="K267" s="195"/>
      <c r="L267" s="196"/>
      <c r="M267" s="91">
        <f t="shared" si="302"/>
        <v>0</v>
      </c>
      <c r="N267" s="195"/>
      <c r="O267" s="196"/>
      <c r="P267" s="91">
        <f t="shared" si="303"/>
        <v>0</v>
      </c>
      <c r="Q267" s="195"/>
      <c r="R267" s="196"/>
      <c r="S267" s="91">
        <f t="shared" si="304"/>
        <v>0</v>
      </c>
      <c r="T267" s="195"/>
      <c r="U267" s="196"/>
      <c r="V267" s="91">
        <f t="shared" si="305"/>
        <v>0</v>
      </c>
    </row>
    <row r="268" spans="2:22">
      <c r="B268" s="577">
        <v>7</v>
      </c>
      <c r="C268" s="587"/>
      <c r="D268" s="588"/>
      <c r="E268" s="588"/>
      <c r="F268" s="584"/>
      <c r="G268" s="586"/>
      <c r="H268" s="227">
        <f t="shared" si="299"/>
        <v>0</v>
      </c>
      <c r="I268" s="321">
        <f t="shared" si="300"/>
        <v>0</v>
      </c>
      <c r="J268" s="227">
        <f t="shared" si="301"/>
        <v>0</v>
      </c>
      <c r="K268" s="195"/>
      <c r="L268" s="196"/>
      <c r="M268" s="91">
        <f t="shared" si="302"/>
        <v>0</v>
      </c>
      <c r="N268" s="195"/>
      <c r="O268" s="196"/>
      <c r="P268" s="91">
        <f t="shared" si="303"/>
        <v>0</v>
      </c>
      <c r="Q268" s="195"/>
      <c r="R268" s="196"/>
      <c r="S268" s="91">
        <f t="shared" si="304"/>
        <v>0</v>
      </c>
      <c r="T268" s="195"/>
      <c r="U268" s="196"/>
      <c r="V268" s="91">
        <f t="shared" si="305"/>
        <v>0</v>
      </c>
    </row>
    <row r="269" spans="2:22">
      <c r="B269" s="577">
        <v>8</v>
      </c>
      <c r="C269" s="587"/>
      <c r="D269" s="588"/>
      <c r="E269" s="588"/>
      <c r="F269" s="584"/>
      <c r="G269" s="586"/>
      <c r="H269" s="227">
        <f t="shared" si="299"/>
        <v>0</v>
      </c>
      <c r="I269" s="321">
        <f t="shared" si="300"/>
        <v>0</v>
      </c>
      <c r="J269" s="227">
        <f t="shared" si="301"/>
        <v>0</v>
      </c>
      <c r="K269" s="195"/>
      <c r="L269" s="196"/>
      <c r="M269" s="91">
        <f t="shared" si="302"/>
        <v>0</v>
      </c>
      <c r="N269" s="195"/>
      <c r="O269" s="196"/>
      <c r="P269" s="91">
        <f t="shared" si="303"/>
        <v>0</v>
      </c>
      <c r="Q269" s="195"/>
      <c r="R269" s="196"/>
      <c r="S269" s="91">
        <f t="shared" si="304"/>
        <v>0</v>
      </c>
      <c r="T269" s="195"/>
      <c r="U269" s="196"/>
      <c r="V269" s="91">
        <f t="shared" si="305"/>
        <v>0</v>
      </c>
    </row>
    <row r="270" spans="2:22">
      <c r="B270" s="577">
        <v>9</v>
      </c>
      <c r="C270" s="587"/>
      <c r="D270" s="588"/>
      <c r="E270" s="588"/>
      <c r="F270" s="584"/>
      <c r="G270" s="586"/>
      <c r="H270" s="227">
        <f t="shared" si="299"/>
        <v>0</v>
      </c>
      <c r="I270" s="321">
        <f t="shared" si="300"/>
        <v>0</v>
      </c>
      <c r="J270" s="227">
        <f t="shared" si="301"/>
        <v>0</v>
      </c>
      <c r="K270" s="195"/>
      <c r="L270" s="196"/>
      <c r="M270" s="91">
        <f t="shared" si="302"/>
        <v>0</v>
      </c>
      <c r="N270" s="195"/>
      <c r="O270" s="196"/>
      <c r="P270" s="91">
        <f t="shared" si="303"/>
        <v>0</v>
      </c>
      <c r="Q270" s="195"/>
      <c r="R270" s="196"/>
      <c r="S270" s="91">
        <f t="shared" si="304"/>
        <v>0</v>
      </c>
      <c r="T270" s="195"/>
      <c r="U270" s="196"/>
      <c r="V270" s="91">
        <f t="shared" si="305"/>
        <v>0</v>
      </c>
    </row>
    <row r="271" spans="2:22">
      <c r="B271" s="577">
        <v>10</v>
      </c>
      <c r="C271" s="587"/>
      <c r="D271" s="588"/>
      <c r="E271" s="588"/>
      <c r="F271" s="584"/>
      <c r="G271" s="586"/>
      <c r="H271" s="227">
        <f t="shared" si="299"/>
        <v>0</v>
      </c>
      <c r="I271" s="321">
        <f t="shared" si="300"/>
        <v>0</v>
      </c>
      <c r="J271" s="227">
        <f t="shared" si="301"/>
        <v>0</v>
      </c>
      <c r="K271" s="195"/>
      <c r="L271" s="196"/>
      <c r="M271" s="91">
        <f t="shared" si="302"/>
        <v>0</v>
      </c>
      <c r="N271" s="195"/>
      <c r="O271" s="196"/>
      <c r="P271" s="91">
        <f t="shared" si="303"/>
        <v>0</v>
      </c>
      <c r="Q271" s="195"/>
      <c r="R271" s="196"/>
      <c r="S271" s="91">
        <f t="shared" si="304"/>
        <v>0</v>
      </c>
      <c r="T271" s="195"/>
      <c r="U271" s="196"/>
      <c r="V271" s="91">
        <f t="shared" si="305"/>
        <v>0</v>
      </c>
    </row>
    <row r="272" spans="2:22" s="299" customFormat="1" ht="12" thickBot="1">
      <c r="B272" s="214"/>
      <c r="C272" s="215"/>
      <c r="D272" s="216" t="s">
        <v>504</v>
      </c>
      <c r="E272" s="221"/>
      <c r="F272" s="220">
        <v>0</v>
      </c>
      <c r="G272" s="589"/>
      <c r="H272" s="322">
        <f t="shared" si="293"/>
        <v>0</v>
      </c>
      <c r="I272" s="323">
        <f t="shared" si="294"/>
        <v>0</v>
      </c>
      <c r="J272" s="322">
        <f>M$6*M$7*M272+P$6*P$7*P272+S$6*S$7*S272+V$6*V$7*V272</f>
        <v>0</v>
      </c>
      <c r="K272" s="322"/>
      <c r="L272" s="576"/>
      <c r="M272" s="322">
        <f t="shared" si="295"/>
        <v>0</v>
      </c>
      <c r="N272" s="322"/>
      <c r="O272" s="576"/>
      <c r="P272" s="322">
        <f t="shared" si="296"/>
        <v>0</v>
      </c>
      <c r="Q272" s="322"/>
      <c r="R272" s="576"/>
      <c r="S272" s="322">
        <f t="shared" si="297"/>
        <v>0</v>
      </c>
      <c r="T272" s="322"/>
      <c r="U272" s="576"/>
      <c r="V272" s="322">
        <f t="shared" si="298"/>
        <v>0</v>
      </c>
    </row>
    <row r="273" spans="2:22" s="299" customFormat="1" ht="12" thickTop="1">
      <c r="B273" s="302"/>
      <c r="C273" s="303"/>
      <c r="D273" s="304" t="s">
        <v>8</v>
      </c>
      <c r="E273" s="305"/>
      <c r="F273" s="305"/>
      <c r="G273" s="305"/>
      <c r="H273" s="306">
        <f t="shared" si="293"/>
        <v>0</v>
      </c>
      <c r="I273" s="307">
        <f t="shared" si="294"/>
        <v>0</v>
      </c>
      <c r="J273" s="306">
        <f>SUBTOTAL(9,J262:J272)</f>
        <v>0</v>
      </c>
      <c r="K273" s="306"/>
      <c r="L273" s="307"/>
      <c r="M273" s="306">
        <f>SUBTOTAL(9,M262:M272)</f>
        <v>0</v>
      </c>
      <c r="N273" s="306"/>
      <c r="O273" s="307"/>
      <c r="P273" s="306">
        <f>SUBTOTAL(9,P262:P272)</f>
        <v>0</v>
      </c>
      <c r="Q273" s="306"/>
      <c r="R273" s="307"/>
      <c r="S273" s="306">
        <f>SUBTOTAL(9,S262:S272)</f>
        <v>0</v>
      </c>
      <c r="T273" s="306"/>
      <c r="U273" s="307"/>
      <c r="V273" s="306">
        <f>SUBTOTAL(9,V262:V272)</f>
        <v>0</v>
      </c>
    </row>
    <row r="274" spans="2:22" s="299" customFormat="1">
      <c r="B274" s="214"/>
      <c r="C274" s="677"/>
      <c r="D274" s="672"/>
      <c r="E274" s="222" t="s">
        <v>11035</v>
      </c>
      <c r="F274" s="220"/>
      <c r="G274" s="675" t="s">
        <v>10924</v>
      </c>
      <c r="H274" s="673"/>
      <c r="I274" s="323"/>
      <c r="J274" s="676">
        <f>SUMIFS(J262:J272,$G262:$G272,$G274)</f>
        <v>0</v>
      </c>
      <c r="K274" s="673"/>
      <c r="L274" s="323"/>
      <c r="M274" s="676">
        <f>SUMIFS(M262:M272,$G262:$G272,$G274)</f>
        <v>0</v>
      </c>
      <c r="N274" s="673"/>
      <c r="O274" s="323"/>
      <c r="P274" s="676">
        <f>SUMIFS(P262:P272,$G262:$G272,$G274)</f>
        <v>0</v>
      </c>
      <c r="Q274" s="673"/>
      <c r="R274" s="323"/>
      <c r="S274" s="676">
        <f>SUMIFS(S262:S272,$G262:$G272,$G274)</f>
        <v>0</v>
      </c>
      <c r="T274" s="673"/>
      <c r="U274" s="323"/>
      <c r="V274" s="676">
        <f>SUMIFS(V262:V272,$G262:$G272,$G274)</f>
        <v>0</v>
      </c>
    </row>
    <row r="275" spans="2:22" s="199" customFormat="1">
      <c r="B275" s="214"/>
      <c r="C275" s="677"/>
      <c r="D275" s="217"/>
      <c r="E275" s="671" t="s">
        <v>11036</v>
      </c>
      <c r="F275" s="558"/>
      <c r="G275" s="675" t="s">
        <v>10925</v>
      </c>
      <c r="H275" s="601"/>
      <c r="I275" s="601"/>
      <c r="J275" s="676">
        <f>SUMIFS(J262:J272,$G262:$G272,$G275)</f>
        <v>0</v>
      </c>
      <c r="K275" s="601"/>
      <c r="L275" s="601"/>
      <c r="M275" s="676">
        <f>SUMIFS(M262:M272,$G262:$G272,$G275)</f>
        <v>0</v>
      </c>
      <c r="N275" s="601"/>
      <c r="O275" s="601"/>
      <c r="P275" s="676">
        <f>SUMIFS(P262:P272,$G262:$G272,$G275)</f>
        <v>0</v>
      </c>
      <c r="Q275" s="601"/>
      <c r="R275" s="601"/>
      <c r="S275" s="676">
        <f>SUMIFS(S262:S272,$G262:$G272,$G275)</f>
        <v>0</v>
      </c>
      <c r="T275" s="601"/>
      <c r="U275" s="601"/>
      <c r="V275" s="676">
        <f>SUMIFS(V262:V272,$G262:$G272,$G275)</f>
        <v>0</v>
      </c>
    </row>
    <row r="276" spans="2:22" s="678" customFormat="1">
      <c r="B276" s="679"/>
      <c r="C276" s="679"/>
      <c r="D276" s="680"/>
      <c r="E276" s="679" t="str">
        <f>IF(J276&lt;&gt;0,"未区分","")</f>
        <v/>
      </c>
      <c r="F276" s="681"/>
      <c r="G276" s="681"/>
      <c r="H276" s="682"/>
      <c r="I276" s="682"/>
      <c r="J276" s="683">
        <f>J273-J274-J275</f>
        <v>0</v>
      </c>
      <c r="K276" s="682"/>
      <c r="L276" s="682"/>
      <c r="M276" s="683">
        <f>M273-M274-M275</f>
        <v>0</v>
      </c>
      <c r="N276" s="682"/>
      <c r="O276" s="682"/>
      <c r="P276" s="683">
        <f>P273-P274-P275</f>
        <v>0</v>
      </c>
      <c r="Q276" s="682"/>
      <c r="R276" s="682"/>
      <c r="S276" s="683">
        <f>S273-S274-S275</f>
        <v>0</v>
      </c>
      <c r="T276" s="682"/>
      <c r="U276" s="682"/>
      <c r="V276" s="683">
        <f>V273-V274-V275</f>
        <v>0</v>
      </c>
    </row>
    <row r="277" spans="2:22" s="299" customFormat="1">
      <c r="B277" s="205">
        <v>19</v>
      </c>
      <c r="C277" s="206" t="s">
        <v>10957</v>
      </c>
      <c r="D277" s="207"/>
      <c r="E277" s="207"/>
      <c r="F277" s="204"/>
      <c r="G277" s="204"/>
      <c r="H277" s="204"/>
      <c r="I277" s="204"/>
      <c r="J277" s="204"/>
    </row>
    <row r="278" spans="2:22" s="299" customFormat="1" ht="11.25" customHeight="1">
      <c r="B278" s="902" t="s">
        <v>406</v>
      </c>
      <c r="C278" s="903"/>
      <c r="D278" s="900" t="s">
        <v>30</v>
      </c>
      <c r="E278" s="900" t="s">
        <v>407</v>
      </c>
      <c r="F278" s="900" t="s">
        <v>6</v>
      </c>
      <c r="G278" s="920" t="s">
        <v>10923</v>
      </c>
      <c r="H278" s="300" t="s">
        <v>28</v>
      </c>
      <c r="I278" s="300"/>
      <c r="J278" s="300"/>
      <c r="K278" s="297"/>
      <c r="L278" s="298" t="s">
        <v>24</v>
      </c>
      <c r="M278" s="294" t="str">
        <f>通貨1</f>
        <v>YEN</v>
      </c>
      <c r="N278" s="297"/>
      <c r="O278" s="298" t="s">
        <v>25</v>
      </c>
      <c r="P278" s="294" t="str">
        <f>IF(通貨2="","",通貨2)</f>
        <v/>
      </c>
      <c r="Q278" s="297"/>
      <c r="R278" s="298" t="s">
        <v>26</v>
      </c>
      <c r="S278" s="294" t="str">
        <f>IF(通貨3="","",通貨3)</f>
        <v/>
      </c>
      <c r="T278" s="297"/>
      <c r="U278" s="298" t="s">
        <v>27</v>
      </c>
      <c r="V278" s="294" t="str">
        <f>IF(通貨4="","",通貨4)</f>
        <v/>
      </c>
    </row>
    <row r="279" spans="2:22" s="299" customFormat="1" ht="12" thickBot="1">
      <c r="B279" s="904"/>
      <c r="C279" s="905"/>
      <c r="D279" s="906"/>
      <c r="E279" s="907"/>
      <c r="F279" s="906"/>
      <c r="G279" s="921"/>
      <c r="H279" s="301" t="s">
        <v>29</v>
      </c>
      <c r="I279" s="301" t="s">
        <v>5</v>
      </c>
      <c r="J279" s="301" t="s">
        <v>23</v>
      </c>
      <c r="K279" s="301" t="s">
        <v>22</v>
      </c>
      <c r="L279" s="301" t="s">
        <v>5</v>
      </c>
      <c r="M279" s="301" t="s">
        <v>23</v>
      </c>
      <c r="N279" s="301" t="s">
        <v>22</v>
      </c>
      <c r="O279" s="301" t="s">
        <v>5</v>
      </c>
      <c r="P279" s="301" t="s">
        <v>23</v>
      </c>
      <c r="Q279" s="301" t="s">
        <v>22</v>
      </c>
      <c r="R279" s="301" t="s">
        <v>5</v>
      </c>
      <c r="S279" s="301" t="s">
        <v>23</v>
      </c>
      <c r="T279" s="301" t="s">
        <v>22</v>
      </c>
      <c r="U279" s="301" t="s">
        <v>5</v>
      </c>
      <c r="V279" s="301" t="s">
        <v>23</v>
      </c>
    </row>
    <row r="280" spans="2:22" ht="12" thickTop="1">
      <c r="B280" s="577">
        <v>1</v>
      </c>
      <c r="C280" s="587"/>
      <c r="D280" s="588">
        <v>0</v>
      </c>
      <c r="E280" s="588"/>
      <c r="F280" s="584"/>
      <c r="G280" s="586"/>
      <c r="H280" s="227">
        <f t="shared" si="293"/>
        <v>0</v>
      </c>
      <c r="I280" s="321">
        <f>L280+O280+R280+U280</f>
        <v>0</v>
      </c>
      <c r="J280" s="227">
        <f>M$6*M$7*M280+P$6*P$7*P280+S$6*S$7*S280+V$6*V$7*V280</f>
        <v>0</v>
      </c>
      <c r="K280" s="195"/>
      <c r="L280" s="196"/>
      <c r="M280" s="91">
        <f t="shared" si="295"/>
        <v>0</v>
      </c>
      <c r="N280" s="195"/>
      <c r="O280" s="196"/>
      <c r="P280" s="91">
        <f t="shared" si="296"/>
        <v>0</v>
      </c>
      <c r="Q280" s="195"/>
      <c r="R280" s="196"/>
      <c r="S280" s="91">
        <f t="shared" si="297"/>
        <v>0</v>
      </c>
      <c r="T280" s="195"/>
      <c r="U280" s="196"/>
      <c r="V280" s="91">
        <f t="shared" si="298"/>
        <v>0</v>
      </c>
    </row>
    <row r="281" spans="2:22">
      <c r="B281" s="577">
        <v>2</v>
      </c>
      <c r="C281" s="587"/>
      <c r="D281" s="588">
        <v>0</v>
      </c>
      <c r="E281" s="588"/>
      <c r="F281" s="584"/>
      <c r="G281" s="586"/>
      <c r="H281" s="227">
        <f t="shared" si="293"/>
        <v>0</v>
      </c>
      <c r="I281" s="321">
        <f>L281+O281+R281+U281</f>
        <v>0</v>
      </c>
      <c r="J281" s="227">
        <f>M$6*M$7*M281+P$6*P$7*P281+S$6*S$7*S281+V$6*V$7*V281</f>
        <v>0</v>
      </c>
      <c r="K281" s="195"/>
      <c r="L281" s="196"/>
      <c r="M281" s="91">
        <f t="shared" si="295"/>
        <v>0</v>
      </c>
      <c r="N281" s="195"/>
      <c r="O281" s="196"/>
      <c r="P281" s="91">
        <f t="shared" si="296"/>
        <v>0</v>
      </c>
      <c r="Q281" s="195"/>
      <c r="R281" s="196"/>
      <c r="S281" s="91">
        <f t="shared" si="297"/>
        <v>0</v>
      </c>
      <c r="T281" s="195"/>
      <c r="U281" s="196"/>
      <c r="V281" s="91">
        <f t="shared" si="298"/>
        <v>0</v>
      </c>
    </row>
    <row r="282" spans="2:22">
      <c r="B282" s="577">
        <v>3</v>
      </c>
      <c r="C282" s="587"/>
      <c r="D282" s="588"/>
      <c r="E282" s="588"/>
      <c r="F282" s="584"/>
      <c r="G282" s="586"/>
      <c r="H282" s="227">
        <f t="shared" ref="H282:H287" si="306">IF(I282=0,0,J282/I282)</f>
        <v>0</v>
      </c>
      <c r="I282" s="321">
        <f t="shared" ref="I282:I287" si="307">L282+O282+R282+U282</f>
        <v>0</v>
      </c>
      <c r="J282" s="227">
        <f t="shared" ref="J282:J287" si="308">M$6*M$7*M282+P$6*P$7*P282+S$6*S$7*S282+V$6*V$7*V282</f>
        <v>0</v>
      </c>
      <c r="K282" s="195"/>
      <c r="L282" s="196"/>
      <c r="M282" s="91">
        <f t="shared" ref="M282:M287" si="309">K282*L282</f>
        <v>0</v>
      </c>
      <c r="N282" s="195"/>
      <c r="O282" s="196"/>
      <c r="P282" s="91">
        <f t="shared" ref="P282:P287" si="310">N282*O282</f>
        <v>0</v>
      </c>
      <c r="Q282" s="195"/>
      <c r="R282" s="196"/>
      <c r="S282" s="91">
        <f t="shared" ref="S282:S287" si="311">Q282*R282</f>
        <v>0</v>
      </c>
      <c r="T282" s="195"/>
      <c r="U282" s="196"/>
      <c r="V282" s="91">
        <f t="shared" ref="V282:V287" si="312">T282*U282</f>
        <v>0</v>
      </c>
    </row>
    <row r="283" spans="2:22">
      <c r="B283" s="577">
        <v>4</v>
      </c>
      <c r="C283" s="587"/>
      <c r="D283" s="588"/>
      <c r="E283" s="588"/>
      <c r="F283" s="584"/>
      <c r="G283" s="586"/>
      <c r="H283" s="227">
        <f t="shared" si="306"/>
        <v>0</v>
      </c>
      <c r="I283" s="321">
        <f t="shared" si="307"/>
        <v>0</v>
      </c>
      <c r="J283" s="227">
        <f t="shared" si="308"/>
        <v>0</v>
      </c>
      <c r="K283" s="195"/>
      <c r="L283" s="196"/>
      <c r="M283" s="91">
        <f t="shared" si="309"/>
        <v>0</v>
      </c>
      <c r="N283" s="195"/>
      <c r="O283" s="196"/>
      <c r="P283" s="91">
        <f t="shared" si="310"/>
        <v>0</v>
      </c>
      <c r="Q283" s="195"/>
      <c r="R283" s="196"/>
      <c r="S283" s="91">
        <f t="shared" si="311"/>
        <v>0</v>
      </c>
      <c r="T283" s="195"/>
      <c r="U283" s="196"/>
      <c r="V283" s="91">
        <f t="shared" si="312"/>
        <v>0</v>
      </c>
    </row>
    <row r="284" spans="2:22">
      <c r="B284" s="577">
        <v>5</v>
      </c>
      <c r="C284" s="587"/>
      <c r="D284" s="588"/>
      <c r="E284" s="588"/>
      <c r="F284" s="584"/>
      <c r="G284" s="586"/>
      <c r="H284" s="227">
        <f t="shared" si="306"/>
        <v>0</v>
      </c>
      <c r="I284" s="321">
        <f t="shared" si="307"/>
        <v>0</v>
      </c>
      <c r="J284" s="227">
        <f t="shared" si="308"/>
        <v>0</v>
      </c>
      <c r="K284" s="195"/>
      <c r="L284" s="196"/>
      <c r="M284" s="91">
        <f t="shared" si="309"/>
        <v>0</v>
      </c>
      <c r="N284" s="195"/>
      <c r="O284" s="196"/>
      <c r="P284" s="91">
        <f t="shared" si="310"/>
        <v>0</v>
      </c>
      <c r="Q284" s="195"/>
      <c r="R284" s="196"/>
      <c r="S284" s="91">
        <f t="shared" si="311"/>
        <v>0</v>
      </c>
      <c r="T284" s="195"/>
      <c r="U284" s="196"/>
      <c r="V284" s="91">
        <f t="shared" si="312"/>
        <v>0</v>
      </c>
    </row>
    <row r="285" spans="2:22">
      <c r="B285" s="577">
        <v>6</v>
      </c>
      <c r="C285" s="587"/>
      <c r="D285" s="588"/>
      <c r="E285" s="588"/>
      <c r="F285" s="584"/>
      <c r="G285" s="586"/>
      <c r="H285" s="227">
        <f t="shared" si="306"/>
        <v>0</v>
      </c>
      <c r="I285" s="321">
        <f t="shared" si="307"/>
        <v>0</v>
      </c>
      <c r="J285" s="227">
        <f t="shared" si="308"/>
        <v>0</v>
      </c>
      <c r="K285" s="195"/>
      <c r="L285" s="196"/>
      <c r="M285" s="91">
        <f t="shared" si="309"/>
        <v>0</v>
      </c>
      <c r="N285" s="195"/>
      <c r="O285" s="196"/>
      <c r="P285" s="91">
        <f t="shared" si="310"/>
        <v>0</v>
      </c>
      <c r="Q285" s="195"/>
      <c r="R285" s="196"/>
      <c r="S285" s="91">
        <f t="shared" si="311"/>
        <v>0</v>
      </c>
      <c r="T285" s="195"/>
      <c r="U285" s="196"/>
      <c r="V285" s="91">
        <f t="shared" si="312"/>
        <v>0</v>
      </c>
    </row>
    <row r="286" spans="2:22">
      <c r="B286" s="577">
        <v>7</v>
      </c>
      <c r="C286" s="587"/>
      <c r="D286" s="588"/>
      <c r="E286" s="588"/>
      <c r="F286" s="584"/>
      <c r="G286" s="586"/>
      <c r="H286" s="227">
        <f t="shared" si="306"/>
        <v>0</v>
      </c>
      <c r="I286" s="321">
        <f t="shared" si="307"/>
        <v>0</v>
      </c>
      <c r="J286" s="227">
        <f t="shared" si="308"/>
        <v>0</v>
      </c>
      <c r="K286" s="195"/>
      <c r="L286" s="196"/>
      <c r="M286" s="91">
        <f t="shared" si="309"/>
        <v>0</v>
      </c>
      <c r="N286" s="195"/>
      <c r="O286" s="196"/>
      <c r="P286" s="91">
        <f t="shared" si="310"/>
        <v>0</v>
      </c>
      <c r="Q286" s="195"/>
      <c r="R286" s="196"/>
      <c r="S286" s="91">
        <f t="shared" si="311"/>
        <v>0</v>
      </c>
      <c r="T286" s="195"/>
      <c r="U286" s="196"/>
      <c r="V286" s="91">
        <f t="shared" si="312"/>
        <v>0</v>
      </c>
    </row>
    <row r="287" spans="2:22">
      <c r="B287" s="577">
        <v>8</v>
      </c>
      <c r="C287" s="587"/>
      <c r="D287" s="588"/>
      <c r="E287" s="588"/>
      <c r="F287" s="584"/>
      <c r="G287" s="586"/>
      <c r="H287" s="227">
        <f t="shared" si="306"/>
        <v>0</v>
      </c>
      <c r="I287" s="321">
        <f t="shared" si="307"/>
        <v>0</v>
      </c>
      <c r="J287" s="227">
        <f t="shared" si="308"/>
        <v>0</v>
      </c>
      <c r="K287" s="195"/>
      <c r="L287" s="196"/>
      <c r="M287" s="91">
        <f t="shared" si="309"/>
        <v>0</v>
      </c>
      <c r="N287" s="195"/>
      <c r="O287" s="196"/>
      <c r="P287" s="91">
        <f t="shared" si="310"/>
        <v>0</v>
      </c>
      <c r="Q287" s="195"/>
      <c r="R287" s="196"/>
      <c r="S287" s="91">
        <f t="shared" si="311"/>
        <v>0</v>
      </c>
      <c r="T287" s="195"/>
      <c r="U287" s="196"/>
      <c r="V287" s="91">
        <f t="shared" si="312"/>
        <v>0</v>
      </c>
    </row>
    <row r="288" spans="2:22">
      <c r="B288" s="577">
        <v>9</v>
      </c>
      <c r="C288" s="587"/>
      <c r="D288" s="588"/>
      <c r="E288" s="588"/>
      <c r="F288" s="584"/>
      <c r="G288" s="586"/>
      <c r="H288" s="227">
        <f t="shared" si="293"/>
        <v>0</v>
      </c>
      <c r="I288" s="321">
        <f>L288+O288+R288+U288</f>
        <v>0</v>
      </c>
      <c r="J288" s="227">
        <f>M$6*M$7*M288+P$6*P$7*P288+S$6*S$7*S288+V$6*V$7*V288</f>
        <v>0</v>
      </c>
      <c r="K288" s="195"/>
      <c r="L288" s="196"/>
      <c r="M288" s="91">
        <f t="shared" si="295"/>
        <v>0</v>
      </c>
      <c r="N288" s="195"/>
      <c r="O288" s="196"/>
      <c r="P288" s="91">
        <f t="shared" si="296"/>
        <v>0</v>
      </c>
      <c r="Q288" s="195"/>
      <c r="R288" s="196"/>
      <c r="S288" s="91">
        <f t="shared" si="297"/>
        <v>0</v>
      </c>
      <c r="T288" s="195"/>
      <c r="U288" s="196"/>
      <c r="V288" s="91">
        <f t="shared" si="298"/>
        <v>0</v>
      </c>
    </row>
    <row r="289" spans="2:22">
      <c r="B289" s="577">
        <v>10</v>
      </c>
      <c r="C289" s="587"/>
      <c r="D289" s="588">
        <v>0</v>
      </c>
      <c r="E289" s="588"/>
      <c r="F289" s="584"/>
      <c r="G289" s="586"/>
      <c r="H289" s="227">
        <f t="shared" si="293"/>
        <v>0</v>
      </c>
      <c r="I289" s="321">
        <f>L289+O289+R289+U289</f>
        <v>0</v>
      </c>
      <c r="J289" s="227">
        <f>M$6*M$7*M289+P$6*P$7*P289+S$6*S$7*S289+V$6*V$7*V289</f>
        <v>0</v>
      </c>
      <c r="K289" s="195"/>
      <c r="L289" s="196"/>
      <c r="M289" s="91">
        <f t="shared" si="295"/>
        <v>0</v>
      </c>
      <c r="N289" s="195"/>
      <c r="O289" s="196"/>
      <c r="P289" s="91">
        <f t="shared" si="296"/>
        <v>0</v>
      </c>
      <c r="Q289" s="195"/>
      <c r="R289" s="196"/>
      <c r="S289" s="91">
        <f t="shared" si="297"/>
        <v>0</v>
      </c>
      <c r="T289" s="195"/>
      <c r="U289" s="196"/>
      <c r="V289" s="91">
        <f t="shared" si="298"/>
        <v>0</v>
      </c>
    </row>
    <row r="290" spans="2:22" s="299" customFormat="1" ht="12" thickBot="1">
      <c r="B290" s="214"/>
      <c r="C290" s="215"/>
      <c r="D290" s="216" t="s">
        <v>504</v>
      </c>
      <c r="E290" s="221"/>
      <c r="F290" s="220"/>
      <c r="G290" s="589"/>
      <c r="H290" s="322">
        <f t="shared" si="293"/>
        <v>0</v>
      </c>
      <c r="I290" s="323">
        <f>L290+O290+R290+U290</f>
        <v>0</v>
      </c>
      <c r="J290" s="322">
        <f>M$6*M$7*M290+P$6*P$7*P290+S$6*S$7*S290+V$6*V$7*V290</f>
        <v>0</v>
      </c>
      <c r="K290" s="322"/>
      <c r="L290" s="576"/>
      <c r="M290" s="322">
        <f>K290*L290</f>
        <v>0</v>
      </c>
      <c r="N290" s="322"/>
      <c r="O290" s="576"/>
      <c r="P290" s="322">
        <f t="shared" si="296"/>
        <v>0</v>
      </c>
      <c r="Q290" s="322"/>
      <c r="R290" s="576"/>
      <c r="S290" s="322">
        <f t="shared" si="297"/>
        <v>0</v>
      </c>
      <c r="T290" s="322"/>
      <c r="U290" s="576"/>
      <c r="V290" s="322">
        <f t="shared" si="298"/>
        <v>0</v>
      </c>
    </row>
    <row r="291" spans="2:22" s="299" customFormat="1" ht="12" thickTop="1">
      <c r="B291" s="302"/>
      <c r="C291" s="303"/>
      <c r="D291" s="304" t="s">
        <v>8</v>
      </c>
      <c r="E291" s="305"/>
      <c r="F291" s="305"/>
      <c r="G291" s="305"/>
      <c r="H291" s="306">
        <f t="shared" ref="H291" si="313">IF(I291=0,0,J291/I291)</f>
        <v>0</v>
      </c>
      <c r="I291" s="307">
        <f t="shared" ref="I291" si="314">L291+O291+R291+U291</f>
        <v>0</v>
      </c>
      <c r="J291" s="306">
        <f>SUBTOTAL(9,J280:J290)</f>
        <v>0</v>
      </c>
      <c r="K291" s="306"/>
      <c r="L291" s="307"/>
      <c r="M291" s="306">
        <f>SUBTOTAL(9,M280:M290)</f>
        <v>0</v>
      </c>
      <c r="N291" s="306"/>
      <c r="O291" s="307"/>
      <c r="P291" s="306">
        <f>SUBTOTAL(9,P280:P290)</f>
        <v>0</v>
      </c>
      <c r="Q291" s="306"/>
      <c r="R291" s="307"/>
      <c r="S291" s="306">
        <f>SUBTOTAL(9,S280:S290)</f>
        <v>0</v>
      </c>
      <c r="T291" s="306"/>
      <c r="U291" s="307"/>
      <c r="V291" s="306">
        <f>SUBTOTAL(9,V280:V290)</f>
        <v>0</v>
      </c>
    </row>
    <row r="292" spans="2:22" s="299" customFormat="1">
      <c r="B292" s="214"/>
      <c r="C292" s="677"/>
      <c r="D292" s="672"/>
      <c r="E292" s="222" t="s">
        <v>11035</v>
      </c>
      <c r="F292" s="220"/>
      <c r="G292" s="675" t="s">
        <v>10924</v>
      </c>
      <c r="H292" s="673"/>
      <c r="I292" s="323"/>
      <c r="J292" s="676">
        <f>SUMIFS(J280:J290,$G280:$G290,$G292)</f>
        <v>0</v>
      </c>
      <c r="K292" s="673"/>
      <c r="L292" s="323"/>
      <c r="M292" s="676">
        <f>SUMIFS(M280:M290,$G280:$G290,$G292)</f>
        <v>0</v>
      </c>
      <c r="N292" s="673"/>
      <c r="O292" s="323"/>
      <c r="P292" s="676">
        <f>SUMIFS(P280:P290,$G280:$G290,$G292)</f>
        <v>0</v>
      </c>
      <c r="Q292" s="673"/>
      <c r="R292" s="323"/>
      <c r="S292" s="676">
        <f>SUMIFS(S280:S290,$G280:$G290,$G292)</f>
        <v>0</v>
      </c>
      <c r="T292" s="673"/>
      <c r="U292" s="323"/>
      <c r="V292" s="676">
        <f>SUMIFS(V280:V290,$G280:$G290,$G292)</f>
        <v>0</v>
      </c>
    </row>
    <row r="293" spans="2:22" s="199" customFormat="1">
      <c r="B293" s="214"/>
      <c r="C293" s="677"/>
      <c r="D293" s="217"/>
      <c r="E293" s="671" t="s">
        <v>11036</v>
      </c>
      <c r="F293" s="558"/>
      <c r="G293" s="675" t="s">
        <v>10925</v>
      </c>
      <c r="H293" s="601"/>
      <c r="I293" s="601"/>
      <c r="J293" s="676">
        <f>SUMIFS(J280:J290,$G280:$G290,$G293)</f>
        <v>0</v>
      </c>
      <c r="K293" s="601"/>
      <c r="L293" s="601"/>
      <c r="M293" s="676">
        <f>SUMIFS(M280:M290,$G280:$G290,$G293)</f>
        <v>0</v>
      </c>
      <c r="N293" s="601"/>
      <c r="O293" s="601"/>
      <c r="P293" s="676">
        <f>SUMIFS(P280:P290,$G280:$G290,$G293)</f>
        <v>0</v>
      </c>
      <c r="Q293" s="601"/>
      <c r="R293" s="601"/>
      <c r="S293" s="676">
        <f>SUMIFS(S280:S290,$G280:$G290,$G293)</f>
        <v>0</v>
      </c>
      <c r="T293" s="601"/>
      <c r="U293" s="601"/>
      <c r="V293" s="676">
        <f>SUMIFS(V280:V290,$G280:$G290,$G293)</f>
        <v>0</v>
      </c>
    </row>
    <row r="294" spans="2:22" s="678" customFormat="1">
      <c r="B294" s="679"/>
      <c r="C294" s="679"/>
      <c r="D294" s="680"/>
      <c r="E294" s="679" t="str">
        <f>IF(J294&lt;&gt;0,"未区分","")</f>
        <v/>
      </c>
      <c r="F294" s="681"/>
      <c r="G294" s="681"/>
      <c r="H294" s="682"/>
      <c r="I294" s="682"/>
      <c r="J294" s="683">
        <f>J291-J292-J293</f>
        <v>0</v>
      </c>
      <c r="K294" s="682"/>
      <c r="L294" s="682"/>
      <c r="M294" s="683">
        <f>M291-M292-M293</f>
        <v>0</v>
      </c>
      <c r="N294" s="682"/>
      <c r="O294" s="682"/>
      <c r="P294" s="683">
        <f>P291-P292-P293</f>
        <v>0</v>
      </c>
      <c r="Q294" s="682"/>
      <c r="R294" s="682"/>
      <c r="S294" s="683">
        <f>S291-S292-S293</f>
        <v>0</v>
      </c>
      <c r="T294" s="682"/>
      <c r="U294" s="682"/>
      <c r="V294" s="683">
        <f>V291-V292-V293</f>
        <v>0</v>
      </c>
    </row>
    <row r="295" spans="2:22" s="299" customFormat="1">
      <c r="B295" s="206">
        <v>20</v>
      </c>
      <c r="C295" s="206" t="s">
        <v>403</v>
      </c>
      <c r="D295" s="207"/>
      <c r="E295" s="207"/>
      <c r="F295" s="204"/>
      <c r="G295" s="204"/>
      <c r="H295" s="204"/>
      <c r="I295" s="204"/>
      <c r="J295" s="204"/>
    </row>
    <row r="296" spans="2:22" s="299" customFormat="1" ht="11.25" customHeight="1">
      <c r="B296" s="902" t="s">
        <v>406</v>
      </c>
      <c r="C296" s="903"/>
      <c r="D296" s="900" t="s">
        <v>30</v>
      </c>
      <c r="E296" s="900" t="s">
        <v>407</v>
      </c>
      <c r="F296" s="900" t="s">
        <v>6</v>
      </c>
      <c r="G296" s="920" t="s">
        <v>10923</v>
      </c>
      <c r="H296" s="300" t="s">
        <v>28</v>
      </c>
      <c r="I296" s="300"/>
      <c r="J296" s="300"/>
      <c r="K296" s="297"/>
      <c r="L296" s="298" t="s">
        <v>24</v>
      </c>
      <c r="M296" s="294" t="str">
        <f>通貨1</f>
        <v>YEN</v>
      </c>
      <c r="N296" s="297"/>
      <c r="O296" s="298" t="s">
        <v>25</v>
      </c>
      <c r="P296" s="294" t="str">
        <f>IF(通貨2="","",通貨2)</f>
        <v/>
      </c>
      <c r="Q296" s="297"/>
      <c r="R296" s="298" t="s">
        <v>26</v>
      </c>
      <c r="S296" s="294" t="str">
        <f>IF(通貨3="","",通貨3)</f>
        <v/>
      </c>
      <c r="T296" s="297"/>
      <c r="U296" s="298" t="s">
        <v>27</v>
      </c>
      <c r="V296" s="294" t="str">
        <f>IF(通貨4="","",通貨4)</f>
        <v/>
      </c>
    </row>
    <row r="297" spans="2:22" s="299" customFormat="1" ht="12" thickBot="1">
      <c r="B297" s="904"/>
      <c r="C297" s="905"/>
      <c r="D297" s="906"/>
      <c r="E297" s="907"/>
      <c r="F297" s="906"/>
      <c r="G297" s="921"/>
      <c r="H297" s="301" t="s">
        <v>29</v>
      </c>
      <c r="I297" s="301" t="s">
        <v>5</v>
      </c>
      <c r="J297" s="301" t="s">
        <v>23</v>
      </c>
      <c r="K297" s="301" t="s">
        <v>22</v>
      </c>
      <c r="L297" s="301" t="s">
        <v>5</v>
      </c>
      <c r="M297" s="301" t="s">
        <v>23</v>
      </c>
      <c r="N297" s="301" t="s">
        <v>22</v>
      </c>
      <c r="O297" s="301" t="s">
        <v>5</v>
      </c>
      <c r="P297" s="301" t="s">
        <v>23</v>
      </c>
      <c r="Q297" s="301" t="s">
        <v>22</v>
      </c>
      <c r="R297" s="301" t="s">
        <v>5</v>
      </c>
      <c r="S297" s="301" t="s">
        <v>23</v>
      </c>
      <c r="T297" s="301" t="s">
        <v>22</v>
      </c>
      <c r="U297" s="301" t="s">
        <v>5</v>
      </c>
      <c r="V297" s="301" t="s">
        <v>23</v>
      </c>
    </row>
    <row r="298" spans="2:22" ht="12" thickTop="1">
      <c r="B298" s="577">
        <v>1</v>
      </c>
      <c r="C298" s="587"/>
      <c r="D298" s="579" t="s">
        <v>405</v>
      </c>
      <c r="E298" s="579" t="s">
        <v>11</v>
      </c>
      <c r="F298" s="581" t="s">
        <v>55</v>
      </c>
      <c r="G298" s="586"/>
      <c r="H298" s="227">
        <f t="shared" ref="H298:H301" si="315">IF(I298=0,0,J298/I298)</f>
        <v>0</v>
      </c>
      <c r="I298" s="321">
        <f t="shared" ref="I298:I301" si="316">L298+O298+R298+U298</f>
        <v>0</v>
      </c>
      <c r="J298" s="227">
        <f>M$6*M$7*M298+P$6*P$7*P298+S$6*S$7*S298+V$6*V$7*V298</f>
        <v>0</v>
      </c>
      <c r="K298" s="195"/>
      <c r="L298" s="196"/>
      <c r="M298" s="91">
        <f t="shared" ref="M298:M301" si="317">K298*L298</f>
        <v>0</v>
      </c>
      <c r="N298" s="195"/>
      <c r="O298" s="196"/>
      <c r="P298" s="91">
        <f t="shared" ref="P298:P301" si="318">N298*O298</f>
        <v>0</v>
      </c>
      <c r="Q298" s="195"/>
      <c r="R298" s="196"/>
      <c r="S298" s="91">
        <f t="shared" ref="S298:S301" si="319">Q298*R298</f>
        <v>0</v>
      </c>
      <c r="T298" s="195"/>
      <c r="U298" s="196"/>
      <c r="V298" s="91">
        <f t="shared" ref="V298:V301" si="320">T298*U298</f>
        <v>0</v>
      </c>
    </row>
    <row r="299" spans="2:22">
      <c r="B299" s="577">
        <v>2</v>
      </c>
      <c r="C299" s="587"/>
      <c r="D299" s="588">
        <v>0</v>
      </c>
      <c r="E299" s="588"/>
      <c r="F299" s="584">
        <v>0</v>
      </c>
      <c r="G299" s="586"/>
      <c r="H299" s="227">
        <f t="shared" ref="H299" si="321">IF(I299=0,0,J299/I299)</f>
        <v>0</v>
      </c>
      <c r="I299" s="321">
        <f t="shared" ref="I299" si="322">L299+O299+R299+U299</f>
        <v>0</v>
      </c>
      <c r="J299" s="227">
        <f>M$6*M$7*M299+P$6*P$7*P299+S$6*S$7*S299+V$6*V$7*V299</f>
        <v>0</v>
      </c>
      <c r="K299" s="195"/>
      <c r="L299" s="196"/>
      <c r="M299" s="91">
        <f t="shared" ref="M299" si="323">K299*L299</f>
        <v>0</v>
      </c>
      <c r="N299" s="195"/>
      <c r="O299" s="196"/>
      <c r="P299" s="91">
        <f t="shared" ref="P299" si="324">N299*O299</f>
        <v>0</v>
      </c>
      <c r="Q299" s="195"/>
      <c r="R299" s="196"/>
      <c r="S299" s="91">
        <f t="shared" ref="S299" si="325">Q299*R299</f>
        <v>0</v>
      </c>
      <c r="T299" s="195"/>
      <c r="U299" s="196"/>
      <c r="V299" s="91">
        <f t="shared" ref="V299" si="326">T299*U299</f>
        <v>0</v>
      </c>
    </row>
    <row r="300" spans="2:22">
      <c r="B300" s="577">
        <v>3</v>
      </c>
      <c r="C300" s="587"/>
      <c r="D300" s="588">
        <v>0</v>
      </c>
      <c r="E300" s="588"/>
      <c r="F300" s="584">
        <v>0</v>
      </c>
      <c r="G300" s="586"/>
      <c r="H300" s="227">
        <f t="shared" si="315"/>
        <v>0</v>
      </c>
      <c r="I300" s="321">
        <f t="shared" si="316"/>
        <v>0</v>
      </c>
      <c r="J300" s="227">
        <f>M$6*M$7*M300+P$6*P$7*P300+S$6*S$7*S300+V$6*V$7*V300</f>
        <v>0</v>
      </c>
      <c r="K300" s="195"/>
      <c r="L300" s="196"/>
      <c r="M300" s="91">
        <f t="shared" si="317"/>
        <v>0</v>
      </c>
      <c r="N300" s="195"/>
      <c r="O300" s="196"/>
      <c r="P300" s="91">
        <f t="shared" si="318"/>
        <v>0</v>
      </c>
      <c r="Q300" s="195"/>
      <c r="R300" s="196"/>
      <c r="S300" s="91">
        <f t="shared" si="319"/>
        <v>0</v>
      </c>
      <c r="T300" s="195"/>
      <c r="U300" s="196"/>
      <c r="V300" s="91">
        <f t="shared" si="320"/>
        <v>0</v>
      </c>
    </row>
    <row r="301" spans="2:22" s="299" customFormat="1" ht="12" thickBot="1">
      <c r="B301" s="214"/>
      <c r="C301" s="215"/>
      <c r="D301" s="216" t="s">
        <v>504</v>
      </c>
      <c r="E301" s="221"/>
      <c r="F301" s="220">
        <v>0</v>
      </c>
      <c r="G301" s="589"/>
      <c r="H301" s="322">
        <f t="shared" si="315"/>
        <v>0</v>
      </c>
      <c r="I301" s="323">
        <f t="shared" si="316"/>
        <v>0</v>
      </c>
      <c r="J301" s="322">
        <f>M$6*M$7*M301+P$6*P$7*P301+S$6*S$7*S301+V$6*V$7*V301</f>
        <v>0</v>
      </c>
      <c r="K301" s="322"/>
      <c r="L301" s="576"/>
      <c r="M301" s="322">
        <f t="shared" si="317"/>
        <v>0</v>
      </c>
      <c r="N301" s="322"/>
      <c r="O301" s="576"/>
      <c r="P301" s="322">
        <f t="shared" si="318"/>
        <v>0</v>
      </c>
      <c r="Q301" s="322"/>
      <c r="R301" s="576"/>
      <c r="S301" s="322">
        <f t="shared" si="319"/>
        <v>0</v>
      </c>
      <c r="T301" s="322"/>
      <c r="U301" s="576"/>
      <c r="V301" s="322">
        <f t="shared" si="320"/>
        <v>0</v>
      </c>
    </row>
    <row r="302" spans="2:22" s="299" customFormat="1" ht="12" thickTop="1">
      <c r="B302" s="302"/>
      <c r="C302" s="303"/>
      <c r="D302" s="304" t="s">
        <v>8</v>
      </c>
      <c r="E302" s="305"/>
      <c r="F302" s="305">
        <v>0</v>
      </c>
      <c r="G302" s="305"/>
      <c r="H302" s="306"/>
      <c r="I302" s="307"/>
      <c r="J302" s="306">
        <f>SUBTOTAL(9,J298:J301)</f>
        <v>0</v>
      </c>
      <c r="K302" s="306"/>
      <c r="L302" s="307"/>
      <c r="M302" s="306">
        <f>SUBTOTAL(9,M298:M301)</f>
        <v>0</v>
      </c>
      <c r="N302" s="306"/>
      <c r="O302" s="307"/>
      <c r="P302" s="306">
        <f>SUBTOTAL(9,P298:P301)</f>
        <v>0</v>
      </c>
      <c r="Q302" s="306"/>
      <c r="R302" s="307"/>
      <c r="S302" s="306">
        <f>SUBTOTAL(9,S298:S301)</f>
        <v>0</v>
      </c>
      <c r="T302" s="306"/>
      <c r="U302" s="307"/>
      <c r="V302" s="306">
        <f>SUBTOTAL(9,V298:V301)</f>
        <v>0</v>
      </c>
    </row>
    <row r="303" spans="2:22" s="299" customFormat="1">
      <c r="B303" s="202"/>
      <c r="C303" s="202"/>
      <c r="D303" s="203"/>
      <c r="E303" s="203"/>
      <c r="F303" s="204"/>
      <c r="G303" s="204"/>
    </row>
    <row r="304" spans="2:22" s="299" customFormat="1">
      <c r="B304" s="206">
        <v>21</v>
      </c>
      <c r="C304" s="206" t="s">
        <v>51</v>
      </c>
      <c r="D304" s="207"/>
      <c r="E304" s="207"/>
      <c r="F304" s="204"/>
      <c r="G304" s="204"/>
      <c r="H304" s="204"/>
      <c r="I304" s="204"/>
      <c r="J304" s="204"/>
    </row>
    <row r="305" spans="2:22" s="299" customFormat="1" ht="11.25" customHeight="1">
      <c r="B305" s="902" t="s">
        <v>406</v>
      </c>
      <c r="C305" s="903"/>
      <c r="D305" s="900" t="s">
        <v>30</v>
      </c>
      <c r="E305" s="900" t="s">
        <v>407</v>
      </c>
      <c r="F305" s="900" t="s">
        <v>6</v>
      </c>
      <c r="G305" s="920" t="s">
        <v>10923</v>
      </c>
      <c r="H305" s="300" t="s">
        <v>28</v>
      </c>
      <c r="I305" s="300"/>
      <c r="J305" s="300"/>
      <c r="K305" s="297"/>
      <c r="L305" s="298" t="s">
        <v>24</v>
      </c>
      <c r="M305" s="294" t="str">
        <f>通貨1</f>
        <v>YEN</v>
      </c>
      <c r="N305" s="297"/>
      <c r="O305" s="298" t="s">
        <v>25</v>
      </c>
      <c r="P305" s="294" t="str">
        <f>IF(通貨2="","",通貨2)</f>
        <v/>
      </c>
      <c r="Q305" s="297"/>
      <c r="R305" s="298" t="s">
        <v>26</v>
      </c>
      <c r="S305" s="294" t="str">
        <f>IF(通貨3="","",通貨3)</f>
        <v/>
      </c>
      <c r="T305" s="297"/>
      <c r="U305" s="298" t="s">
        <v>27</v>
      </c>
      <c r="V305" s="294" t="str">
        <f>IF(通貨4="","",通貨4)</f>
        <v/>
      </c>
    </row>
    <row r="306" spans="2:22" s="299" customFormat="1" ht="12" thickBot="1">
      <c r="B306" s="904"/>
      <c r="C306" s="905"/>
      <c r="D306" s="906"/>
      <c r="E306" s="907"/>
      <c r="F306" s="906"/>
      <c r="G306" s="921"/>
      <c r="H306" s="301" t="s">
        <v>29</v>
      </c>
      <c r="I306" s="301" t="s">
        <v>5</v>
      </c>
      <c r="J306" s="301" t="s">
        <v>23</v>
      </c>
      <c r="K306" s="301" t="s">
        <v>22</v>
      </c>
      <c r="L306" s="301" t="s">
        <v>5</v>
      </c>
      <c r="M306" s="301" t="s">
        <v>23</v>
      </c>
      <c r="N306" s="301" t="s">
        <v>22</v>
      </c>
      <c r="O306" s="301" t="s">
        <v>5</v>
      </c>
      <c r="P306" s="301" t="s">
        <v>23</v>
      </c>
      <c r="Q306" s="301" t="s">
        <v>22</v>
      </c>
      <c r="R306" s="301" t="s">
        <v>5</v>
      </c>
      <c r="S306" s="301" t="s">
        <v>23</v>
      </c>
      <c r="T306" s="301" t="s">
        <v>22</v>
      </c>
      <c r="U306" s="301" t="s">
        <v>5</v>
      </c>
      <c r="V306" s="301" t="s">
        <v>23</v>
      </c>
    </row>
    <row r="307" spans="2:22" ht="12" thickTop="1">
      <c r="B307" s="577">
        <v>1</v>
      </c>
      <c r="C307" s="587"/>
      <c r="D307" s="579"/>
      <c r="E307" s="579"/>
      <c r="F307" s="581"/>
      <c r="G307" s="586"/>
      <c r="H307" s="227">
        <f t="shared" ref="H307:H317" si="327">IF(I307=0,0,J307/I307)</f>
        <v>0</v>
      </c>
      <c r="I307" s="321">
        <f t="shared" ref="I307:I317" si="328">L307+O307+R307+U307</f>
        <v>0</v>
      </c>
      <c r="J307" s="227">
        <f>M$6*M$7*M307+P$6*P$7*P307+S$6*S$7*S307+V$6*V$7*V307</f>
        <v>0</v>
      </c>
      <c r="K307" s="195"/>
      <c r="L307" s="196"/>
      <c r="M307" s="91">
        <f t="shared" ref="M307:M317" si="329">K307*L307</f>
        <v>0</v>
      </c>
      <c r="N307" s="195"/>
      <c r="O307" s="196"/>
      <c r="P307" s="91">
        <f t="shared" ref="P307:P317" si="330">N307*O307</f>
        <v>0</v>
      </c>
      <c r="Q307" s="195"/>
      <c r="R307" s="196"/>
      <c r="S307" s="91">
        <f t="shared" ref="S307:S317" si="331">Q307*R307</f>
        <v>0</v>
      </c>
      <c r="T307" s="195"/>
      <c r="U307" s="196"/>
      <c r="V307" s="91">
        <f t="shared" ref="V307:V317" si="332">T307*U307</f>
        <v>0</v>
      </c>
    </row>
    <row r="308" spans="2:22">
      <c r="B308" s="577">
        <v>2</v>
      </c>
      <c r="C308" s="587"/>
      <c r="D308" s="579"/>
      <c r="E308" s="579"/>
      <c r="F308" s="581"/>
      <c r="G308" s="586"/>
      <c r="H308" s="227">
        <f t="shared" si="327"/>
        <v>0</v>
      </c>
      <c r="I308" s="321">
        <f t="shared" si="328"/>
        <v>0</v>
      </c>
      <c r="J308" s="227">
        <f>M$6*M$7*M308+P$6*P$7*P308+S$6*S$7*S308+V$6*V$7*V308</f>
        <v>0</v>
      </c>
      <c r="K308" s="195"/>
      <c r="L308" s="196"/>
      <c r="M308" s="91">
        <f t="shared" si="329"/>
        <v>0</v>
      </c>
      <c r="N308" s="195"/>
      <c r="O308" s="196"/>
      <c r="P308" s="91">
        <f t="shared" si="330"/>
        <v>0</v>
      </c>
      <c r="Q308" s="195"/>
      <c r="R308" s="196"/>
      <c r="S308" s="91">
        <f t="shared" si="331"/>
        <v>0</v>
      </c>
      <c r="T308" s="195"/>
      <c r="U308" s="196"/>
      <c r="V308" s="91">
        <f t="shared" si="332"/>
        <v>0</v>
      </c>
    </row>
    <row r="309" spans="2:22">
      <c r="B309" s="577">
        <v>3</v>
      </c>
      <c r="C309" s="587"/>
      <c r="D309" s="588">
        <v>0</v>
      </c>
      <c r="E309" s="588"/>
      <c r="F309" s="584">
        <v>0</v>
      </c>
      <c r="G309" s="586"/>
      <c r="H309" s="227">
        <f t="shared" si="327"/>
        <v>0</v>
      </c>
      <c r="I309" s="321">
        <f t="shared" si="328"/>
        <v>0</v>
      </c>
      <c r="J309" s="227">
        <f>M$6*M$7*M309+P$6*P$7*P309+S$6*S$7*S309+V$6*V$7*V309</f>
        <v>0</v>
      </c>
      <c r="K309" s="195"/>
      <c r="L309" s="196"/>
      <c r="M309" s="91">
        <f t="shared" si="329"/>
        <v>0</v>
      </c>
      <c r="N309" s="195"/>
      <c r="O309" s="196"/>
      <c r="P309" s="91">
        <f t="shared" si="330"/>
        <v>0</v>
      </c>
      <c r="Q309" s="195"/>
      <c r="R309" s="196"/>
      <c r="S309" s="91">
        <f t="shared" si="331"/>
        <v>0</v>
      </c>
      <c r="T309" s="195"/>
      <c r="U309" s="196"/>
      <c r="V309" s="91">
        <f t="shared" si="332"/>
        <v>0</v>
      </c>
    </row>
    <row r="310" spans="2:22">
      <c r="B310" s="577">
        <v>4</v>
      </c>
      <c r="C310" s="587"/>
      <c r="D310" s="588"/>
      <c r="E310" s="588"/>
      <c r="F310" s="584">
        <v>0</v>
      </c>
      <c r="G310" s="586"/>
      <c r="H310" s="227">
        <f t="shared" ref="H310:H316" si="333">IF(I310=0,0,J310/I310)</f>
        <v>0</v>
      </c>
      <c r="I310" s="321">
        <f t="shared" ref="I310:I316" si="334">L310+O310+R310+U310</f>
        <v>0</v>
      </c>
      <c r="J310" s="227">
        <f t="shared" ref="J310:J316" si="335">M$6*M$7*M310+P$6*P$7*P310+S$6*S$7*S310+V$6*V$7*V310</f>
        <v>0</v>
      </c>
      <c r="K310" s="195"/>
      <c r="L310" s="196"/>
      <c r="M310" s="91">
        <f t="shared" ref="M310:M316" si="336">K310*L310</f>
        <v>0</v>
      </c>
      <c r="N310" s="195"/>
      <c r="O310" s="196"/>
      <c r="P310" s="91">
        <f t="shared" ref="P310:P316" si="337">N310*O310</f>
        <v>0</v>
      </c>
      <c r="Q310" s="195"/>
      <c r="R310" s="196"/>
      <c r="S310" s="91">
        <f t="shared" ref="S310:S316" si="338">Q310*R310</f>
        <v>0</v>
      </c>
      <c r="T310" s="195"/>
      <c r="U310" s="196"/>
      <c r="V310" s="91">
        <f t="shared" ref="V310:V316" si="339">T310*U310</f>
        <v>0</v>
      </c>
    </row>
    <row r="311" spans="2:22">
      <c r="B311" s="577">
        <v>5</v>
      </c>
      <c r="C311" s="587"/>
      <c r="D311" s="588"/>
      <c r="E311" s="588"/>
      <c r="F311" s="584">
        <v>0</v>
      </c>
      <c r="G311" s="586"/>
      <c r="H311" s="227">
        <f t="shared" si="333"/>
        <v>0</v>
      </c>
      <c r="I311" s="321">
        <f t="shared" si="334"/>
        <v>0</v>
      </c>
      <c r="J311" s="227">
        <f t="shared" si="335"/>
        <v>0</v>
      </c>
      <c r="K311" s="195"/>
      <c r="L311" s="196"/>
      <c r="M311" s="91">
        <f t="shared" si="336"/>
        <v>0</v>
      </c>
      <c r="N311" s="195"/>
      <c r="O311" s="196"/>
      <c r="P311" s="91">
        <f t="shared" si="337"/>
        <v>0</v>
      </c>
      <c r="Q311" s="195"/>
      <c r="R311" s="196"/>
      <c r="S311" s="91">
        <f t="shared" si="338"/>
        <v>0</v>
      </c>
      <c r="T311" s="195"/>
      <c r="U311" s="196"/>
      <c r="V311" s="91">
        <f t="shared" si="339"/>
        <v>0</v>
      </c>
    </row>
    <row r="312" spans="2:22">
      <c r="B312" s="577">
        <v>6</v>
      </c>
      <c r="C312" s="587"/>
      <c r="D312" s="588"/>
      <c r="E312" s="588"/>
      <c r="F312" s="584">
        <v>0</v>
      </c>
      <c r="G312" s="586"/>
      <c r="H312" s="227">
        <f t="shared" si="333"/>
        <v>0</v>
      </c>
      <c r="I312" s="321">
        <f t="shared" si="334"/>
        <v>0</v>
      </c>
      <c r="J312" s="227">
        <f t="shared" si="335"/>
        <v>0</v>
      </c>
      <c r="K312" s="195"/>
      <c r="L312" s="196"/>
      <c r="M312" s="91">
        <f t="shared" si="336"/>
        <v>0</v>
      </c>
      <c r="N312" s="195"/>
      <c r="O312" s="196"/>
      <c r="P312" s="91">
        <f t="shared" si="337"/>
        <v>0</v>
      </c>
      <c r="Q312" s="195"/>
      <c r="R312" s="196"/>
      <c r="S312" s="91">
        <f t="shared" si="338"/>
        <v>0</v>
      </c>
      <c r="T312" s="195"/>
      <c r="U312" s="196"/>
      <c r="V312" s="91">
        <f t="shared" si="339"/>
        <v>0</v>
      </c>
    </row>
    <row r="313" spans="2:22">
      <c r="B313" s="577">
        <v>7</v>
      </c>
      <c r="C313" s="587"/>
      <c r="D313" s="588"/>
      <c r="E313" s="588"/>
      <c r="F313" s="584">
        <v>0</v>
      </c>
      <c r="G313" s="586"/>
      <c r="H313" s="227">
        <f t="shared" si="333"/>
        <v>0</v>
      </c>
      <c r="I313" s="321">
        <f t="shared" si="334"/>
        <v>0</v>
      </c>
      <c r="J313" s="227">
        <f t="shared" si="335"/>
        <v>0</v>
      </c>
      <c r="K313" s="195"/>
      <c r="L313" s="196"/>
      <c r="M313" s="91">
        <f t="shared" si="336"/>
        <v>0</v>
      </c>
      <c r="N313" s="195"/>
      <c r="O313" s="196"/>
      <c r="P313" s="91">
        <f t="shared" si="337"/>
        <v>0</v>
      </c>
      <c r="Q313" s="195"/>
      <c r="R313" s="196"/>
      <c r="S313" s="91">
        <f t="shared" si="338"/>
        <v>0</v>
      </c>
      <c r="T313" s="195"/>
      <c r="U313" s="196"/>
      <c r="V313" s="91">
        <f t="shared" si="339"/>
        <v>0</v>
      </c>
    </row>
    <row r="314" spans="2:22">
      <c r="B314" s="577">
        <v>8</v>
      </c>
      <c r="C314" s="587"/>
      <c r="D314" s="588"/>
      <c r="E314" s="588"/>
      <c r="F314" s="584">
        <v>0</v>
      </c>
      <c r="G314" s="586"/>
      <c r="H314" s="227">
        <f t="shared" si="333"/>
        <v>0</v>
      </c>
      <c r="I314" s="321">
        <f t="shared" si="334"/>
        <v>0</v>
      </c>
      <c r="J314" s="227">
        <f t="shared" si="335"/>
        <v>0</v>
      </c>
      <c r="K314" s="195"/>
      <c r="L314" s="196"/>
      <c r="M314" s="91">
        <f t="shared" si="336"/>
        <v>0</v>
      </c>
      <c r="N314" s="195"/>
      <c r="O314" s="196"/>
      <c r="P314" s="91">
        <f t="shared" si="337"/>
        <v>0</v>
      </c>
      <c r="Q314" s="195"/>
      <c r="R314" s="196"/>
      <c r="S314" s="91">
        <f t="shared" si="338"/>
        <v>0</v>
      </c>
      <c r="T314" s="195"/>
      <c r="U314" s="196"/>
      <c r="V314" s="91">
        <f t="shared" si="339"/>
        <v>0</v>
      </c>
    </row>
    <row r="315" spans="2:22">
      <c r="B315" s="577">
        <v>9</v>
      </c>
      <c r="C315" s="587"/>
      <c r="D315" s="588"/>
      <c r="E315" s="588"/>
      <c r="F315" s="584">
        <v>0</v>
      </c>
      <c r="G315" s="586"/>
      <c r="H315" s="227">
        <f t="shared" si="333"/>
        <v>0</v>
      </c>
      <c r="I315" s="321">
        <f t="shared" si="334"/>
        <v>0</v>
      </c>
      <c r="J315" s="227">
        <f t="shared" si="335"/>
        <v>0</v>
      </c>
      <c r="K315" s="195"/>
      <c r="L315" s="196"/>
      <c r="M315" s="91">
        <f t="shared" si="336"/>
        <v>0</v>
      </c>
      <c r="N315" s="195"/>
      <c r="O315" s="196"/>
      <c r="P315" s="91">
        <f t="shared" si="337"/>
        <v>0</v>
      </c>
      <c r="Q315" s="195"/>
      <c r="R315" s="196"/>
      <c r="S315" s="91">
        <f t="shared" si="338"/>
        <v>0</v>
      </c>
      <c r="T315" s="195"/>
      <c r="U315" s="196"/>
      <c r="V315" s="91">
        <f t="shared" si="339"/>
        <v>0</v>
      </c>
    </row>
    <row r="316" spans="2:22">
      <c r="B316" s="577">
        <v>10</v>
      </c>
      <c r="C316" s="587"/>
      <c r="D316" s="588"/>
      <c r="E316" s="588"/>
      <c r="F316" s="584">
        <v>0</v>
      </c>
      <c r="G316" s="586"/>
      <c r="H316" s="227">
        <f t="shared" si="333"/>
        <v>0</v>
      </c>
      <c r="I316" s="321">
        <f t="shared" si="334"/>
        <v>0</v>
      </c>
      <c r="J316" s="227">
        <f t="shared" si="335"/>
        <v>0</v>
      </c>
      <c r="K316" s="195"/>
      <c r="L316" s="196"/>
      <c r="M316" s="91">
        <f t="shared" si="336"/>
        <v>0</v>
      </c>
      <c r="N316" s="195"/>
      <c r="O316" s="196"/>
      <c r="P316" s="91">
        <f t="shared" si="337"/>
        <v>0</v>
      </c>
      <c r="Q316" s="195"/>
      <c r="R316" s="196"/>
      <c r="S316" s="91">
        <f t="shared" si="338"/>
        <v>0</v>
      </c>
      <c r="T316" s="195"/>
      <c r="U316" s="196"/>
      <c r="V316" s="91">
        <f t="shared" si="339"/>
        <v>0</v>
      </c>
    </row>
    <row r="317" spans="2:22" s="299" customFormat="1" ht="12" thickBot="1">
      <c r="B317" s="214"/>
      <c r="C317" s="215"/>
      <c r="D317" s="216" t="s">
        <v>504</v>
      </c>
      <c r="E317" s="221"/>
      <c r="F317" s="220">
        <v>0</v>
      </c>
      <c r="G317" s="589"/>
      <c r="H317" s="322">
        <f t="shared" si="327"/>
        <v>0</v>
      </c>
      <c r="I317" s="323">
        <f t="shared" si="328"/>
        <v>0</v>
      </c>
      <c r="J317" s="322">
        <f>M$6*M$7*M317+P$6*P$7*P317+S$6*S$7*S317+V$6*V$7*V317</f>
        <v>0</v>
      </c>
      <c r="K317" s="322"/>
      <c r="L317" s="576"/>
      <c r="M317" s="322">
        <f t="shared" si="329"/>
        <v>0</v>
      </c>
      <c r="N317" s="322"/>
      <c r="O317" s="576"/>
      <c r="P317" s="322">
        <f t="shared" si="330"/>
        <v>0</v>
      </c>
      <c r="Q317" s="322"/>
      <c r="R317" s="576"/>
      <c r="S317" s="322">
        <f t="shared" si="331"/>
        <v>0</v>
      </c>
      <c r="T317" s="322"/>
      <c r="U317" s="576"/>
      <c r="V317" s="322">
        <f t="shared" si="332"/>
        <v>0</v>
      </c>
    </row>
    <row r="318" spans="2:22" s="299" customFormat="1" ht="12" thickTop="1">
      <c r="B318" s="302"/>
      <c r="C318" s="303"/>
      <c r="D318" s="304" t="s">
        <v>8</v>
      </c>
      <c r="E318" s="305"/>
      <c r="F318" s="305">
        <v>0</v>
      </c>
      <c r="G318" s="305"/>
      <c r="H318" s="306"/>
      <c r="I318" s="307"/>
      <c r="J318" s="306">
        <f>SUBTOTAL(9,J307:J317)</f>
        <v>0</v>
      </c>
      <c r="K318" s="306"/>
      <c r="L318" s="307"/>
      <c r="M318" s="306">
        <f>SUBTOTAL(9,M307:M317)</f>
        <v>0</v>
      </c>
      <c r="N318" s="306"/>
      <c r="O318" s="307"/>
      <c r="P318" s="306">
        <f>SUBTOTAL(9,P307:P317)</f>
        <v>0</v>
      </c>
      <c r="Q318" s="306"/>
      <c r="R318" s="307"/>
      <c r="S318" s="306">
        <f>SUBTOTAL(9,S307:S317)</f>
        <v>0</v>
      </c>
      <c r="T318" s="306"/>
      <c r="U318" s="307"/>
      <c r="V318" s="306">
        <f>SUBTOTAL(9,V307:V317)</f>
        <v>0</v>
      </c>
    </row>
    <row r="319" spans="2:22" s="299" customFormat="1">
      <c r="B319" s="214"/>
      <c r="C319" s="677"/>
      <c r="D319" s="672"/>
      <c r="E319" s="222" t="s">
        <v>11035</v>
      </c>
      <c r="F319" s="220"/>
      <c r="G319" s="675" t="s">
        <v>10924</v>
      </c>
      <c r="H319" s="673"/>
      <c r="I319" s="323"/>
      <c r="J319" s="676">
        <f>SUMIFS(J307:J317,$G307:$G317,$G319)</f>
        <v>0</v>
      </c>
      <c r="K319" s="673"/>
      <c r="L319" s="323"/>
      <c r="M319" s="676">
        <f>SUMIFS(M307:M317,$G307:$G317,$G319)</f>
        <v>0</v>
      </c>
      <c r="N319" s="673"/>
      <c r="O319" s="323"/>
      <c r="P319" s="676">
        <f>SUMIFS(P307:P317,$G307:$G317,$G319)</f>
        <v>0</v>
      </c>
      <c r="Q319" s="673"/>
      <c r="R319" s="323"/>
      <c r="S319" s="676">
        <f>SUMIFS(S307:S317,$G307:$G317,$G319)</f>
        <v>0</v>
      </c>
      <c r="T319" s="673"/>
      <c r="U319" s="323"/>
      <c r="V319" s="676">
        <f>SUMIFS(V307:V317,$G307:$G317,$G319)</f>
        <v>0</v>
      </c>
    </row>
    <row r="320" spans="2:22" s="199" customFormat="1">
      <c r="B320" s="214"/>
      <c r="C320" s="677"/>
      <c r="D320" s="217"/>
      <c r="E320" s="671" t="s">
        <v>11036</v>
      </c>
      <c r="F320" s="558"/>
      <c r="G320" s="675" t="s">
        <v>10925</v>
      </c>
      <c r="H320" s="601"/>
      <c r="I320" s="601"/>
      <c r="J320" s="676">
        <f>SUMIFS(J307:J317,$G307:$G317,$G320)</f>
        <v>0</v>
      </c>
      <c r="K320" s="601"/>
      <c r="L320" s="601"/>
      <c r="M320" s="676">
        <f>SUMIFS(M307:M317,$G307:$G317,$G320)</f>
        <v>0</v>
      </c>
      <c r="N320" s="601"/>
      <c r="O320" s="601"/>
      <c r="P320" s="676">
        <f>SUMIFS(P307:P317,$G307:$G317,$G320)</f>
        <v>0</v>
      </c>
      <c r="Q320" s="601"/>
      <c r="R320" s="601"/>
      <c r="S320" s="676">
        <f>SUMIFS(S307:S317,$G307:$G317,$G320)</f>
        <v>0</v>
      </c>
      <c r="T320" s="601"/>
      <c r="U320" s="601"/>
      <c r="V320" s="676">
        <f>SUMIFS(V307:V317,$G307:$G317,$G320)</f>
        <v>0</v>
      </c>
    </row>
    <row r="321" spans="2:22" s="678" customFormat="1">
      <c r="B321" s="679"/>
      <c r="C321" s="679"/>
      <c r="D321" s="680"/>
      <c r="E321" s="679" t="str">
        <f>IF(J321&lt;&gt;0,"未区分","")</f>
        <v/>
      </c>
      <c r="F321" s="681"/>
      <c r="G321" s="681"/>
      <c r="H321" s="682"/>
      <c r="I321" s="682"/>
      <c r="J321" s="683">
        <f>J318-J319-J320</f>
        <v>0</v>
      </c>
      <c r="K321" s="682"/>
      <c r="L321" s="682"/>
      <c r="M321" s="683">
        <f>M318-M319-M320</f>
        <v>0</v>
      </c>
      <c r="N321" s="682"/>
      <c r="O321" s="682"/>
      <c r="P321" s="683">
        <f>P318-P319-P320</f>
        <v>0</v>
      </c>
      <c r="Q321" s="682"/>
      <c r="R321" s="682"/>
      <c r="S321" s="683">
        <f>S318-S319-S320</f>
        <v>0</v>
      </c>
      <c r="T321" s="682"/>
      <c r="U321" s="682"/>
      <c r="V321" s="683">
        <f>V318-V319-V320</f>
        <v>0</v>
      </c>
    </row>
    <row r="322" spans="2:22" s="299" customFormat="1">
      <c r="B322" s="309"/>
      <c r="C322" s="309"/>
      <c r="F322" s="310"/>
      <c r="G322" s="310"/>
    </row>
    <row r="323" spans="2:22" s="299" customFormat="1">
      <c r="B323" s="309"/>
      <c r="C323" s="309"/>
      <c r="F323" s="310"/>
      <c r="G323" s="310"/>
    </row>
    <row r="324" spans="2:22" s="299" customFormat="1">
      <c r="B324" s="902" t="s">
        <v>406</v>
      </c>
      <c r="C324" s="903"/>
      <c r="D324" s="896" t="s">
        <v>30</v>
      </c>
      <c r="E324" s="897"/>
      <c r="F324" s="900"/>
      <c r="G324" s="900"/>
      <c r="H324" s="900"/>
      <c r="I324" s="900"/>
      <c r="J324" s="311" t="s">
        <v>28</v>
      </c>
      <c r="K324" s="297"/>
      <c r="L324" s="298" t="s">
        <v>24</v>
      </c>
      <c r="M324" s="294" t="str">
        <f>通貨1</f>
        <v>YEN</v>
      </c>
      <c r="N324" s="297"/>
      <c r="O324" s="298" t="s">
        <v>25</v>
      </c>
      <c r="P324" s="294" t="str">
        <f>IF(通貨2="","",通貨2)</f>
        <v/>
      </c>
      <c r="Q324" s="297"/>
      <c r="R324" s="298" t="s">
        <v>26</v>
      </c>
      <c r="S324" s="294" t="str">
        <f>IF(通貨3="","",通貨3)</f>
        <v/>
      </c>
      <c r="T324" s="297"/>
      <c r="U324" s="298" t="s">
        <v>27</v>
      </c>
      <c r="V324" s="294" t="str">
        <f>IF(通貨4="","",通貨4)</f>
        <v/>
      </c>
    </row>
    <row r="325" spans="2:22" s="299" customFormat="1">
      <c r="B325" s="896"/>
      <c r="C325" s="897"/>
      <c r="D325" s="898"/>
      <c r="E325" s="899"/>
      <c r="F325" s="901"/>
      <c r="G325" s="901"/>
      <c r="H325" s="901"/>
      <c r="I325" s="901"/>
      <c r="J325" s="312" t="s">
        <v>23</v>
      </c>
      <c r="K325" s="313"/>
      <c r="L325" s="313"/>
      <c r="M325" s="313" t="s">
        <v>23</v>
      </c>
      <c r="N325" s="313"/>
      <c r="O325" s="313"/>
      <c r="P325" s="313" t="s">
        <v>23</v>
      </c>
      <c r="Q325" s="313"/>
      <c r="R325" s="313"/>
      <c r="S325" s="313" t="s">
        <v>23</v>
      </c>
      <c r="T325" s="313"/>
      <c r="U325" s="313"/>
      <c r="V325" s="313" t="s">
        <v>23</v>
      </c>
    </row>
    <row r="326" spans="2:22">
      <c r="B326" s="144">
        <f>B8</f>
        <v>3</v>
      </c>
      <c r="C326" s="145"/>
      <c r="D326" s="144" t="str">
        <f>C8</f>
        <v>材料費</v>
      </c>
      <c r="E326" s="131"/>
      <c r="F326" s="15"/>
      <c r="G326" s="489"/>
      <c r="H326" s="5"/>
      <c r="I326" s="5"/>
      <c r="J326" s="143">
        <f>J28</f>
        <v>0</v>
      </c>
      <c r="K326" s="5"/>
      <c r="L326" s="5"/>
      <c r="M326" s="143">
        <f>M28</f>
        <v>0</v>
      </c>
      <c r="N326" s="5"/>
      <c r="O326" s="5"/>
      <c r="P326" s="143">
        <f>P28</f>
        <v>0</v>
      </c>
      <c r="Q326" s="5"/>
      <c r="R326" s="5"/>
      <c r="S326" s="143">
        <f>S28</f>
        <v>0</v>
      </c>
      <c r="T326" s="5"/>
      <c r="U326" s="5"/>
      <c r="V326" s="143">
        <f>V28</f>
        <v>0</v>
      </c>
    </row>
    <row r="327" spans="2:22">
      <c r="B327" s="144">
        <f>B32</f>
        <v>4</v>
      </c>
      <c r="C327" s="145"/>
      <c r="D327" s="144" t="str">
        <f>C32</f>
        <v>外注委託費</v>
      </c>
      <c r="E327" s="131"/>
      <c r="F327" s="15"/>
      <c r="G327" s="489"/>
      <c r="H327" s="5"/>
      <c r="I327" s="5"/>
      <c r="J327" s="143">
        <f>J54</f>
        <v>0</v>
      </c>
      <c r="K327" s="5"/>
      <c r="L327" s="5"/>
      <c r="M327" s="143">
        <f>M54</f>
        <v>0</v>
      </c>
      <c r="N327" s="5"/>
      <c r="O327" s="5"/>
      <c r="P327" s="143">
        <f>P54</f>
        <v>0</v>
      </c>
      <c r="Q327" s="5"/>
      <c r="R327" s="5"/>
      <c r="S327" s="143">
        <f>S54</f>
        <v>0</v>
      </c>
      <c r="T327" s="5"/>
      <c r="U327" s="5"/>
      <c r="V327" s="143">
        <f>V54</f>
        <v>0</v>
      </c>
    </row>
    <row r="328" spans="2:22">
      <c r="B328" s="144">
        <f>B58</f>
        <v>5</v>
      </c>
      <c r="C328" s="145"/>
      <c r="D328" s="144" t="str">
        <f>C58</f>
        <v>労務費</v>
      </c>
      <c r="E328" s="131"/>
      <c r="F328" s="15"/>
      <c r="G328" s="489"/>
      <c r="H328" s="5"/>
      <c r="I328" s="5"/>
      <c r="J328" s="143">
        <f>J78</f>
        <v>0</v>
      </c>
      <c r="K328" s="5"/>
      <c r="L328" s="5"/>
      <c r="M328" s="143">
        <f>M78</f>
        <v>0</v>
      </c>
      <c r="N328" s="5"/>
      <c r="O328" s="5"/>
      <c r="P328" s="143">
        <f>P78</f>
        <v>0</v>
      </c>
      <c r="Q328" s="5"/>
      <c r="R328" s="5"/>
      <c r="S328" s="143">
        <f>S78</f>
        <v>0</v>
      </c>
      <c r="T328" s="5"/>
      <c r="U328" s="5"/>
      <c r="V328" s="143">
        <f>V78</f>
        <v>0</v>
      </c>
    </row>
    <row r="329" spans="2:22">
      <c r="B329" s="144">
        <f>B82</f>
        <v>6</v>
      </c>
      <c r="C329" s="145"/>
      <c r="D329" s="144" t="str">
        <f>C82</f>
        <v>通信交通費</v>
      </c>
      <c r="E329" s="131"/>
      <c r="F329" s="15"/>
      <c r="G329" s="489"/>
      <c r="H329" s="5"/>
      <c r="I329" s="5"/>
      <c r="J329" s="143">
        <f>J104</f>
        <v>0</v>
      </c>
      <c r="K329" s="5"/>
      <c r="L329" s="5"/>
      <c r="M329" s="143">
        <f>M104</f>
        <v>0</v>
      </c>
      <c r="N329" s="5"/>
      <c r="O329" s="5"/>
      <c r="P329" s="143">
        <f>P104</f>
        <v>0</v>
      </c>
      <c r="Q329" s="5"/>
      <c r="R329" s="5"/>
      <c r="S329" s="143">
        <f>S104</f>
        <v>0</v>
      </c>
      <c r="T329" s="5"/>
      <c r="U329" s="5"/>
      <c r="V329" s="143">
        <f>V104</f>
        <v>0</v>
      </c>
    </row>
    <row r="330" spans="2:22">
      <c r="B330" s="144">
        <f>B108</f>
        <v>7</v>
      </c>
      <c r="C330" s="145"/>
      <c r="D330" s="144" t="str">
        <f>C108</f>
        <v>事務用品複写費</v>
      </c>
      <c r="E330" s="131"/>
      <c r="F330" s="15"/>
      <c r="G330" s="489"/>
      <c r="H330" s="5"/>
      <c r="I330" s="5"/>
      <c r="J330" s="143">
        <f>J122</f>
        <v>0</v>
      </c>
      <c r="K330" s="5"/>
      <c r="L330" s="5"/>
      <c r="M330" s="143">
        <f>M122</f>
        <v>0</v>
      </c>
      <c r="N330" s="5"/>
      <c r="O330" s="5"/>
      <c r="P330" s="143">
        <f>P122</f>
        <v>0</v>
      </c>
      <c r="Q330" s="5"/>
      <c r="R330" s="5"/>
      <c r="S330" s="143">
        <f>S122</f>
        <v>0</v>
      </c>
      <c r="T330" s="5"/>
      <c r="U330" s="5"/>
      <c r="V330" s="143">
        <f>V122</f>
        <v>0</v>
      </c>
    </row>
    <row r="331" spans="2:22">
      <c r="B331" s="144">
        <f>B126</f>
        <v>8</v>
      </c>
      <c r="C331" s="145"/>
      <c r="D331" s="144" t="str">
        <f>C126</f>
        <v>福利厚生費</v>
      </c>
      <c r="E331" s="131"/>
      <c r="F331" s="15"/>
      <c r="G331" s="489"/>
      <c r="H331" s="5"/>
      <c r="I331" s="5"/>
      <c r="J331" s="143">
        <f>J135</f>
        <v>0</v>
      </c>
      <c r="K331" s="5"/>
      <c r="L331" s="5"/>
      <c r="M331" s="143">
        <f>M135</f>
        <v>0</v>
      </c>
      <c r="N331" s="5"/>
      <c r="O331" s="5"/>
      <c r="P331" s="143">
        <f>P135</f>
        <v>0</v>
      </c>
      <c r="Q331" s="5"/>
      <c r="R331" s="5"/>
      <c r="S331" s="143">
        <f>S135</f>
        <v>0</v>
      </c>
      <c r="T331" s="5"/>
      <c r="U331" s="5"/>
      <c r="V331" s="143">
        <f>V135</f>
        <v>0</v>
      </c>
    </row>
    <row r="332" spans="2:22">
      <c r="B332" s="144">
        <f>B139</f>
        <v>9</v>
      </c>
      <c r="C332" s="145"/>
      <c r="D332" s="144" t="str">
        <f>C139</f>
        <v>会議費</v>
      </c>
      <c r="E332" s="131"/>
      <c r="F332" s="15"/>
      <c r="G332" s="489"/>
      <c r="H332" s="5"/>
      <c r="I332" s="5"/>
      <c r="J332" s="143">
        <f>J146</f>
        <v>0</v>
      </c>
      <c r="K332" s="5"/>
      <c r="L332" s="5"/>
      <c r="M332" s="143">
        <f>M146</f>
        <v>0</v>
      </c>
      <c r="N332" s="5"/>
      <c r="O332" s="5"/>
      <c r="P332" s="143">
        <f>P146</f>
        <v>0</v>
      </c>
      <c r="Q332" s="5"/>
      <c r="R332" s="5"/>
      <c r="S332" s="143">
        <f>S146</f>
        <v>0</v>
      </c>
      <c r="T332" s="5"/>
      <c r="U332" s="5"/>
      <c r="V332" s="143">
        <f>V146</f>
        <v>0</v>
      </c>
    </row>
    <row r="333" spans="2:22">
      <c r="B333" s="144">
        <f>B150</f>
        <v>10</v>
      </c>
      <c r="C333" s="145"/>
      <c r="D333" s="144" t="str">
        <f>C150</f>
        <v>交際費</v>
      </c>
      <c r="E333" s="131"/>
      <c r="F333" s="15"/>
      <c r="G333" s="489"/>
      <c r="H333" s="5"/>
      <c r="I333" s="5"/>
      <c r="J333" s="143">
        <f>J158</f>
        <v>0</v>
      </c>
      <c r="K333" s="5"/>
      <c r="L333" s="5"/>
      <c r="M333" s="143">
        <f>M158</f>
        <v>0</v>
      </c>
      <c r="N333" s="5"/>
      <c r="O333" s="5"/>
      <c r="P333" s="143">
        <f>P158</f>
        <v>0</v>
      </c>
      <c r="Q333" s="5"/>
      <c r="R333" s="5"/>
      <c r="S333" s="143">
        <f>S158</f>
        <v>0</v>
      </c>
      <c r="T333" s="5"/>
      <c r="U333" s="5"/>
      <c r="V333" s="143">
        <f>V158</f>
        <v>0</v>
      </c>
    </row>
    <row r="334" spans="2:22">
      <c r="B334" s="144">
        <f>B162</f>
        <v>11</v>
      </c>
      <c r="C334" s="145"/>
      <c r="D334" s="144" t="str">
        <f>C162</f>
        <v>修繕維持費</v>
      </c>
      <c r="E334" s="131"/>
      <c r="F334" s="15"/>
      <c r="G334" s="489"/>
      <c r="H334" s="5"/>
      <c r="I334" s="5"/>
      <c r="J334" s="143">
        <f>J169</f>
        <v>0</v>
      </c>
      <c r="K334" s="5"/>
      <c r="L334" s="5"/>
      <c r="M334" s="143">
        <f>M169</f>
        <v>0</v>
      </c>
      <c r="N334" s="5"/>
      <c r="O334" s="5"/>
      <c r="P334" s="143">
        <f>P169</f>
        <v>0</v>
      </c>
      <c r="Q334" s="5"/>
      <c r="R334" s="5"/>
      <c r="S334" s="143">
        <f>S169</f>
        <v>0</v>
      </c>
      <c r="T334" s="5"/>
      <c r="U334" s="5"/>
      <c r="V334" s="143">
        <f>V169</f>
        <v>0</v>
      </c>
    </row>
    <row r="335" spans="2:22">
      <c r="B335" s="144">
        <f t="shared" ref="B335" si="340">B173</f>
        <v>12</v>
      </c>
      <c r="C335" s="145"/>
      <c r="D335" s="144" t="str">
        <f>C173</f>
        <v>動力用水光熱費</v>
      </c>
      <c r="E335" s="131"/>
      <c r="F335" s="15"/>
      <c r="G335" s="489"/>
      <c r="H335" s="5"/>
      <c r="I335" s="5"/>
      <c r="J335" s="143">
        <f>J182</f>
        <v>0</v>
      </c>
      <c r="K335" s="5"/>
      <c r="L335" s="5"/>
      <c r="M335" s="143">
        <f>M182</f>
        <v>0</v>
      </c>
      <c r="N335" s="5"/>
      <c r="O335" s="5"/>
      <c r="P335" s="143">
        <f>P182</f>
        <v>0</v>
      </c>
      <c r="Q335" s="5"/>
      <c r="R335" s="5"/>
      <c r="S335" s="143">
        <f>S182</f>
        <v>0</v>
      </c>
      <c r="T335" s="5"/>
      <c r="U335" s="5"/>
      <c r="V335" s="143">
        <f>V182</f>
        <v>0</v>
      </c>
    </row>
    <row r="336" spans="2:22">
      <c r="B336" s="144">
        <f t="shared" ref="B336" si="341">B186</f>
        <v>13</v>
      </c>
      <c r="C336" s="145"/>
      <c r="D336" s="144" t="str">
        <f>C186</f>
        <v>諸賃借料</v>
      </c>
      <c r="E336" s="131"/>
      <c r="F336" s="15"/>
      <c r="G336" s="489"/>
      <c r="H336" s="5"/>
      <c r="I336" s="5"/>
      <c r="J336" s="143">
        <f>J195</f>
        <v>0</v>
      </c>
      <c r="K336" s="5"/>
      <c r="L336" s="5"/>
      <c r="M336" s="143">
        <f>M195</f>
        <v>0</v>
      </c>
      <c r="N336" s="5"/>
      <c r="O336" s="5"/>
      <c r="P336" s="143">
        <f>P195</f>
        <v>0</v>
      </c>
      <c r="Q336" s="5"/>
      <c r="R336" s="5"/>
      <c r="S336" s="143">
        <f>S195</f>
        <v>0</v>
      </c>
      <c r="T336" s="5"/>
      <c r="U336" s="5"/>
      <c r="V336" s="143">
        <f>V195</f>
        <v>0</v>
      </c>
    </row>
    <row r="337" spans="2:22">
      <c r="B337" s="144">
        <f t="shared" ref="B337" si="342">B199</f>
        <v>14</v>
      </c>
      <c r="C337" s="145"/>
      <c r="D337" s="144" t="str">
        <f>C199</f>
        <v>保険料</v>
      </c>
      <c r="E337" s="131"/>
      <c r="F337" s="15"/>
      <c r="G337" s="489"/>
      <c r="H337" s="5"/>
      <c r="I337" s="5"/>
      <c r="J337" s="143">
        <f>J208</f>
        <v>0</v>
      </c>
      <c r="K337" s="5"/>
      <c r="L337" s="5"/>
      <c r="M337" s="143">
        <f>M208</f>
        <v>0</v>
      </c>
      <c r="N337" s="5"/>
      <c r="O337" s="5"/>
      <c r="P337" s="143">
        <f>P208</f>
        <v>0</v>
      </c>
      <c r="Q337" s="5"/>
      <c r="R337" s="5"/>
      <c r="S337" s="143">
        <f>S208</f>
        <v>0</v>
      </c>
      <c r="T337" s="5"/>
      <c r="U337" s="5"/>
      <c r="V337" s="143">
        <f>V208</f>
        <v>0</v>
      </c>
    </row>
    <row r="338" spans="2:22">
      <c r="B338" s="144">
        <f t="shared" ref="B338" si="343">B212</f>
        <v>15</v>
      </c>
      <c r="C338" s="145"/>
      <c r="D338" s="144" t="str">
        <f>C212</f>
        <v>減価償却費</v>
      </c>
      <c r="E338" s="131"/>
      <c r="F338" s="15"/>
      <c r="G338" s="489"/>
      <c r="H338" s="5"/>
      <c r="I338" s="5"/>
      <c r="J338" s="143">
        <f>J229</f>
        <v>0</v>
      </c>
      <c r="K338" s="5"/>
      <c r="L338" s="5"/>
      <c r="M338" s="143">
        <f>M229</f>
        <v>0</v>
      </c>
      <c r="N338" s="5"/>
      <c r="O338" s="5"/>
      <c r="P338" s="143">
        <f>P229</f>
        <v>0</v>
      </c>
      <c r="Q338" s="5"/>
      <c r="R338" s="5"/>
      <c r="S338" s="143">
        <f>S229</f>
        <v>0</v>
      </c>
      <c r="T338" s="5"/>
      <c r="U338" s="5"/>
      <c r="V338" s="143">
        <f>V229</f>
        <v>0</v>
      </c>
    </row>
    <row r="339" spans="2:22">
      <c r="B339" s="144">
        <f t="shared" ref="B339" si="344">B233</f>
        <v>16</v>
      </c>
      <c r="C339" s="145"/>
      <c r="D339" s="144" t="str">
        <f>C233</f>
        <v>地代家賃</v>
      </c>
      <c r="E339" s="131"/>
      <c r="F339" s="15"/>
      <c r="G339" s="489"/>
      <c r="H339" s="5"/>
      <c r="I339" s="5"/>
      <c r="J339" s="143">
        <f>J242</f>
        <v>0</v>
      </c>
      <c r="K339" s="5"/>
      <c r="L339" s="5"/>
      <c r="M339" s="143">
        <f>M242</f>
        <v>0</v>
      </c>
      <c r="N339" s="5"/>
      <c r="O339" s="5"/>
      <c r="P339" s="143">
        <f>P242</f>
        <v>0</v>
      </c>
      <c r="Q339" s="5"/>
      <c r="R339" s="5"/>
      <c r="S339" s="143">
        <f>S242</f>
        <v>0</v>
      </c>
      <c r="T339" s="5"/>
      <c r="U339" s="5"/>
      <c r="V339" s="143">
        <f>V242</f>
        <v>0</v>
      </c>
    </row>
    <row r="340" spans="2:22">
      <c r="B340" s="144">
        <f t="shared" ref="B340" si="345">B246</f>
        <v>17</v>
      </c>
      <c r="C340" s="145"/>
      <c r="D340" s="144" t="str">
        <f>C246</f>
        <v>租税公課</v>
      </c>
      <c r="E340" s="131"/>
      <c r="F340" s="15"/>
      <c r="G340" s="489"/>
      <c r="H340" s="5"/>
      <c r="I340" s="5"/>
      <c r="J340" s="143">
        <f>J255</f>
        <v>0</v>
      </c>
      <c r="K340" s="5"/>
      <c r="L340" s="5"/>
      <c r="M340" s="143">
        <f>M255</f>
        <v>0</v>
      </c>
      <c r="N340" s="5"/>
      <c r="O340" s="5"/>
      <c r="P340" s="143">
        <f>P255</f>
        <v>0</v>
      </c>
      <c r="Q340" s="5"/>
      <c r="R340" s="5"/>
      <c r="S340" s="143">
        <f>S255</f>
        <v>0</v>
      </c>
      <c r="T340" s="5"/>
      <c r="U340" s="5"/>
      <c r="V340" s="143">
        <f>V255</f>
        <v>0</v>
      </c>
    </row>
    <row r="341" spans="2:22">
      <c r="B341" s="144">
        <f t="shared" ref="B341" si="346">B304</f>
        <v>21</v>
      </c>
      <c r="C341" s="145"/>
      <c r="D341" s="144" t="str">
        <f>C304</f>
        <v>雑費</v>
      </c>
      <c r="E341" s="131"/>
      <c r="F341" s="15"/>
      <c r="G341" s="489"/>
      <c r="H341" s="5"/>
      <c r="I341" s="5"/>
      <c r="J341" s="143">
        <f>J318</f>
        <v>0</v>
      </c>
      <c r="K341" s="5"/>
      <c r="L341" s="5"/>
      <c r="M341" s="143">
        <f>M318</f>
        <v>0</v>
      </c>
      <c r="N341" s="5"/>
      <c r="O341" s="5"/>
      <c r="P341" s="143">
        <f>P318</f>
        <v>0</v>
      </c>
      <c r="Q341" s="5"/>
      <c r="R341" s="5"/>
      <c r="S341" s="143">
        <f>S318</f>
        <v>0</v>
      </c>
      <c r="T341" s="5"/>
      <c r="U341" s="5"/>
      <c r="V341" s="143">
        <f>V318</f>
        <v>0</v>
      </c>
    </row>
    <row r="342" spans="2:22">
      <c r="B342" s="146"/>
      <c r="C342" s="147"/>
      <c r="D342" s="146"/>
      <c r="E342" s="151" t="s">
        <v>506</v>
      </c>
      <c r="F342" s="148"/>
      <c r="G342" s="148"/>
      <c r="H342" s="149"/>
      <c r="I342" s="149"/>
      <c r="J342" s="150">
        <f>SUM(J326:J341)</f>
        <v>0</v>
      </c>
      <c r="K342" s="149"/>
      <c r="L342" s="149"/>
      <c r="M342" s="150">
        <f>SUM(M326:M341)</f>
        <v>0</v>
      </c>
      <c r="N342" s="149"/>
      <c r="O342" s="149"/>
      <c r="P342" s="150">
        <f>SUM(P326:P341)</f>
        <v>0</v>
      </c>
      <c r="Q342" s="149"/>
      <c r="R342" s="149"/>
      <c r="S342" s="150">
        <f>SUM(S326:S341)</f>
        <v>0</v>
      </c>
      <c r="T342" s="149"/>
      <c r="U342" s="149"/>
      <c r="V342" s="150">
        <f>SUM(V326:V341)</f>
        <v>0</v>
      </c>
    </row>
    <row r="343" spans="2:22">
      <c r="B343" s="144">
        <f>B259</f>
        <v>18</v>
      </c>
      <c r="C343" s="145"/>
      <c r="D343" s="144" t="str">
        <f>C259</f>
        <v>社員分　個人所得税（社員分PIT）</v>
      </c>
      <c r="E343" s="126"/>
      <c r="F343" s="15"/>
      <c r="G343" s="489"/>
      <c r="H343" s="5"/>
      <c r="I343" s="5"/>
      <c r="J343" s="143">
        <f>J273</f>
        <v>0</v>
      </c>
      <c r="K343" s="5"/>
      <c r="L343" s="5"/>
      <c r="M343" s="143">
        <f>M273</f>
        <v>0</v>
      </c>
      <c r="N343" s="5"/>
      <c r="O343" s="5"/>
      <c r="P343" s="143">
        <f>P273</f>
        <v>0</v>
      </c>
      <c r="Q343" s="5"/>
      <c r="R343" s="5"/>
      <c r="S343" s="143">
        <f>S273</f>
        <v>0</v>
      </c>
      <c r="T343" s="5"/>
      <c r="U343" s="5"/>
      <c r="V343" s="143">
        <f>V273</f>
        <v>0</v>
      </c>
    </row>
    <row r="344" spans="2:22">
      <c r="B344" s="144">
        <f>B277</f>
        <v>19</v>
      </c>
      <c r="C344" s="145"/>
      <c r="D344" s="144" t="str">
        <f>C277</f>
        <v>借上要員分　個人所得税（借上分PIT）</v>
      </c>
      <c r="E344" s="126"/>
      <c r="F344" s="15"/>
      <c r="G344" s="489"/>
      <c r="H344" s="5"/>
      <c r="I344" s="5"/>
      <c r="J344" s="143">
        <f>J291</f>
        <v>0</v>
      </c>
      <c r="K344" s="5"/>
      <c r="L344" s="5"/>
      <c r="M344" s="143">
        <f>M291</f>
        <v>0</v>
      </c>
      <c r="N344" s="5"/>
      <c r="O344" s="5"/>
      <c r="P344" s="143">
        <f>P291</f>
        <v>0</v>
      </c>
      <c r="Q344" s="5"/>
      <c r="R344" s="5"/>
      <c r="S344" s="143">
        <f>S291</f>
        <v>0</v>
      </c>
      <c r="T344" s="5"/>
      <c r="U344" s="5"/>
      <c r="V344" s="143">
        <f>V291</f>
        <v>0</v>
      </c>
    </row>
    <row r="345" spans="2:22">
      <c r="B345" s="144">
        <f>B295</f>
        <v>20</v>
      </c>
      <c r="C345" s="145"/>
      <c r="D345" s="144" t="str">
        <f>C295</f>
        <v>事務手数料</v>
      </c>
      <c r="E345" s="126"/>
      <c r="F345" s="15"/>
      <c r="G345" s="489"/>
      <c r="H345" s="5"/>
      <c r="I345" s="5"/>
      <c r="J345" s="143">
        <f>J302</f>
        <v>0</v>
      </c>
      <c r="K345" s="5"/>
      <c r="L345" s="5"/>
      <c r="M345" s="143">
        <f>M302</f>
        <v>0</v>
      </c>
      <c r="N345" s="5"/>
      <c r="O345" s="5"/>
      <c r="P345" s="143">
        <f>P302</f>
        <v>0</v>
      </c>
      <c r="Q345" s="5"/>
      <c r="R345" s="5"/>
      <c r="S345" s="143">
        <f>S302</f>
        <v>0</v>
      </c>
      <c r="T345" s="5"/>
      <c r="U345" s="5"/>
      <c r="V345" s="143">
        <f>V302</f>
        <v>0</v>
      </c>
    </row>
    <row r="346" spans="2:22">
      <c r="F346" s="4"/>
      <c r="G346" s="4"/>
    </row>
    <row r="347" spans="2:22">
      <c r="F347" s="4"/>
      <c r="G347" s="4"/>
    </row>
    <row r="348" spans="2:22">
      <c r="F348" s="4"/>
      <c r="G348" s="4"/>
    </row>
    <row r="349" spans="2:22">
      <c r="F349" s="4"/>
      <c r="G349" s="4"/>
    </row>
    <row r="350" spans="2:22">
      <c r="F350" s="4"/>
      <c r="G350" s="4"/>
    </row>
    <row r="351" spans="2:22">
      <c r="F351" s="4"/>
      <c r="G351" s="4"/>
    </row>
    <row r="352" spans="2:22">
      <c r="F352" s="4"/>
      <c r="G352" s="4"/>
    </row>
    <row r="353" spans="6:7">
      <c r="F353" s="4"/>
      <c r="G353" s="4"/>
    </row>
  </sheetData>
  <sheetProtection sheet="1" objects="1" scenarios="1"/>
  <mergeCells count="108">
    <mergeCell ref="K3:L3"/>
    <mergeCell ref="K2:L2"/>
    <mergeCell ref="M2:N2"/>
    <mergeCell ref="O2:P2"/>
    <mergeCell ref="M3:V3"/>
    <mergeCell ref="G260:G261"/>
    <mergeCell ref="G278:G279"/>
    <mergeCell ref="G296:G297"/>
    <mergeCell ref="G305:G306"/>
    <mergeCell ref="G9:G10"/>
    <mergeCell ref="G33:G34"/>
    <mergeCell ref="G59:G60"/>
    <mergeCell ref="G83:G84"/>
    <mergeCell ref="G109:G110"/>
    <mergeCell ref="G187:G188"/>
    <mergeCell ref="G200:G201"/>
    <mergeCell ref="G213:G214"/>
    <mergeCell ref="G234:G235"/>
    <mergeCell ref="G247:G248"/>
    <mergeCell ref="G127:G128"/>
    <mergeCell ref="G140:G141"/>
    <mergeCell ref="G151:G152"/>
    <mergeCell ref="G163:G164"/>
    <mergeCell ref="G174:G175"/>
    <mergeCell ref="B127:C128"/>
    <mergeCell ref="D127:D128"/>
    <mergeCell ref="E127:E128"/>
    <mergeCell ref="F127:F128"/>
    <mergeCell ref="B109:C110"/>
    <mergeCell ref="D109:D110"/>
    <mergeCell ref="E109:E110"/>
    <mergeCell ref="F109:F110"/>
    <mergeCell ref="B9:C10"/>
    <mergeCell ref="D9:D10"/>
    <mergeCell ref="E9:E10"/>
    <mergeCell ref="F9:F10"/>
    <mergeCell ref="B83:C84"/>
    <mergeCell ref="D83:D84"/>
    <mergeCell ref="E83:E84"/>
    <mergeCell ref="F83:F84"/>
    <mergeCell ref="B59:C60"/>
    <mergeCell ref="D59:D60"/>
    <mergeCell ref="E59:E60"/>
    <mergeCell ref="F59:F60"/>
    <mergeCell ref="B33:C34"/>
    <mergeCell ref="D33:D34"/>
    <mergeCell ref="E33:E34"/>
    <mergeCell ref="F33:F34"/>
    <mergeCell ref="D140:D141"/>
    <mergeCell ref="E140:E141"/>
    <mergeCell ref="F140:F141"/>
    <mergeCell ref="B151:C152"/>
    <mergeCell ref="D151:D152"/>
    <mergeCell ref="E151:E152"/>
    <mergeCell ref="B187:C188"/>
    <mergeCell ref="D187:D188"/>
    <mergeCell ref="E187:E188"/>
    <mergeCell ref="F187:F188"/>
    <mergeCell ref="B163:C164"/>
    <mergeCell ref="D163:D164"/>
    <mergeCell ref="E163:E164"/>
    <mergeCell ref="F163:F164"/>
    <mergeCell ref="B174:C175"/>
    <mergeCell ref="D174:D175"/>
    <mergeCell ref="E174:E175"/>
    <mergeCell ref="F174:F175"/>
    <mergeCell ref="B260:C261"/>
    <mergeCell ref="D260:D261"/>
    <mergeCell ref="E260:E261"/>
    <mergeCell ref="F260:F261"/>
    <mergeCell ref="Q2:R2"/>
    <mergeCell ref="B2:E3"/>
    <mergeCell ref="B213:C214"/>
    <mergeCell ref="D213:D214"/>
    <mergeCell ref="E213:E214"/>
    <mergeCell ref="F213:F214"/>
    <mergeCell ref="B200:C201"/>
    <mergeCell ref="D200:D201"/>
    <mergeCell ref="E200:E201"/>
    <mergeCell ref="F200:F201"/>
    <mergeCell ref="B247:C248"/>
    <mergeCell ref="D247:D248"/>
    <mergeCell ref="E247:E248"/>
    <mergeCell ref="F247:F248"/>
    <mergeCell ref="B234:C235"/>
    <mergeCell ref="D234:D235"/>
    <mergeCell ref="E234:E235"/>
    <mergeCell ref="F234:F235"/>
    <mergeCell ref="F151:F152"/>
    <mergeCell ref="B140:C141"/>
    <mergeCell ref="D324:E325"/>
    <mergeCell ref="H324:H325"/>
    <mergeCell ref="I324:I325"/>
    <mergeCell ref="B324:C325"/>
    <mergeCell ref="F324:F325"/>
    <mergeCell ref="B278:C279"/>
    <mergeCell ref="D278:D279"/>
    <mergeCell ref="E278:E279"/>
    <mergeCell ref="F278:F279"/>
    <mergeCell ref="B305:C306"/>
    <mergeCell ref="D305:D306"/>
    <mergeCell ref="E305:E306"/>
    <mergeCell ref="F305:F306"/>
    <mergeCell ref="B296:C297"/>
    <mergeCell ref="D296:D297"/>
    <mergeCell ref="E296:E297"/>
    <mergeCell ref="F296:F297"/>
    <mergeCell ref="G324:G325"/>
  </mergeCells>
  <phoneticPr fontId="8"/>
  <dataValidations count="1">
    <dataValidation type="list" allowBlank="1" showInputMessage="1" showErrorMessage="1" sqref="G307:G317 G280:G290 G249:G254 G216:G221 G223:G228 G189:G194 G165:G168 G142:G145 G111:G121 G129:G134 G153:G157 G176:G181 G202:G207 G236:G241 G262:G272 G298:G301 G62:G77 G36:G41 G43:G53 G85:G103 G24:G27 G12:G22">
      <formula1>"請求,持出"</formula1>
    </dataValidation>
  </dataValidations>
  <printOptions horizontalCentered="1"/>
  <pageMargins left="0.39370078740157483" right="0.39370078740157483" top="0.78740157480314965" bottom="0.78740157480314965" header="0.39370078740157483" footer="0.19685039370078741"/>
  <pageSetup paperSize="9" scale="80" fitToHeight="999" orientation="landscape" r:id="rId1"/>
  <rowBreaks count="5" manualBreakCount="5">
    <brk id="107" min="1" max="21" man="1"/>
    <brk id="149" min="1" max="21" man="1"/>
    <brk id="198" min="1" max="21" man="1"/>
    <brk id="245" min="1" max="21" man="1"/>
    <brk id="294" min="1" max="21" man="1"/>
  </rowBreaks>
  <drawing r:id="rId2"/>
</worksheet>
</file>

<file path=xl/worksheets/sheet7.xml><?xml version="1.0" encoding="utf-8"?>
<worksheet xmlns="http://schemas.openxmlformats.org/spreadsheetml/2006/main" xmlns:r="http://schemas.openxmlformats.org/officeDocument/2006/relationships">
  <sheetPr>
    <tabColor rgb="FFFF0000"/>
  </sheetPr>
  <dimension ref="A1:H44"/>
  <sheetViews>
    <sheetView view="pageBreakPreview" zoomScaleSheetLayoutView="100" workbookViewId="0">
      <selection activeCell="L34" sqref="L34"/>
    </sheetView>
  </sheetViews>
  <sheetFormatPr defaultRowHeight="17.25"/>
  <cols>
    <col min="1" max="1" width="9.140625" style="169"/>
    <col min="2" max="2" width="4.28515625" style="171" bestFit="1" customWidth="1"/>
    <col min="3" max="3" width="24.7109375" customWidth="1"/>
    <col min="4" max="8" width="12.7109375" customWidth="1"/>
  </cols>
  <sheetData>
    <row r="1" spans="1:8" ht="13.5">
      <c r="A1" s="260"/>
      <c r="B1" s="925" t="s">
        <v>10354</v>
      </c>
      <c r="C1" s="926"/>
      <c r="D1" s="168" t="s">
        <v>10435</v>
      </c>
      <c r="E1" s="315" t="str">
        <f>分担部</f>
        <v>KR</v>
      </c>
      <c r="F1" s="251" t="s">
        <v>10434</v>
      </c>
      <c r="G1" s="922" t="str">
        <f>WBS</f>
        <v>JA15R1003</v>
      </c>
      <c r="H1" s="923"/>
    </row>
    <row r="2" spans="1:8" ht="13.5">
      <c r="A2" s="261"/>
      <c r="B2" s="925"/>
      <c r="C2" s="926"/>
      <c r="D2" s="168" t="s">
        <v>10433</v>
      </c>
      <c r="E2" s="924" t="str">
        <f>プロジェクト件名</f>
        <v>ハノイ環状3号線マイジック～南タンロン区間実施設計</v>
      </c>
      <c r="F2" s="924"/>
      <c r="G2" s="924"/>
      <c r="H2" s="924"/>
    </row>
    <row r="3" spans="1:8" s="226" customFormat="1" ht="6">
      <c r="A3" s="263"/>
      <c r="B3" s="232"/>
      <c r="G3" s="259"/>
    </row>
    <row r="4" spans="1:8" ht="13.5">
      <c r="A4" s="261"/>
      <c r="B4" s="225"/>
      <c r="D4" s="248"/>
      <c r="E4" s="247" t="s">
        <v>10414</v>
      </c>
      <c r="F4" s="247" t="s">
        <v>10415</v>
      </c>
      <c r="G4" s="247" t="s">
        <v>10420</v>
      </c>
      <c r="H4" s="247" t="s">
        <v>10416</v>
      </c>
    </row>
    <row r="5" spans="1:8" s="226" customFormat="1" ht="13.5">
      <c r="A5" s="261"/>
      <c r="B5" s="232"/>
      <c r="D5" s="247" t="s">
        <v>10428</v>
      </c>
      <c r="E5" s="249" t="str">
        <f>通貨1</f>
        <v>YEN</v>
      </c>
      <c r="F5" s="249">
        <f>通貨2</f>
        <v>0</v>
      </c>
      <c r="G5" s="249">
        <f>通貨3</f>
        <v>0</v>
      </c>
      <c r="H5" s="249">
        <f>通貨4</f>
        <v>0</v>
      </c>
    </row>
    <row r="6" spans="1:8" ht="13.5">
      <c r="A6" s="261"/>
      <c r="B6" s="255"/>
      <c r="C6" s="256"/>
      <c r="D6" s="247" t="s">
        <v>10429</v>
      </c>
      <c r="E6" s="250">
        <f>通貨1レート</f>
        <v>1</v>
      </c>
      <c r="F6" s="250">
        <f>通貨2レート</f>
        <v>0</v>
      </c>
      <c r="G6" s="250">
        <f>通貨3レート</f>
        <v>0</v>
      </c>
      <c r="H6" s="250">
        <f>通貨4レート</f>
        <v>0</v>
      </c>
    </row>
    <row r="7" spans="1:8" ht="14.25" thickBot="1">
      <c r="A7" s="262"/>
      <c r="B7" s="255"/>
      <c r="C7" s="256"/>
      <c r="D7" s="247" t="s">
        <v>10430</v>
      </c>
      <c r="E7" s="249">
        <f>通貨1単位</f>
        <v>1</v>
      </c>
      <c r="F7" s="249">
        <f>通貨2単位</f>
        <v>0</v>
      </c>
      <c r="G7" s="249">
        <f>通貨3単位</f>
        <v>0</v>
      </c>
      <c r="H7" s="249">
        <f>通貨4単位</f>
        <v>0</v>
      </c>
    </row>
    <row r="8" spans="1:8" s="264" customFormat="1" ht="6">
      <c r="B8" s="265"/>
      <c r="C8" s="257"/>
      <c r="D8" s="258"/>
      <c r="E8" s="258"/>
      <c r="F8" s="258"/>
      <c r="G8" s="258"/>
      <c r="H8" s="258"/>
    </row>
    <row r="9" spans="1:8">
      <c r="B9" s="927" t="s">
        <v>513</v>
      </c>
      <c r="C9" s="927" t="s">
        <v>10441</v>
      </c>
      <c r="D9" s="929" t="s">
        <v>10436</v>
      </c>
      <c r="E9" s="249" t="s">
        <v>10437</v>
      </c>
      <c r="F9" s="249" t="s">
        <v>10438</v>
      </c>
      <c r="G9" s="249" t="s">
        <v>10439</v>
      </c>
      <c r="H9" s="249" t="s">
        <v>10440</v>
      </c>
    </row>
    <row r="10" spans="1:8">
      <c r="B10" s="928"/>
      <c r="C10" s="928"/>
      <c r="D10" s="930"/>
      <c r="E10" s="249" t="str">
        <f>IF(通貨1="","",IF(通貨1単位=1,通貨1,通貨1&amp;通貨1単位))</f>
        <v>YEN</v>
      </c>
      <c r="F10" s="249" t="str">
        <f>IF(通貨2="","",IF(通貨2単位=1,通貨2,通貨2&amp;通貨2単位))</f>
        <v/>
      </c>
      <c r="G10" s="249" t="str">
        <f>IF(通貨3="","",IF(通貨3単位=1,通貨3,通貨3&amp;通貨3単位))</f>
        <v/>
      </c>
      <c r="H10" s="249" t="str">
        <f>IF(通貨4="","",IF(通貨4単位=1,通貨4,通貨4&amp;通貨4単位))</f>
        <v/>
      </c>
    </row>
    <row r="11" spans="1:8">
      <c r="B11" s="252" t="s">
        <v>11028</v>
      </c>
      <c r="C11" s="167"/>
      <c r="D11" s="167"/>
      <c r="E11" s="164"/>
      <c r="F11" s="164"/>
      <c r="G11" s="164"/>
      <c r="H11" s="164"/>
    </row>
    <row r="12" spans="1:8">
      <c r="B12" s="170" t="s">
        <v>187</v>
      </c>
      <c r="C12" s="164" t="s">
        <v>514</v>
      </c>
      <c r="D12" s="686">
        <f>SUMPRODUCT(E12:H12,E$6:H$6,E$7:H$7)</f>
        <v>12447230</v>
      </c>
      <c r="E12" s="685">
        <f>12447230</f>
        <v>12447230</v>
      </c>
      <c r="F12" s="575"/>
      <c r="G12" s="575"/>
      <c r="H12" s="575"/>
    </row>
    <row r="13" spans="1:8">
      <c r="B13" s="170" t="s">
        <v>415</v>
      </c>
      <c r="C13" s="164" t="s">
        <v>10370</v>
      </c>
      <c r="D13" s="686">
        <f>SUMPRODUCT(E13:H13,E$6:H$6,E$7:H$7)</f>
        <v>0</v>
      </c>
      <c r="E13" s="685">
        <f>PIT社員通貨1</f>
        <v>0</v>
      </c>
      <c r="F13" s="685">
        <f>PIT社員通貨2</f>
        <v>0</v>
      </c>
      <c r="G13" s="685">
        <f>PIT社員通貨3</f>
        <v>0</v>
      </c>
      <c r="H13" s="685">
        <f>PIT社員通貨4</f>
        <v>0</v>
      </c>
    </row>
    <row r="14" spans="1:8">
      <c r="B14" s="168"/>
      <c r="C14" s="228" t="s">
        <v>10372</v>
      </c>
      <c r="D14" s="686">
        <f>D12+D13</f>
        <v>12447230</v>
      </c>
      <c r="E14" s="164">
        <f>E12+E13</f>
        <v>12447230</v>
      </c>
      <c r="F14" s="164">
        <f>F12+F13</f>
        <v>0</v>
      </c>
      <c r="G14" s="164">
        <f>G12+G13</f>
        <v>0</v>
      </c>
      <c r="H14" s="164">
        <f>H12+H13</f>
        <v>0</v>
      </c>
    </row>
    <row r="15" spans="1:8" s="235" customFormat="1" ht="9">
      <c r="B15" s="236"/>
      <c r="C15" s="237"/>
      <c r="D15" s="687"/>
      <c r="E15" s="238"/>
      <c r="F15" s="238"/>
      <c r="G15" s="238"/>
      <c r="H15" s="238"/>
    </row>
    <row r="16" spans="1:8">
      <c r="B16" s="253" t="s">
        <v>11029</v>
      </c>
      <c r="C16" s="163"/>
      <c r="D16" s="686"/>
      <c r="E16" s="164"/>
      <c r="F16" s="164"/>
      <c r="G16" s="164"/>
      <c r="H16" s="164"/>
    </row>
    <row r="17" spans="2:8">
      <c r="B17" s="170" t="s">
        <v>520</v>
      </c>
      <c r="C17" s="164" t="s">
        <v>515</v>
      </c>
      <c r="D17" s="686">
        <f>SUMPRODUCT(E17:H17,E$6:H$6,E$7:H$7)</f>
        <v>12792000</v>
      </c>
      <c r="E17" s="688">
        <f>12792000</f>
        <v>12792000</v>
      </c>
      <c r="F17" s="685">
        <f>④借上外注費!N71</f>
        <v>0</v>
      </c>
      <c r="G17" s="685">
        <f>④借上外注費!N104</f>
        <v>0</v>
      </c>
      <c r="H17" s="685">
        <f>④借上外注費!N137</f>
        <v>0</v>
      </c>
    </row>
    <row r="18" spans="2:8">
      <c r="B18" s="170" t="s">
        <v>105</v>
      </c>
      <c r="C18" s="164" t="s">
        <v>10371</v>
      </c>
      <c r="D18" s="686">
        <f>SUMPRODUCT(E18:H18,E$6:H$6,E$7:H$7)</f>
        <v>0</v>
      </c>
      <c r="E18" s="685">
        <f>PIT借上_通貨1</f>
        <v>0</v>
      </c>
      <c r="F18" s="685">
        <f>PIT借上_通貨2</f>
        <v>0</v>
      </c>
      <c r="G18" s="685">
        <f>PIT社員通貨3</f>
        <v>0</v>
      </c>
      <c r="H18" s="685">
        <f>PIT借上_通貨4</f>
        <v>0</v>
      </c>
    </row>
    <row r="19" spans="2:8">
      <c r="B19" s="168"/>
      <c r="C19" s="228" t="s">
        <v>10373</v>
      </c>
      <c r="D19" s="686">
        <f>D17+D18</f>
        <v>12792000</v>
      </c>
      <c r="E19" s="164">
        <f>E17+E18</f>
        <v>12792000</v>
      </c>
      <c r="F19" s="164">
        <f>F17+F18</f>
        <v>0</v>
      </c>
      <c r="G19" s="164">
        <f>G17+G18</f>
        <v>0</v>
      </c>
      <c r="H19" s="164">
        <f>H17+H18</f>
        <v>0</v>
      </c>
    </row>
    <row r="20" spans="2:8" s="235" customFormat="1" ht="9">
      <c r="B20" s="239"/>
      <c r="C20" s="240"/>
      <c r="D20" s="687"/>
      <c r="E20" s="238"/>
      <c r="F20" s="238"/>
      <c r="G20" s="238"/>
      <c r="H20" s="238"/>
    </row>
    <row r="21" spans="2:8">
      <c r="B21" s="254" t="s">
        <v>11030</v>
      </c>
      <c r="C21" s="166"/>
      <c r="D21" s="686"/>
      <c r="E21" s="164"/>
      <c r="F21" s="164"/>
      <c r="G21" s="164"/>
      <c r="H21" s="164"/>
    </row>
    <row r="22" spans="2:8">
      <c r="B22" s="170" t="s">
        <v>521</v>
      </c>
      <c r="C22" s="164" t="str">
        <f>⑤経費!D326</f>
        <v>材料費</v>
      </c>
      <c r="D22" s="686">
        <f t="shared" ref="D22:D37" si="0">SUMPRODUCT(E22:H22,E$6:H$6,E$7:H$7)</f>
        <v>0</v>
      </c>
      <c r="E22" s="685">
        <f>⑤経費!M326</f>
        <v>0</v>
      </c>
      <c r="F22" s="685">
        <f>⑤経費!P326</f>
        <v>0</v>
      </c>
      <c r="G22" s="685">
        <f>⑤経費!S326</f>
        <v>0</v>
      </c>
      <c r="H22" s="685">
        <f>⑤経費!V326</f>
        <v>0</v>
      </c>
    </row>
    <row r="23" spans="2:8">
      <c r="B23" s="170" t="s">
        <v>90</v>
      </c>
      <c r="C23" s="164" t="str">
        <f>⑤経費!D327</f>
        <v>外注委託費</v>
      </c>
      <c r="D23" s="686">
        <f t="shared" si="0"/>
        <v>0</v>
      </c>
      <c r="E23" s="685">
        <f>⑤経費!M327</f>
        <v>0</v>
      </c>
      <c r="F23" s="685">
        <f>⑤経費!P327</f>
        <v>0</v>
      </c>
      <c r="G23" s="685">
        <f>⑤経費!S327</f>
        <v>0</v>
      </c>
      <c r="H23" s="685">
        <f>⑤経費!V327</f>
        <v>0</v>
      </c>
    </row>
    <row r="24" spans="2:8">
      <c r="B24" s="170" t="s">
        <v>91</v>
      </c>
      <c r="C24" s="164" t="str">
        <f>⑤経費!D328</f>
        <v>労務費</v>
      </c>
      <c r="D24" s="686">
        <f t="shared" si="0"/>
        <v>1000000</v>
      </c>
      <c r="E24" s="685">
        <f>1000000</f>
        <v>1000000</v>
      </c>
      <c r="F24" s="685">
        <f>⑤経費!P328</f>
        <v>0</v>
      </c>
      <c r="G24" s="685">
        <f>⑤経費!S328</f>
        <v>0</v>
      </c>
      <c r="H24" s="685">
        <f>⑤経費!V328</f>
        <v>0</v>
      </c>
    </row>
    <row r="25" spans="2:8">
      <c r="B25" s="170" t="s">
        <v>92</v>
      </c>
      <c r="C25" s="164" t="str">
        <f>⑤経費!D329</f>
        <v>通信交通費</v>
      </c>
      <c r="D25" s="686">
        <f t="shared" si="0"/>
        <v>16416971</v>
      </c>
      <c r="E25" s="685">
        <f>16416971</f>
        <v>16416971</v>
      </c>
      <c r="F25" s="685">
        <f>⑤経費!P329</f>
        <v>0</v>
      </c>
      <c r="G25" s="685">
        <f>⑤経費!S329</f>
        <v>0</v>
      </c>
      <c r="H25" s="685">
        <f>⑤経費!V329</f>
        <v>0</v>
      </c>
    </row>
    <row r="26" spans="2:8">
      <c r="B26" s="170" t="s">
        <v>93</v>
      </c>
      <c r="C26" s="164" t="str">
        <f>⑤経費!D330</f>
        <v>事務用品複写費</v>
      </c>
      <c r="D26" s="686">
        <f t="shared" si="0"/>
        <v>100000</v>
      </c>
      <c r="E26" s="685">
        <f>100000</f>
        <v>100000</v>
      </c>
      <c r="F26" s="685">
        <f>⑤経費!P330</f>
        <v>0</v>
      </c>
      <c r="G26" s="685">
        <f>⑤経費!S330</f>
        <v>0</v>
      </c>
      <c r="H26" s="685">
        <f>⑤経費!V330</f>
        <v>0</v>
      </c>
    </row>
    <row r="27" spans="2:8">
      <c r="B27" s="170" t="s">
        <v>94</v>
      </c>
      <c r="C27" s="164" t="str">
        <f>⑤経費!D331</f>
        <v>福利厚生費</v>
      </c>
      <c r="D27" s="686">
        <f t="shared" si="0"/>
        <v>0</v>
      </c>
      <c r="E27" s="685">
        <f>⑤経費!M331</f>
        <v>0</v>
      </c>
      <c r="F27" s="685">
        <f>⑤経費!P331</f>
        <v>0</v>
      </c>
      <c r="G27" s="685">
        <f>⑤経費!S331</f>
        <v>0</v>
      </c>
      <c r="H27" s="685">
        <f>⑤経費!V331</f>
        <v>0</v>
      </c>
    </row>
    <row r="28" spans="2:8">
      <c r="B28" s="170" t="s">
        <v>95</v>
      </c>
      <c r="C28" s="164" t="str">
        <f>⑤経費!D332</f>
        <v>会議費</v>
      </c>
      <c r="D28" s="686">
        <f t="shared" si="0"/>
        <v>150000</v>
      </c>
      <c r="E28" s="685">
        <f>150000</f>
        <v>150000</v>
      </c>
      <c r="F28" s="685">
        <f>⑤経費!P332</f>
        <v>0</v>
      </c>
      <c r="G28" s="685">
        <f>⑤経費!S332</f>
        <v>0</v>
      </c>
      <c r="H28" s="685">
        <f>⑤経費!V332</f>
        <v>0</v>
      </c>
    </row>
    <row r="29" spans="2:8">
      <c r="B29" s="170" t="s">
        <v>96</v>
      </c>
      <c r="C29" s="164" t="str">
        <f>⑤経費!D333</f>
        <v>交際費</v>
      </c>
      <c r="D29" s="686">
        <f t="shared" si="0"/>
        <v>320000</v>
      </c>
      <c r="E29" s="685">
        <f>320000</f>
        <v>320000</v>
      </c>
      <c r="F29" s="685">
        <f>⑤経費!P333</f>
        <v>0</v>
      </c>
      <c r="G29" s="685">
        <f>⑤経費!S333</f>
        <v>0</v>
      </c>
      <c r="H29" s="685">
        <f>⑤経費!V333</f>
        <v>0</v>
      </c>
    </row>
    <row r="30" spans="2:8">
      <c r="B30" s="170" t="s">
        <v>97</v>
      </c>
      <c r="C30" s="164" t="str">
        <f>⑤経費!D334</f>
        <v>修繕維持費</v>
      </c>
      <c r="D30" s="686">
        <f t="shared" si="0"/>
        <v>0</v>
      </c>
      <c r="E30" s="685">
        <f>⑤経費!M334</f>
        <v>0</v>
      </c>
      <c r="F30" s="685">
        <f>⑤経費!P334</f>
        <v>0</v>
      </c>
      <c r="G30" s="685">
        <f>⑤経費!S334</f>
        <v>0</v>
      </c>
      <c r="H30" s="685">
        <f>⑤経費!V334</f>
        <v>0</v>
      </c>
    </row>
    <row r="31" spans="2:8">
      <c r="B31" s="170" t="s">
        <v>98</v>
      </c>
      <c r="C31" s="164" t="str">
        <f>⑤経費!D335</f>
        <v>動力用水光熱費</v>
      </c>
      <c r="D31" s="686">
        <f t="shared" si="0"/>
        <v>0</v>
      </c>
      <c r="E31" s="685">
        <f>⑤経費!M335</f>
        <v>0</v>
      </c>
      <c r="F31" s="685">
        <f>⑤経費!P335</f>
        <v>0</v>
      </c>
      <c r="G31" s="685">
        <f>⑤経費!S335</f>
        <v>0</v>
      </c>
      <c r="H31" s="685">
        <f>⑤経費!V335</f>
        <v>0</v>
      </c>
    </row>
    <row r="32" spans="2:8">
      <c r="B32" s="170" t="s">
        <v>99</v>
      </c>
      <c r="C32" s="164" t="str">
        <f>⑤経費!D336</f>
        <v>諸賃借料</v>
      </c>
      <c r="D32" s="686">
        <f t="shared" si="0"/>
        <v>0</v>
      </c>
      <c r="E32" s="685">
        <f>⑤経費!M336</f>
        <v>0</v>
      </c>
      <c r="F32" s="685">
        <f>⑤経費!P336</f>
        <v>0</v>
      </c>
      <c r="G32" s="685">
        <f>⑤経費!S336</f>
        <v>0</v>
      </c>
      <c r="H32" s="685">
        <f>⑤経費!V336</f>
        <v>0</v>
      </c>
    </row>
    <row r="33" spans="2:8">
      <c r="B33" s="170" t="s">
        <v>100</v>
      </c>
      <c r="C33" s="164" t="str">
        <f>⑤経費!D337</f>
        <v>保険料</v>
      </c>
      <c r="D33" s="686">
        <f t="shared" si="0"/>
        <v>250000</v>
      </c>
      <c r="E33" s="685">
        <f>250000</f>
        <v>250000</v>
      </c>
      <c r="F33" s="685">
        <f>⑤経費!P337</f>
        <v>0</v>
      </c>
      <c r="G33" s="685">
        <f>⑤経費!S337</f>
        <v>0</v>
      </c>
      <c r="H33" s="685">
        <f>⑤経費!V337</f>
        <v>0</v>
      </c>
    </row>
    <row r="34" spans="2:8">
      <c r="B34" s="170" t="s">
        <v>101</v>
      </c>
      <c r="C34" s="164" t="str">
        <f>⑤経費!D338</f>
        <v>減価償却費</v>
      </c>
      <c r="D34" s="686">
        <f t="shared" si="0"/>
        <v>0</v>
      </c>
      <c r="E34" s="685">
        <f>⑤経費!M338</f>
        <v>0</v>
      </c>
      <c r="F34" s="685">
        <f>⑤経費!P338</f>
        <v>0</v>
      </c>
      <c r="G34" s="685">
        <f>⑤経費!S338</f>
        <v>0</v>
      </c>
      <c r="H34" s="685">
        <f>⑤経費!V338</f>
        <v>0</v>
      </c>
    </row>
    <row r="35" spans="2:8">
      <c r="B35" s="170" t="s">
        <v>102</v>
      </c>
      <c r="C35" s="164" t="str">
        <f>⑤経費!D339</f>
        <v>地代家賃</v>
      </c>
      <c r="D35" s="686">
        <f t="shared" si="0"/>
        <v>0</v>
      </c>
      <c r="E35" s="685">
        <f>⑤経費!M339</f>
        <v>0</v>
      </c>
      <c r="F35" s="685">
        <f>⑤経費!P339</f>
        <v>0</v>
      </c>
      <c r="G35" s="685">
        <f>⑤経費!S339</f>
        <v>0</v>
      </c>
      <c r="H35" s="685">
        <f>⑤経費!V339</f>
        <v>0</v>
      </c>
    </row>
    <row r="36" spans="2:8">
      <c r="B36" s="170" t="s">
        <v>85</v>
      </c>
      <c r="C36" s="164" t="str">
        <f>⑤経費!D340</f>
        <v>租税公課</v>
      </c>
      <c r="D36" s="686">
        <f t="shared" si="0"/>
        <v>0</v>
      </c>
      <c r="E36" s="685">
        <f>⑤経費!M340</f>
        <v>0</v>
      </c>
      <c r="F36" s="685">
        <f>⑤経費!P340</f>
        <v>0</v>
      </c>
      <c r="G36" s="685">
        <f>⑤経費!S340</f>
        <v>0</v>
      </c>
      <c r="H36" s="685">
        <f>⑤経費!V340</f>
        <v>0</v>
      </c>
    </row>
    <row r="37" spans="2:8">
      <c r="B37" s="170" t="s">
        <v>522</v>
      </c>
      <c r="C37" s="164" t="str">
        <f>⑤経費!D341</f>
        <v>雑費</v>
      </c>
      <c r="D37" s="686">
        <f t="shared" si="0"/>
        <v>1330000</v>
      </c>
      <c r="E37" s="685">
        <f>275000+1055000</f>
        <v>1330000</v>
      </c>
      <c r="F37" s="685">
        <f>⑤経費!P341</f>
        <v>0</v>
      </c>
      <c r="G37" s="685">
        <f>⑤経費!S341</f>
        <v>0</v>
      </c>
      <c r="H37" s="685">
        <f>⑤経費!V341</f>
        <v>0</v>
      </c>
    </row>
    <row r="38" spans="2:8">
      <c r="B38" s="167"/>
      <c r="C38" s="166" t="s">
        <v>516</v>
      </c>
      <c r="D38" s="686">
        <f>SUBTOTAL(9,D22:D37)</f>
        <v>19566971</v>
      </c>
      <c r="E38" s="164">
        <f t="shared" ref="E38:H38" si="1">SUBTOTAL(9,E22:E37)</f>
        <v>19566971</v>
      </c>
      <c r="F38" s="164">
        <f t="shared" si="1"/>
        <v>0</v>
      </c>
      <c r="G38" s="164">
        <f t="shared" si="1"/>
        <v>0</v>
      </c>
      <c r="H38" s="164">
        <f t="shared" si="1"/>
        <v>0</v>
      </c>
    </row>
    <row r="39" spans="2:8" s="235" customFormat="1" ht="9">
      <c r="B39" s="239"/>
      <c r="C39" s="240"/>
      <c r="D39" s="687"/>
      <c r="E39" s="238"/>
      <c r="F39" s="238"/>
      <c r="G39" s="238"/>
      <c r="H39" s="238"/>
    </row>
    <row r="40" spans="2:8">
      <c r="B40" s="170" t="s">
        <v>107</v>
      </c>
      <c r="C40" s="164" t="str">
        <f>⑤経費!D345</f>
        <v>事務手数料</v>
      </c>
      <c r="D40" s="686">
        <f>SUMPRODUCT(E40:H40,E$6:H$6,E$7:H$7)</f>
        <v>-1055000</v>
      </c>
      <c r="E40" s="685">
        <v>-1055000</v>
      </c>
      <c r="F40" s="685">
        <f>⑤経費!P345</f>
        <v>0</v>
      </c>
      <c r="G40" s="685">
        <f>⑤経費!S345</f>
        <v>0</v>
      </c>
      <c r="H40" s="685">
        <f>⑤経費!V345</f>
        <v>0</v>
      </c>
    </row>
    <row r="41" spans="2:8">
      <c r="B41" s="167"/>
      <c r="C41" s="166" t="s">
        <v>517</v>
      </c>
      <c r="D41" s="164">
        <f>SUBTOTAL(9,D22:D40)</f>
        <v>18511971</v>
      </c>
      <c r="E41" s="164">
        <f t="shared" ref="E41:H41" si="2">SUBTOTAL(9,E22:E40)</f>
        <v>18511971</v>
      </c>
      <c r="F41" s="164">
        <f t="shared" si="2"/>
        <v>0</v>
      </c>
      <c r="G41" s="164">
        <f t="shared" si="2"/>
        <v>0</v>
      </c>
      <c r="H41" s="164">
        <f t="shared" si="2"/>
        <v>0</v>
      </c>
    </row>
    <row r="42" spans="2:8" s="235" customFormat="1" ht="9">
      <c r="B42" s="236"/>
      <c r="C42" s="237"/>
      <c r="D42" s="237"/>
      <c r="E42" s="237"/>
      <c r="F42" s="237"/>
      <c r="G42" s="237"/>
      <c r="H42" s="237"/>
    </row>
    <row r="43" spans="2:8">
      <c r="B43" s="168"/>
      <c r="C43" s="228" t="s">
        <v>518</v>
      </c>
      <c r="D43" s="165">
        <f>D38+経費_人件費及びPIT+経費_借上外注費及びPIT</f>
        <v>44806201</v>
      </c>
      <c r="E43" s="165">
        <f>E38+経費_人件費及びPIT+経費_借上外注費及びPIT</f>
        <v>44806201</v>
      </c>
      <c r="F43" s="165">
        <f>F38+経費_人件費及びPIT+経費_借上外注費及びPIT</f>
        <v>25239230</v>
      </c>
      <c r="G43" s="165">
        <f>G38+経費_人件費及びPIT+経費_借上外注費及びPIT</f>
        <v>25239230</v>
      </c>
      <c r="H43" s="165">
        <f>H38+経費_人件費及びPIT+経費_借上外注費及びPIT</f>
        <v>25239230</v>
      </c>
    </row>
    <row r="44" spans="2:8">
      <c r="B44" s="168"/>
      <c r="C44" s="228" t="s">
        <v>519</v>
      </c>
      <c r="D44" s="165">
        <f>D38+D40+経費_人件費及びPIT+経費_借上外注費及びPIT</f>
        <v>43751201</v>
      </c>
      <c r="E44" s="165">
        <f>E38+E40+経費_人件費及びPIT+経費_借上外注費及びPIT</f>
        <v>43751201</v>
      </c>
      <c r="F44" s="165">
        <f>F38+F40+経費_人件費及びPIT+経費_借上外注費及びPIT</f>
        <v>25239230</v>
      </c>
      <c r="G44" s="165">
        <f>G38+G40+経費_人件費及びPIT+経費_借上外注費及びPIT</f>
        <v>25239230</v>
      </c>
      <c r="H44" s="165">
        <f>H38+H40+経費_人件費及びPIT+経費_借上外注費及びPIT</f>
        <v>25239230</v>
      </c>
    </row>
  </sheetData>
  <sheetProtection sheet="1" objects="1" scenarios="1"/>
  <mergeCells count="6">
    <mergeCell ref="G1:H1"/>
    <mergeCell ref="E2:H2"/>
    <mergeCell ref="B1:C2"/>
    <mergeCell ref="C9:C10"/>
    <mergeCell ref="D9:D10"/>
    <mergeCell ref="B9:B10"/>
  </mergeCells>
  <phoneticPr fontId="3"/>
  <pageMargins left="0.79" right="0.8" top="0.41" bottom="0.39"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pageSetUpPr fitToPage="1"/>
  </sheetPr>
  <dimension ref="A2:V64"/>
  <sheetViews>
    <sheetView view="pageBreakPreview" zoomScaleNormal="100" zoomScaleSheetLayoutView="100" workbookViewId="0">
      <selection activeCell="T25" sqref="T25"/>
    </sheetView>
  </sheetViews>
  <sheetFormatPr defaultColWidth="9.140625" defaultRowHeight="17.25"/>
  <cols>
    <col min="1" max="1" width="5.7109375" style="659" customWidth="1"/>
    <col min="2" max="2" width="4.7109375" style="378" customWidth="1"/>
    <col min="3" max="4" width="12.7109375" style="378" customWidth="1"/>
    <col min="5" max="5" width="9.7109375" style="378" customWidth="1"/>
    <col min="6" max="6" width="6.7109375" style="378" customWidth="1"/>
    <col min="7" max="7" width="9.7109375" style="378" customWidth="1"/>
    <col min="8" max="8" width="6.7109375" style="378" customWidth="1"/>
    <col min="9" max="9" width="2.7109375" style="378" customWidth="1"/>
    <col min="10" max="10" width="4.7109375" style="378" customWidth="1"/>
    <col min="11" max="12" width="12.7109375" style="379" customWidth="1"/>
    <col min="13" max="13" width="9.7109375" style="380" customWidth="1"/>
    <col min="14" max="14" width="6.7109375" style="381" customWidth="1"/>
    <col min="15" max="15" width="9.7109375" style="378" customWidth="1"/>
    <col min="16" max="16" width="6.7109375" style="390" customWidth="1"/>
    <col min="17" max="19" width="8.7109375" style="390" customWidth="1"/>
    <col min="20" max="23" width="8.7109375" style="378" customWidth="1"/>
    <col min="24" max="16384" width="9.140625" style="378"/>
  </cols>
  <sheetData>
    <row r="2" spans="1:22">
      <c r="B2" s="382" t="s">
        <v>456</v>
      </c>
      <c r="D2" s="383"/>
      <c r="K2" s="378"/>
      <c r="L2" s="378"/>
      <c r="M2" s="378"/>
      <c r="N2" s="378"/>
      <c r="P2" s="378"/>
      <c r="Q2" s="378"/>
      <c r="R2" s="378"/>
      <c r="S2" s="378"/>
    </row>
    <row r="3" spans="1:22" s="384" customFormat="1">
      <c r="A3" s="659"/>
      <c r="B3" s="385"/>
      <c r="D3" s="385"/>
      <c r="K3" s="386"/>
      <c r="L3" s="386"/>
      <c r="M3" s="387"/>
      <c r="N3" s="388"/>
      <c r="Q3" s="378"/>
      <c r="R3" s="378"/>
      <c r="S3" s="378"/>
      <c r="T3" s="378"/>
      <c r="U3" s="378"/>
    </row>
    <row r="4" spans="1:22">
      <c r="B4" s="934" t="s">
        <v>10360</v>
      </c>
      <c r="C4" s="935"/>
      <c r="D4" s="389" t="str">
        <f>プロジェクトコード</f>
        <v>JA15R1003P</v>
      </c>
      <c r="E4" s="934" t="s">
        <v>10359</v>
      </c>
      <c r="F4" s="935"/>
      <c r="G4" s="939" t="str">
        <f>WBS</f>
        <v>JA15R1003</v>
      </c>
      <c r="H4" s="939"/>
      <c r="J4" s="939" t="s">
        <v>165</v>
      </c>
      <c r="K4" s="943" t="str">
        <f>プロジェクト件名</f>
        <v>ハノイ環状3号線マイジック～南タンロン区間実施設計</v>
      </c>
      <c r="L4" s="943"/>
      <c r="M4" s="943"/>
      <c r="N4" s="943"/>
      <c r="O4" s="943"/>
      <c r="P4" s="943"/>
      <c r="Q4" s="378"/>
      <c r="R4" s="378"/>
      <c r="S4" s="378"/>
    </row>
    <row r="5" spans="1:22">
      <c r="B5" s="934" t="s">
        <v>56</v>
      </c>
      <c r="C5" s="935"/>
      <c r="D5" s="389" t="str">
        <f>主管部</f>
        <v>KR</v>
      </c>
      <c r="E5" s="932" t="s">
        <v>174</v>
      </c>
      <c r="F5" s="933"/>
      <c r="G5" s="934">
        <f>工期開始日</f>
        <v>0</v>
      </c>
      <c r="H5" s="935"/>
      <c r="J5" s="939"/>
      <c r="K5" s="943"/>
      <c r="L5" s="943"/>
      <c r="M5" s="943"/>
      <c r="N5" s="943"/>
      <c r="O5" s="943"/>
      <c r="P5" s="943"/>
      <c r="Q5" s="378"/>
      <c r="R5" s="378"/>
      <c r="S5" s="378"/>
    </row>
    <row r="6" spans="1:22">
      <c r="B6" s="934" t="s">
        <v>59</v>
      </c>
      <c r="C6" s="935"/>
      <c r="D6" s="389" t="str">
        <f>分担部</f>
        <v>KR</v>
      </c>
      <c r="E6" s="932" t="s">
        <v>175</v>
      </c>
      <c r="F6" s="933"/>
      <c r="G6" s="934">
        <f>工期終了日</f>
        <v>0</v>
      </c>
      <c r="H6" s="935"/>
      <c r="J6" s="936" t="s">
        <v>10355</v>
      </c>
      <c r="K6" s="937"/>
      <c r="L6" s="389" t="str">
        <f>TL</f>
        <v>石本 一鶴</v>
      </c>
      <c r="M6" s="938" t="s">
        <v>10356</v>
      </c>
      <c r="N6" s="938"/>
      <c r="O6" s="939" t="str">
        <f>課長</f>
        <v>野末康博</v>
      </c>
      <c r="P6" s="939"/>
      <c r="Q6" s="378"/>
      <c r="R6" s="378"/>
      <c r="S6" s="378"/>
    </row>
    <row r="7" spans="1:22">
      <c r="B7" s="932" t="s">
        <v>61</v>
      </c>
      <c r="C7" s="933"/>
      <c r="D7" s="389" t="str">
        <f>完成年度</f>
        <v>2017年度</v>
      </c>
      <c r="E7" s="932" t="s">
        <v>10358</v>
      </c>
      <c r="F7" s="933"/>
      <c r="G7" s="934">
        <f>完成予定日</f>
        <v>0</v>
      </c>
      <c r="H7" s="935"/>
      <c r="J7" s="936" t="s">
        <v>457</v>
      </c>
      <c r="K7" s="937"/>
      <c r="L7" s="389" t="str">
        <f>所長</f>
        <v>前田 哲哉</v>
      </c>
      <c r="M7" s="938" t="s">
        <v>10357</v>
      </c>
      <c r="N7" s="938"/>
      <c r="O7" s="939" t="str">
        <f>リエゾン担当</f>
        <v>なし</v>
      </c>
      <c r="P7" s="939"/>
    </row>
    <row r="8" spans="1:22">
      <c r="B8" s="932" t="s">
        <v>62</v>
      </c>
      <c r="C8" s="933"/>
      <c r="D8" s="391" t="str">
        <f>完成基準</f>
        <v>出来高</v>
      </c>
      <c r="E8" s="932"/>
      <c r="F8" s="933"/>
      <c r="G8" s="932"/>
      <c r="H8" s="933"/>
      <c r="J8" s="940"/>
      <c r="K8" s="941"/>
      <c r="L8" s="389"/>
      <c r="M8" s="942" t="s">
        <v>58</v>
      </c>
      <c r="N8" s="942"/>
      <c r="O8" s="931"/>
      <c r="P8" s="931"/>
    </row>
    <row r="9" spans="1:22">
      <c r="L9" s="378"/>
      <c r="M9" s="378"/>
      <c r="N9" s="378"/>
    </row>
    <row r="10" spans="1:22">
      <c r="B10" s="392" t="s">
        <v>63</v>
      </c>
      <c r="F10" s="393"/>
      <c r="H10" s="393"/>
      <c r="I10" s="393"/>
      <c r="J10" s="392" t="s">
        <v>64</v>
      </c>
      <c r="M10" s="378"/>
      <c r="P10" s="393" t="s">
        <v>417</v>
      </c>
    </row>
    <row r="11" spans="1:22" ht="21">
      <c r="B11" s="394"/>
      <c r="C11" s="395" t="s">
        <v>72</v>
      </c>
      <c r="D11" s="395"/>
      <c r="E11" s="396" t="s">
        <v>418</v>
      </c>
      <c r="F11" s="397" t="s">
        <v>162</v>
      </c>
      <c r="G11" s="396" t="s">
        <v>422</v>
      </c>
      <c r="H11" s="397" t="s">
        <v>162</v>
      </c>
      <c r="I11" s="393"/>
      <c r="J11" s="398" t="s">
        <v>146</v>
      </c>
      <c r="K11" s="399" t="s">
        <v>65</v>
      </c>
      <c r="L11" s="400"/>
      <c r="M11" s="401" t="s">
        <v>419</v>
      </c>
      <c r="N11" s="661" t="s">
        <v>11032</v>
      </c>
      <c r="O11" s="401" t="s">
        <v>421</v>
      </c>
      <c r="P11" s="661" t="s">
        <v>11032</v>
      </c>
    </row>
    <row r="12" spans="1:22">
      <c r="B12" s="394" t="s">
        <v>148</v>
      </c>
      <c r="C12" s="402" t="s">
        <v>523</v>
      </c>
      <c r="D12" s="403"/>
      <c r="E12" s="404">
        <f>SUM(E13:E14)</f>
        <v>0</v>
      </c>
      <c r="F12" s="405"/>
      <c r="G12" s="404">
        <f>SUM(G13:G14)</f>
        <v>0</v>
      </c>
      <c r="H12" s="405"/>
      <c r="I12" s="393"/>
      <c r="J12" s="406" t="s">
        <v>153</v>
      </c>
      <c r="K12" s="407" t="s">
        <v>10391</v>
      </c>
      <c r="L12" s="408"/>
      <c r="M12" s="409">
        <f>SUBTOTAL(9,M13:M18)</f>
        <v>25239230</v>
      </c>
      <c r="N12" s="410">
        <f t="shared" ref="N12:N36" si="0">IF(M$36=0,0,M12/M$36)</f>
        <v>0.56329770069102714</v>
      </c>
      <c r="O12" s="409">
        <f>SUBTOTAL(9,O13:O18)</f>
        <v>0</v>
      </c>
      <c r="P12" s="410">
        <f t="shared" ref="P12:P36" si="1">IF(O$36=0,0,O12/O$36)</f>
        <v>0</v>
      </c>
    </row>
    <row r="13" spans="1:22">
      <c r="B13" s="394"/>
      <c r="C13" s="402" t="s">
        <v>524</v>
      </c>
      <c r="D13" s="403"/>
      <c r="E13" s="411">
        <f>③人件費!I57</f>
        <v>0</v>
      </c>
      <c r="F13" s="405"/>
      <c r="G13" s="375"/>
      <c r="H13" s="405"/>
      <c r="I13" s="393"/>
      <c r="J13" s="406" t="s">
        <v>79</v>
      </c>
      <c r="K13" s="407" t="s">
        <v>10392</v>
      </c>
      <c r="L13" s="408"/>
      <c r="M13" s="409">
        <f>SUBTOTAL(9,M14:M15)</f>
        <v>12447230</v>
      </c>
      <c r="N13" s="410">
        <f t="shared" si="0"/>
        <v>0.27780150341244059</v>
      </c>
      <c r="O13" s="409">
        <f>SUBTOTAL(9,O14:O15)</f>
        <v>0</v>
      </c>
      <c r="P13" s="410">
        <f t="shared" si="1"/>
        <v>0</v>
      </c>
    </row>
    <row r="14" spans="1:22" ht="18" thickBot="1">
      <c r="B14" s="394"/>
      <c r="C14" s="402" t="s">
        <v>525</v>
      </c>
      <c r="D14" s="403"/>
      <c r="E14" s="411">
        <f>④借上外注費!G152</f>
        <v>0</v>
      </c>
      <c r="F14" s="412"/>
      <c r="G14" s="375"/>
      <c r="H14" s="412"/>
      <c r="I14" s="393"/>
      <c r="J14" s="413" t="s">
        <v>84</v>
      </c>
      <c r="K14" s="407" t="s">
        <v>10393</v>
      </c>
      <c r="L14" s="408"/>
      <c r="M14" s="409">
        <f>⑥経費一覧表!D12</f>
        <v>12447230</v>
      </c>
      <c r="N14" s="410">
        <f t="shared" si="0"/>
        <v>0.27780150341244059</v>
      </c>
      <c r="O14" s="376"/>
      <c r="P14" s="410">
        <f t="shared" si="1"/>
        <v>0</v>
      </c>
      <c r="T14" s="414"/>
      <c r="U14" s="415"/>
      <c r="V14" s="415"/>
    </row>
    <row r="15" spans="1:22" ht="18" thickBot="1">
      <c r="B15" s="394" t="s">
        <v>149</v>
      </c>
      <c r="C15" s="402" t="s">
        <v>151</v>
      </c>
      <c r="D15" s="403"/>
      <c r="E15" s="416">
        <f>SUM(E16:E17)</f>
        <v>0</v>
      </c>
      <c r="F15" s="459">
        <f>IF(E12=0,0,E15/E12)</f>
        <v>0</v>
      </c>
      <c r="G15" s="416">
        <f>SUM(G16:G17)</f>
        <v>0</v>
      </c>
      <c r="H15" s="459">
        <f>IF(G12=0,0,G15/G12)</f>
        <v>0</v>
      </c>
      <c r="I15" s="393"/>
      <c r="J15" s="413" t="s">
        <v>415</v>
      </c>
      <c r="K15" s="407" t="s">
        <v>10394</v>
      </c>
      <c r="L15" s="408"/>
      <c r="M15" s="409">
        <f>⑥経費一覧表!D13</f>
        <v>0</v>
      </c>
      <c r="N15" s="410">
        <f t="shared" si="0"/>
        <v>0</v>
      </c>
      <c r="O15" s="376"/>
      <c r="P15" s="410">
        <f t="shared" si="1"/>
        <v>0</v>
      </c>
    </row>
    <row r="16" spans="1:22">
      <c r="B16" s="394"/>
      <c r="C16" s="402" t="s">
        <v>524</v>
      </c>
      <c r="D16" s="403"/>
      <c r="E16" s="411">
        <f>③人件費!K57</f>
        <v>0</v>
      </c>
      <c r="F16" s="417"/>
      <c r="G16" s="375"/>
      <c r="H16" s="417"/>
      <c r="I16" s="393"/>
      <c r="J16" s="406" t="s">
        <v>80</v>
      </c>
      <c r="K16" s="407" t="s">
        <v>10395</v>
      </c>
      <c r="L16" s="408"/>
      <c r="M16" s="409">
        <f>SUBTOTAL(9,M17:M18)</f>
        <v>12792000</v>
      </c>
      <c r="N16" s="410">
        <f t="shared" si="0"/>
        <v>0.28549619727858649</v>
      </c>
      <c r="O16" s="409">
        <f>SUBTOTAL(9,O17:O18)</f>
        <v>0</v>
      </c>
      <c r="P16" s="410">
        <f t="shared" si="1"/>
        <v>0</v>
      </c>
    </row>
    <row r="17" spans="2:20" ht="18" thickBot="1">
      <c r="B17" s="394"/>
      <c r="C17" s="402" t="s">
        <v>525</v>
      </c>
      <c r="D17" s="403"/>
      <c r="E17" s="411">
        <f>④借上外注費!K152</f>
        <v>0</v>
      </c>
      <c r="F17" s="412"/>
      <c r="G17" s="375"/>
      <c r="H17" s="412"/>
      <c r="I17" s="393"/>
      <c r="J17" s="413" t="s">
        <v>87</v>
      </c>
      <c r="K17" s="407" t="s">
        <v>10396</v>
      </c>
      <c r="L17" s="408"/>
      <c r="M17" s="409">
        <f>⑥経費一覧表!D17</f>
        <v>12792000</v>
      </c>
      <c r="N17" s="410">
        <f t="shared" si="0"/>
        <v>0.28549619727858649</v>
      </c>
      <c r="O17" s="376"/>
      <c r="P17" s="410">
        <f t="shared" si="1"/>
        <v>0</v>
      </c>
    </row>
    <row r="18" spans="2:20" ht="18" thickBot="1">
      <c r="B18" s="394" t="s">
        <v>150</v>
      </c>
      <c r="C18" s="402" t="s">
        <v>152</v>
      </c>
      <c r="D18" s="403"/>
      <c r="E18" s="416">
        <f>SUM(E19:E20)</f>
        <v>0</v>
      </c>
      <c r="F18" s="459">
        <f>IF(E12=0,0,E18/E12)</f>
        <v>0</v>
      </c>
      <c r="G18" s="416">
        <f>SUM(G19:G20)</f>
        <v>0</v>
      </c>
      <c r="H18" s="459">
        <f>IF(G12=0,0,G18/G12)</f>
        <v>0</v>
      </c>
      <c r="I18" s="393"/>
      <c r="J18" s="413" t="s">
        <v>105</v>
      </c>
      <c r="K18" s="407" t="s">
        <v>10397</v>
      </c>
      <c r="L18" s="408"/>
      <c r="M18" s="409">
        <f>⑥経費一覧表!D18</f>
        <v>0</v>
      </c>
      <c r="N18" s="410">
        <f t="shared" si="0"/>
        <v>0</v>
      </c>
      <c r="O18" s="376"/>
      <c r="P18" s="410">
        <f t="shared" si="1"/>
        <v>0</v>
      </c>
      <c r="T18" s="380"/>
    </row>
    <row r="19" spans="2:20">
      <c r="B19" s="394"/>
      <c r="C19" s="402" t="s">
        <v>524</v>
      </c>
      <c r="D19" s="403"/>
      <c r="E19" s="411">
        <f>E13+E16</f>
        <v>0</v>
      </c>
      <c r="F19" s="417"/>
      <c r="G19" s="411">
        <f>G13+G16</f>
        <v>0</v>
      </c>
      <c r="H19" s="417"/>
      <c r="I19" s="393"/>
      <c r="J19" s="406" t="s">
        <v>164</v>
      </c>
      <c r="K19" s="407" t="s">
        <v>529</v>
      </c>
      <c r="L19" s="408"/>
      <c r="M19" s="409">
        <f>SUBTOTAL(9,M20:M35)</f>
        <v>19566971</v>
      </c>
      <c r="N19" s="410">
        <f t="shared" si="0"/>
        <v>0.43670229930897286</v>
      </c>
      <c r="O19" s="409">
        <f>SUBTOTAL(9,O20:O35)</f>
        <v>0</v>
      </c>
      <c r="P19" s="410">
        <f t="shared" si="1"/>
        <v>0</v>
      </c>
    </row>
    <row r="20" spans="2:20">
      <c r="B20" s="394"/>
      <c r="C20" s="402" t="s">
        <v>525</v>
      </c>
      <c r="D20" s="403"/>
      <c r="E20" s="411">
        <f>E14+E17</f>
        <v>0</v>
      </c>
      <c r="F20" s="405"/>
      <c r="G20" s="411">
        <f>G14+G17</f>
        <v>0</v>
      </c>
      <c r="H20" s="405"/>
      <c r="I20" s="393"/>
      <c r="J20" s="418" t="s">
        <v>89</v>
      </c>
      <c r="K20" s="419" t="s">
        <v>10398</v>
      </c>
      <c r="L20" s="420"/>
      <c r="M20" s="409">
        <f>⑥経費一覧表!D22</f>
        <v>0</v>
      </c>
      <c r="N20" s="410">
        <f t="shared" si="0"/>
        <v>0</v>
      </c>
      <c r="O20" s="376"/>
      <c r="P20" s="410">
        <f t="shared" si="1"/>
        <v>0</v>
      </c>
    </row>
    <row r="21" spans="2:20">
      <c r="C21" s="421"/>
      <c r="D21" s="421"/>
      <c r="E21" s="422"/>
      <c r="F21" s="423"/>
      <c r="G21" s="422"/>
      <c r="H21" s="423"/>
      <c r="I21" s="393"/>
      <c r="J21" s="418" t="s">
        <v>90</v>
      </c>
      <c r="K21" s="424" t="s">
        <v>10399</v>
      </c>
      <c r="L21" s="425"/>
      <c r="M21" s="409">
        <f>⑥経費一覧表!D23</f>
        <v>0</v>
      </c>
      <c r="N21" s="410">
        <f t="shared" si="0"/>
        <v>0</v>
      </c>
      <c r="O21" s="376"/>
      <c r="P21" s="410">
        <f t="shared" si="1"/>
        <v>0</v>
      </c>
    </row>
    <row r="22" spans="2:20">
      <c r="B22" s="392" t="s">
        <v>163</v>
      </c>
      <c r="E22" s="426"/>
      <c r="F22" s="427"/>
      <c r="G22" s="426"/>
      <c r="H22" s="427"/>
      <c r="I22" s="393"/>
      <c r="J22" s="418" t="s">
        <v>91</v>
      </c>
      <c r="K22" s="424" t="s">
        <v>10400</v>
      </c>
      <c r="L22" s="425"/>
      <c r="M22" s="409">
        <f>⑥経費一覧表!D24</f>
        <v>1000000</v>
      </c>
      <c r="N22" s="410">
        <f t="shared" si="0"/>
        <v>2.2318339374498633E-2</v>
      </c>
      <c r="O22" s="376"/>
      <c r="P22" s="410">
        <f t="shared" si="1"/>
        <v>0</v>
      </c>
    </row>
    <row r="23" spans="2:20" ht="19.5">
      <c r="B23" s="398" t="s">
        <v>146</v>
      </c>
      <c r="C23" s="395" t="s">
        <v>72</v>
      </c>
      <c r="D23" s="395"/>
      <c r="E23" s="401" t="s">
        <v>419</v>
      </c>
      <c r="F23" s="662" t="s">
        <v>11033</v>
      </c>
      <c r="G23" s="401" t="s">
        <v>421</v>
      </c>
      <c r="H23" s="662" t="s">
        <v>11033</v>
      </c>
      <c r="I23" s="393"/>
      <c r="J23" s="418" t="s">
        <v>92</v>
      </c>
      <c r="K23" s="424" t="s">
        <v>10401</v>
      </c>
      <c r="L23" s="425"/>
      <c r="M23" s="409">
        <f>⑥経費一覧表!D25</f>
        <v>16416971</v>
      </c>
      <c r="N23" s="410">
        <f t="shared" si="0"/>
        <v>0.36639953027930217</v>
      </c>
      <c r="O23" s="376"/>
      <c r="P23" s="410">
        <f t="shared" si="1"/>
        <v>0</v>
      </c>
    </row>
    <row r="24" spans="2:20">
      <c r="B24" s="428"/>
      <c r="C24" s="429" t="s">
        <v>147</v>
      </c>
      <c r="D24" s="430"/>
      <c r="E24" s="431"/>
      <c r="F24" s="432"/>
      <c r="G24" s="431"/>
      <c r="H24" s="432"/>
      <c r="I24" s="393"/>
      <c r="J24" s="418" t="s">
        <v>93</v>
      </c>
      <c r="K24" s="424" t="s">
        <v>10402</v>
      </c>
      <c r="L24" s="425"/>
      <c r="M24" s="409">
        <f>⑥経費一覧表!D26</f>
        <v>100000</v>
      </c>
      <c r="N24" s="410">
        <f t="shared" si="0"/>
        <v>2.2318339374498633E-3</v>
      </c>
      <c r="O24" s="376"/>
      <c r="P24" s="410">
        <f t="shared" si="1"/>
        <v>0</v>
      </c>
    </row>
    <row r="25" spans="2:20">
      <c r="B25" s="394" t="s">
        <v>114</v>
      </c>
      <c r="C25" s="433" t="s">
        <v>537</v>
      </c>
      <c r="D25" s="434"/>
      <c r="E25" s="409">
        <f>SUBTOTAL(9,E26:E27)</f>
        <v>41848800</v>
      </c>
      <c r="F25" s="405">
        <f t="shared" ref="F25:F30" si="2">IF(E$29=0,0,E25/E$29)</f>
        <v>0.72724824641691366</v>
      </c>
      <c r="G25" s="409">
        <f>SUBTOTAL(9,G26:G27)</f>
        <v>0</v>
      </c>
      <c r="H25" s="405">
        <f t="shared" ref="H25:H30" si="3">IF(G$29=0,0,G25/G$29)</f>
        <v>0</v>
      </c>
      <c r="I25" s="393"/>
      <c r="J25" s="418" t="s">
        <v>94</v>
      </c>
      <c r="K25" s="424" t="s">
        <v>10403</v>
      </c>
      <c r="L25" s="425"/>
      <c r="M25" s="409">
        <f>⑥経費一覧表!D27</f>
        <v>0</v>
      </c>
      <c r="N25" s="410">
        <f t="shared" si="0"/>
        <v>0</v>
      </c>
      <c r="O25" s="376"/>
      <c r="P25" s="410">
        <f t="shared" si="1"/>
        <v>0</v>
      </c>
    </row>
    <row r="26" spans="2:20">
      <c r="B26" s="394" t="s">
        <v>115</v>
      </c>
      <c r="C26" s="433" t="s">
        <v>530</v>
      </c>
      <c r="D26" s="434"/>
      <c r="E26" s="435">
        <f>社員報酬額</f>
        <v>20866300</v>
      </c>
      <c r="F26" s="405">
        <f t="shared" si="2"/>
        <v>0.36261446168609962</v>
      </c>
      <c r="G26" s="376"/>
      <c r="H26" s="405">
        <f t="shared" si="3"/>
        <v>0</v>
      </c>
      <c r="I26" s="393"/>
      <c r="J26" s="418" t="s">
        <v>95</v>
      </c>
      <c r="K26" s="424" t="s">
        <v>10404</v>
      </c>
      <c r="L26" s="425"/>
      <c r="M26" s="409">
        <f>⑥経費一覧表!D28</f>
        <v>150000</v>
      </c>
      <c r="N26" s="410">
        <f t="shared" si="0"/>
        <v>3.347750906174795E-3</v>
      </c>
      <c r="O26" s="376"/>
      <c r="P26" s="410">
        <f t="shared" si="1"/>
        <v>0</v>
      </c>
    </row>
    <row r="27" spans="2:20">
      <c r="B27" s="394" t="s">
        <v>116</v>
      </c>
      <c r="C27" s="433" t="s">
        <v>526</v>
      </c>
      <c r="D27" s="434"/>
      <c r="E27" s="435">
        <f>借上報酬額</f>
        <v>20982500</v>
      </c>
      <c r="F27" s="405">
        <f t="shared" si="2"/>
        <v>0.36463378473081409</v>
      </c>
      <c r="G27" s="376"/>
      <c r="H27" s="405">
        <f t="shared" si="3"/>
        <v>0</v>
      </c>
      <c r="I27" s="393"/>
      <c r="J27" s="418" t="s">
        <v>96</v>
      </c>
      <c r="K27" s="424" t="s">
        <v>10405</v>
      </c>
      <c r="L27" s="425"/>
      <c r="M27" s="409">
        <f>⑥経費一覧表!D29</f>
        <v>320000</v>
      </c>
      <c r="N27" s="410">
        <f t="shared" si="0"/>
        <v>7.1418685998395626E-3</v>
      </c>
      <c r="O27" s="376"/>
      <c r="P27" s="410">
        <f t="shared" si="1"/>
        <v>0</v>
      </c>
    </row>
    <row r="28" spans="2:20">
      <c r="B28" s="394" t="s">
        <v>117</v>
      </c>
      <c r="C28" s="433" t="s">
        <v>527</v>
      </c>
      <c r="D28" s="434"/>
      <c r="E28" s="435">
        <f>経費売上額</f>
        <v>15695237</v>
      </c>
      <c r="F28" s="405">
        <f t="shared" si="2"/>
        <v>0.27275175358308629</v>
      </c>
      <c r="G28" s="376"/>
      <c r="H28" s="405">
        <f t="shared" si="3"/>
        <v>0</v>
      </c>
      <c r="I28" s="393"/>
      <c r="J28" s="418" t="s">
        <v>97</v>
      </c>
      <c r="K28" s="424" t="s">
        <v>10406</v>
      </c>
      <c r="L28" s="425"/>
      <c r="M28" s="409">
        <f>⑥経費一覧表!D30</f>
        <v>0</v>
      </c>
      <c r="N28" s="410">
        <f t="shared" si="0"/>
        <v>0</v>
      </c>
      <c r="O28" s="376"/>
      <c r="P28" s="410">
        <f t="shared" si="1"/>
        <v>0</v>
      </c>
    </row>
    <row r="29" spans="2:20">
      <c r="B29" s="394" t="s">
        <v>113</v>
      </c>
      <c r="C29" s="433" t="s">
        <v>538</v>
      </c>
      <c r="D29" s="434"/>
      <c r="E29" s="435">
        <f>SUBTOTAL(9,E25:E28)</f>
        <v>57544037</v>
      </c>
      <c r="F29" s="405">
        <f t="shared" si="2"/>
        <v>1</v>
      </c>
      <c r="G29" s="409">
        <f>SUBTOTAL(9,G25:G28)</f>
        <v>0</v>
      </c>
      <c r="H29" s="405">
        <f t="shared" si="3"/>
        <v>0</v>
      </c>
      <c r="I29" s="393"/>
      <c r="J29" s="418" t="s">
        <v>98</v>
      </c>
      <c r="K29" s="424" t="s">
        <v>10407</v>
      </c>
      <c r="L29" s="425"/>
      <c r="M29" s="409">
        <f>⑥経費一覧表!D31</f>
        <v>0</v>
      </c>
      <c r="N29" s="410">
        <f t="shared" si="0"/>
        <v>0</v>
      </c>
      <c r="O29" s="376"/>
      <c r="P29" s="410">
        <f t="shared" si="1"/>
        <v>0</v>
      </c>
    </row>
    <row r="30" spans="2:20">
      <c r="B30" s="394" t="s">
        <v>118</v>
      </c>
      <c r="C30" s="433" t="s">
        <v>119</v>
      </c>
      <c r="D30" s="434"/>
      <c r="E30" s="435">
        <f>CIT見込額</f>
        <v>4735237</v>
      </c>
      <c r="F30" s="405">
        <f t="shared" si="2"/>
        <v>8.2288925957697406E-2</v>
      </c>
      <c r="G30" s="377"/>
      <c r="H30" s="405">
        <f t="shared" si="3"/>
        <v>0</v>
      </c>
      <c r="I30" s="393"/>
      <c r="J30" s="418" t="s">
        <v>99</v>
      </c>
      <c r="K30" s="424" t="s">
        <v>10408</v>
      </c>
      <c r="L30" s="425"/>
      <c r="M30" s="409">
        <f>⑥経費一覧表!D32</f>
        <v>0</v>
      </c>
      <c r="N30" s="410">
        <f t="shared" si="0"/>
        <v>0</v>
      </c>
      <c r="O30" s="376"/>
      <c r="P30" s="410">
        <f t="shared" si="1"/>
        <v>0</v>
      </c>
    </row>
    <row r="31" spans="2:20">
      <c r="B31" s="394"/>
      <c r="C31" s="433"/>
      <c r="D31" s="434"/>
      <c r="E31" s="431"/>
      <c r="F31" s="405"/>
      <c r="G31" s="431"/>
      <c r="H31" s="405"/>
      <c r="I31" s="393"/>
      <c r="J31" s="418" t="s">
        <v>100</v>
      </c>
      <c r="K31" s="424" t="s">
        <v>10409</v>
      </c>
      <c r="L31" s="425"/>
      <c r="M31" s="409">
        <f>⑥経費一覧表!D33</f>
        <v>250000</v>
      </c>
      <c r="N31" s="410">
        <f t="shared" si="0"/>
        <v>5.5795848436246583E-3</v>
      </c>
      <c r="O31" s="376"/>
      <c r="P31" s="410">
        <f t="shared" si="1"/>
        <v>0</v>
      </c>
    </row>
    <row r="32" spans="2:20" ht="19.5">
      <c r="B32" s="436"/>
      <c r="C32" s="437" t="s">
        <v>66</v>
      </c>
      <c r="D32" s="438"/>
      <c r="E32" s="431"/>
      <c r="F32" s="662" t="s">
        <v>11033</v>
      </c>
      <c r="G32" s="431"/>
      <c r="H32" s="662" t="s">
        <v>11033</v>
      </c>
      <c r="I32" s="393"/>
      <c r="J32" s="418" t="s">
        <v>101</v>
      </c>
      <c r="K32" s="424" t="s">
        <v>10410</v>
      </c>
      <c r="L32" s="425"/>
      <c r="M32" s="409">
        <f>⑥経費一覧表!D34</f>
        <v>0</v>
      </c>
      <c r="N32" s="410">
        <f t="shared" si="0"/>
        <v>0</v>
      </c>
      <c r="O32" s="376"/>
      <c r="P32" s="410">
        <f t="shared" si="1"/>
        <v>0</v>
      </c>
    </row>
    <row r="33" spans="2:16">
      <c r="B33" s="394" t="s">
        <v>121</v>
      </c>
      <c r="C33" s="439" t="s">
        <v>528</v>
      </c>
      <c r="D33" s="440"/>
      <c r="E33" s="409">
        <f>SUBTOTAL(9,E34:E35)</f>
        <v>25239230</v>
      </c>
      <c r="F33" s="405">
        <f>IF(E$29=0,0,E33/E$29)</f>
        <v>0.43860721832915545</v>
      </c>
      <c r="G33" s="409">
        <f>SUBTOTAL(9,G34:G35)</f>
        <v>0</v>
      </c>
      <c r="H33" s="405">
        <f>IF(G$29=0,0,G33/G$29)</f>
        <v>0</v>
      </c>
      <c r="I33" s="393"/>
      <c r="J33" s="418" t="s">
        <v>102</v>
      </c>
      <c r="K33" s="424" t="s">
        <v>10411</v>
      </c>
      <c r="L33" s="425"/>
      <c r="M33" s="409">
        <f>⑥経費一覧表!D35</f>
        <v>0</v>
      </c>
      <c r="N33" s="410">
        <f t="shared" si="0"/>
        <v>0</v>
      </c>
      <c r="O33" s="376"/>
      <c r="P33" s="410">
        <f t="shared" si="1"/>
        <v>0</v>
      </c>
    </row>
    <row r="34" spans="2:16">
      <c r="B34" s="394" t="s">
        <v>122</v>
      </c>
      <c r="C34" s="439" t="s">
        <v>531</v>
      </c>
      <c r="D34" s="440"/>
      <c r="E34" s="409">
        <f>M13</f>
        <v>12447230</v>
      </c>
      <c r="F34" s="405">
        <f>IF(E$29=0,0,E34/E$29)</f>
        <v>0.21630790345835485</v>
      </c>
      <c r="G34" s="409">
        <f>O13</f>
        <v>0</v>
      </c>
      <c r="H34" s="405">
        <f>IF(G$29=0,0,G34/G$29)</f>
        <v>0</v>
      </c>
      <c r="I34" s="393"/>
      <c r="J34" s="418" t="s">
        <v>85</v>
      </c>
      <c r="K34" s="424" t="s">
        <v>10412</v>
      </c>
      <c r="L34" s="425"/>
      <c r="M34" s="409">
        <f>⑥経費一覧表!D36</f>
        <v>0</v>
      </c>
      <c r="N34" s="410">
        <f t="shared" si="0"/>
        <v>0</v>
      </c>
      <c r="O34" s="376"/>
      <c r="P34" s="410">
        <f t="shared" si="1"/>
        <v>0</v>
      </c>
    </row>
    <row r="35" spans="2:16">
      <c r="B35" s="394" t="s">
        <v>123</v>
      </c>
      <c r="C35" s="439" t="s">
        <v>532</v>
      </c>
      <c r="D35" s="440"/>
      <c r="E35" s="409">
        <f>M16</f>
        <v>12792000</v>
      </c>
      <c r="F35" s="405">
        <f>IF(E$29=0,0,E35/E$29)</f>
        <v>0.2222993148708006</v>
      </c>
      <c r="G35" s="409">
        <f>O16</f>
        <v>0</v>
      </c>
      <c r="H35" s="405">
        <f>IF(G$29=0,0,G35/G$29)</f>
        <v>0</v>
      </c>
      <c r="I35" s="393"/>
      <c r="J35" s="418" t="s">
        <v>501</v>
      </c>
      <c r="K35" s="441" t="s">
        <v>10413</v>
      </c>
      <c r="L35" s="442"/>
      <c r="M35" s="409">
        <f>⑥経費一覧表!D37</f>
        <v>1330000</v>
      </c>
      <c r="N35" s="410">
        <f t="shared" si="0"/>
        <v>2.9683391368083182E-2</v>
      </c>
      <c r="O35" s="376"/>
      <c r="P35" s="410">
        <f t="shared" si="1"/>
        <v>0</v>
      </c>
    </row>
    <row r="36" spans="2:16">
      <c r="B36" s="394" t="s">
        <v>71</v>
      </c>
      <c r="C36" s="439" t="s">
        <v>529</v>
      </c>
      <c r="D36" s="440"/>
      <c r="E36" s="409">
        <f>M19</f>
        <v>19566971</v>
      </c>
      <c r="F36" s="405">
        <f>IF(E$29=0,0,E36/E$29)</f>
        <v>0.34003472853321015</v>
      </c>
      <c r="G36" s="409">
        <f>O19</f>
        <v>0</v>
      </c>
      <c r="H36" s="405">
        <f>IF(G$29=0,0,G36/G$29)</f>
        <v>0</v>
      </c>
      <c r="I36" s="393"/>
      <c r="J36" s="406" t="s">
        <v>78</v>
      </c>
      <c r="K36" s="407" t="s">
        <v>74</v>
      </c>
      <c r="L36" s="408"/>
      <c r="M36" s="409">
        <f>SUBTOTAL(9,M12:M35)</f>
        <v>44806201</v>
      </c>
      <c r="N36" s="410">
        <f t="shared" si="0"/>
        <v>1</v>
      </c>
      <c r="O36" s="409">
        <f>SUBTOTAL(9,O12:O35)</f>
        <v>0</v>
      </c>
      <c r="P36" s="410">
        <f t="shared" si="1"/>
        <v>0</v>
      </c>
    </row>
    <row r="37" spans="2:16">
      <c r="B37" s="394" t="s">
        <v>120</v>
      </c>
      <c r="C37" s="439" t="s">
        <v>539</v>
      </c>
      <c r="D37" s="440"/>
      <c r="E37" s="409">
        <f>SUBTOTAL(9,E33:E36)</f>
        <v>44806201</v>
      </c>
      <c r="F37" s="405">
        <f>IF(E$29=0,0,E37/E$29)</f>
        <v>0.77864194686236565</v>
      </c>
      <c r="G37" s="409">
        <f>SUBTOTAL(9,G33:G36)</f>
        <v>0</v>
      </c>
      <c r="H37" s="405">
        <f>IF(G$29=0,0,G37/G$29)</f>
        <v>0</v>
      </c>
      <c r="I37" s="393"/>
      <c r="J37" s="406" t="s">
        <v>82</v>
      </c>
      <c r="K37" s="407" t="s">
        <v>76</v>
      </c>
      <c r="L37" s="408"/>
      <c r="M37" s="409">
        <f>SUBTOTAL(9,M12:M35)-M15-M18</f>
        <v>44806201</v>
      </c>
      <c r="N37" s="410"/>
      <c r="O37" s="409">
        <f>SUBTOTAL(9,O12:O35)-O15-O18</f>
        <v>0</v>
      </c>
      <c r="P37" s="410"/>
    </row>
    <row r="38" spans="2:16">
      <c r="B38" s="394"/>
      <c r="C38" s="439"/>
      <c r="D38" s="440"/>
      <c r="E38" s="431"/>
      <c r="F38" s="405"/>
      <c r="G38" s="431"/>
      <c r="H38" s="405"/>
      <c r="I38" s="393"/>
      <c r="J38" s="406">
        <v>20</v>
      </c>
      <c r="K38" s="443" t="s">
        <v>154</v>
      </c>
      <c r="L38" s="444"/>
      <c r="M38" s="409">
        <f>⑥経費一覧表!D40</f>
        <v>-1055000</v>
      </c>
      <c r="N38" s="410"/>
      <c r="O38" s="376">
        <f>事務手数料計</f>
        <v>0</v>
      </c>
      <c r="P38" s="410"/>
    </row>
    <row r="39" spans="2:16" ht="20.25" thickBot="1">
      <c r="B39" s="436"/>
      <c r="C39" s="437" t="s">
        <v>67</v>
      </c>
      <c r="D39" s="440"/>
      <c r="E39" s="431"/>
      <c r="F39" s="662" t="s">
        <v>11033</v>
      </c>
      <c r="G39" s="484"/>
      <c r="H39" s="662" t="s">
        <v>11033</v>
      </c>
      <c r="I39" s="393"/>
      <c r="J39" s="406" t="s">
        <v>83</v>
      </c>
      <c r="K39" s="407" t="s">
        <v>77</v>
      </c>
      <c r="L39" s="408"/>
      <c r="M39" s="409">
        <f>SUBTOTAL(9,M12:M38)</f>
        <v>43751201</v>
      </c>
      <c r="N39" s="410"/>
      <c r="O39" s="409">
        <f>SUBTOTAL(9,O12:O38)</f>
        <v>0</v>
      </c>
      <c r="P39" s="410"/>
    </row>
    <row r="40" spans="2:16" ht="18" thickBot="1">
      <c r="B40" s="394" t="s">
        <v>125</v>
      </c>
      <c r="C40" s="439" t="s">
        <v>533</v>
      </c>
      <c r="D40" s="440"/>
      <c r="E40" s="445">
        <f>SUBTOTAL(9,E41:E42)</f>
        <v>16609570</v>
      </c>
      <c r="F40" s="446">
        <f>IF(E25=0,0,E40/E25)</f>
        <v>0.39689477356578923</v>
      </c>
      <c r="G40" s="488">
        <f>SUBTOTAL(9,G41:G42)</f>
        <v>0</v>
      </c>
      <c r="H40" s="485">
        <f>IF(G25=0,0,G40/G25)</f>
        <v>0</v>
      </c>
      <c r="I40" s="393"/>
    </row>
    <row r="41" spans="2:16" ht="18" thickBot="1">
      <c r="B41" s="394" t="s">
        <v>126</v>
      </c>
      <c r="C41" s="439" t="s">
        <v>535</v>
      </c>
      <c r="D41" s="440"/>
      <c r="E41" s="409">
        <f>E26-E34</f>
        <v>8419070</v>
      </c>
      <c r="F41" s="446">
        <f>IF(E26=0,0,E41/E26)</f>
        <v>0.4034768981563574</v>
      </c>
      <c r="G41" s="488">
        <f>G26-G34</f>
        <v>0</v>
      </c>
      <c r="H41" s="485">
        <f>IF(G26=0,0,G41/G26)</f>
        <v>0</v>
      </c>
      <c r="I41" s="393"/>
      <c r="J41" s="383" t="s">
        <v>159</v>
      </c>
      <c r="K41" s="447"/>
      <c r="L41" s="447"/>
      <c r="O41" s="380"/>
      <c r="P41" s="381"/>
    </row>
    <row r="42" spans="2:16" ht="18" thickBot="1">
      <c r="B42" s="394" t="s">
        <v>127</v>
      </c>
      <c r="C42" s="439" t="s">
        <v>536</v>
      </c>
      <c r="D42" s="440"/>
      <c r="E42" s="409">
        <f>E27-E35</f>
        <v>8190500</v>
      </c>
      <c r="F42" s="446">
        <f>IF(E27=0,0,E42/E27)</f>
        <v>0.39034910044084353</v>
      </c>
      <c r="G42" s="488">
        <f>G27-G35</f>
        <v>0</v>
      </c>
      <c r="H42" s="485">
        <f>IF(G27=0,0,G42/G27)</f>
        <v>0</v>
      </c>
      <c r="I42" s="393"/>
      <c r="J42" s="398" t="s">
        <v>146</v>
      </c>
      <c r="K42" s="448" t="s">
        <v>68</v>
      </c>
      <c r="L42" s="449"/>
      <c r="M42" s="401" t="s">
        <v>420</v>
      </c>
      <c r="N42" s="660"/>
      <c r="O42" s="401" t="s">
        <v>420</v>
      </c>
      <c r="P42" s="660"/>
    </row>
    <row r="43" spans="2:16" ht="18" thickBot="1">
      <c r="B43" s="394" t="s">
        <v>128</v>
      </c>
      <c r="C43" s="439" t="s">
        <v>534</v>
      </c>
      <c r="D43" s="440"/>
      <c r="E43" s="409">
        <f>E28-E36</f>
        <v>-3871734</v>
      </c>
      <c r="F43" s="446">
        <f>IF(E28=0,0,E43/E28)</f>
        <v>-0.24668209852453965</v>
      </c>
      <c r="G43" s="488">
        <f>G28-G36</f>
        <v>0</v>
      </c>
      <c r="H43" s="485">
        <f>IF(G28=0,0,G43/G28)</f>
        <v>0</v>
      </c>
      <c r="I43" s="393"/>
      <c r="J43" s="452" t="s">
        <v>458</v>
      </c>
      <c r="K43" s="453" t="s">
        <v>166</v>
      </c>
      <c r="L43" s="454"/>
      <c r="M43" s="409">
        <f>IF(E12=0,0,E25/E12)</f>
        <v>0</v>
      </c>
      <c r="N43" s="455" t="s">
        <v>173</v>
      </c>
      <c r="O43" s="409">
        <f>IF(G12=0,0,G25/G12)</f>
        <v>0</v>
      </c>
      <c r="P43" s="455" t="s">
        <v>173</v>
      </c>
    </row>
    <row r="44" spans="2:16" ht="18" thickBot="1">
      <c r="B44" s="394" t="s">
        <v>124</v>
      </c>
      <c r="C44" s="439" t="s">
        <v>540</v>
      </c>
      <c r="D44" s="450"/>
      <c r="E44" s="451">
        <f>SUBTOTAL(9,E40:E43)</f>
        <v>12737836</v>
      </c>
      <c r="F44" s="459">
        <f>IF(E$29=0,0,E44/E$29)</f>
        <v>0.2213580531376344</v>
      </c>
      <c r="G44" s="488">
        <f>SUBTOTAL(9,G40:G43)</f>
        <v>0</v>
      </c>
      <c r="H44" s="405">
        <f>IF(G$29=0,0,G44/G$29)</f>
        <v>0</v>
      </c>
      <c r="I44" s="393"/>
      <c r="J44" s="413" t="s">
        <v>461</v>
      </c>
      <c r="K44" s="457" t="s">
        <v>160</v>
      </c>
      <c r="L44" s="458"/>
      <c r="M44" s="409">
        <f>IF(E13=0,0,E26/E13)</f>
        <v>0</v>
      </c>
      <c r="N44" s="455" t="s">
        <v>173</v>
      </c>
      <c r="O44" s="409">
        <f>IF(G13=0,0,G26/G13)</f>
        <v>0</v>
      </c>
      <c r="P44" s="455" t="s">
        <v>173</v>
      </c>
    </row>
    <row r="45" spans="2:16" ht="18" thickBot="1">
      <c r="B45" s="394" t="s">
        <v>81</v>
      </c>
      <c r="C45" s="439" t="s">
        <v>75</v>
      </c>
      <c r="D45" s="440"/>
      <c r="E45" s="456">
        <f>-M38</f>
        <v>1055000</v>
      </c>
      <c r="F45" s="486">
        <f>IF(E$29=0,0,E45/E$29)</f>
        <v>1.8333784958465809E-2</v>
      </c>
      <c r="G45" s="409">
        <f>-O38</f>
        <v>0</v>
      </c>
      <c r="H45" s="405">
        <f>IF(G$29=0,0,G45/G$29)</f>
        <v>0</v>
      </c>
      <c r="I45" s="393"/>
      <c r="J45" s="413" t="s">
        <v>86</v>
      </c>
      <c r="K45" s="457" t="s">
        <v>161</v>
      </c>
      <c r="L45" s="458"/>
      <c r="M45" s="409">
        <f>IF(E14=0,0,E27/E14)</f>
        <v>0</v>
      </c>
      <c r="N45" s="455" t="s">
        <v>173</v>
      </c>
      <c r="O45" s="409">
        <f>IF(G14=0,0,G27/G14)</f>
        <v>0</v>
      </c>
      <c r="P45" s="455" t="s">
        <v>173</v>
      </c>
    </row>
    <row r="46" spans="2:16" ht="18" thickBot="1">
      <c r="B46" s="394" t="s">
        <v>129</v>
      </c>
      <c r="C46" s="453" t="s">
        <v>112</v>
      </c>
      <c r="D46" s="450"/>
      <c r="E46" s="451">
        <f>E44+E45</f>
        <v>13792836</v>
      </c>
      <c r="F46" s="459">
        <f>IF(E$29=0,0,E46/E$29)</f>
        <v>0.2396918380961002</v>
      </c>
      <c r="G46" s="488">
        <f>G44+G45</f>
        <v>0</v>
      </c>
      <c r="H46" s="405">
        <f>IF(G$29=0,0,G46/G$29)</f>
        <v>0</v>
      </c>
      <c r="I46" s="393"/>
      <c r="J46" s="452" t="s">
        <v>459</v>
      </c>
      <c r="K46" s="453" t="s">
        <v>167</v>
      </c>
      <c r="L46" s="454"/>
      <c r="M46" s="409">
        <f>IF(E12=0,0,E40/E12)</f>
        <v>0</v>
      </c>
      <c r="N46" s="455"/>
      <c r="O46" s="409">
        <f>IF(G12=0,0,G40/G12)</f>
        <v>0</v>
      </c>
      <c r="P46" s="455"/>
    </row>
    <row r="47" spans="2:16">
      <c r="I47" s="393"/>
      <c r="J47" s="413" t="s">
        <v>461</v>
      </c>
      <c r="K47" s="457" t="s">
        <v>160</v>
      </c>
      <c r="L47" s="458"/>
      <c r="M47" s="409">
        <f>IF(E13=0,0,E41/E13)</f>
        <v>0</v>
      </c>
      <c r="N47" s="455"/>
      <c r="O47" s="409">
        <f>IF(G13=0,0,G41/G13)</f>
        <v>0</v>
      </c>
      <c r="P47" s="455"/>
    </row>
    <row r="48" spans="2:16">
      <c r="B48" s="392" t="s">
        <v>69</v>
      </c>
      <c r="C48" s="383"/>
      <c r="D48" s="383"/>
      <c r="I48" s="393"/>
      <c r="J48" s="413" t="s">
        <v>86</v>
      </c>
      <c r="K48" s="457" t="s">
        <v>161</v>
      </c>
      <c r="L48" s="458"/>
      <c r="M48" s="409">
        <f>IF(E14=0,0,E42/E14)</f>
        <v>0</v>
      </c>
      <c r="N48" s="455"/>
      <c r="O48" s="409">
        <f>IF(G14=0,0,G42/G14)</f>
        <v>0</v>
      </c>
      <c r="P48" s="455"/>
    </row>
    <row r="49" spans="2:18" ht="19.5">
      <c r="B49" s="394"/>
      <c r="C49" s="448" t="s">
        <v>72</v>
      </c>
      <c r="D49" s="449"/>
      <c r="E49" s="401" t="s">
        <v>419</v>
      </c>
      <c r="F49" s="662" t="s">
        <v>11033</v>
      </c>
      <c r="G49" s="401" t="s">
        <v>423</v>
      </c>
      <c r="H49" s="662" t="s">
        <v>11033</v>
      </c>
      <c r="J49" s="452" t="s">
        <v>460</v>
      </c>
      <c r="K49" s="453" t="s">
        <v>170</v>
      </c>
      <c r="L49" s="454"/>
      <c r="M49" s="460">
        <f>F40</f>
        <v>0.39689477356578923</v>
      </c>
      <c r="N49" s="455"/>
      <c r="O49" s="460">
        <f>H40</f>
        <v>0</v>
      </c>
      <c r="P49" s="455"/>
    </row>
    <row r="50" spans="2:18">
      <c r="B50" s="394" t="s">
        <v>130</v>
      </c>
      <c r="C50" s="439" t="s">
        <v>138</v>
      </c>
      <c r="D50" s="450"/>
      <c r="E50" s="409">
        <f>E29</f>
        <v>57544037</v>
      </c>
      <c r="F50" s="481"/>
      <c r="G50" s="409">
        <f>G29</f>
        <v>0</v>
      </c>
      <c r="H50" s="405"/>
      <c r="J50" s="413" t="s">
        <v>461</v>
      </c>
      <c r="K50" s="457" t="s">
        <v>160</v>
      </c>
      <c r="L50" s="458"/>
      <c r="M50" s="460">
        <f>F41</f>
        <v>0.4034768981563574</v>
      </c>
      <c r="N50" s="455"/>
      <c r="O50" s="460">
        <f>H41</f>
        <v>0</v>
      </c>
      <c r="P50" s="455"/>
    </row>
    <row r="51" spans="2:18" ht="18" thickBot="1">
      <c r="B51" s="394" t="s">
        <v>129</v>
      </c>
      <c r="C51" s="439" t="s">
        <v>139</v>
      </c>
      <c r="D51" s="450"/>
      <c r="E51" s="456">
        <f>M39-M14</f>
        <v>31303971</v>
      </c>
      <c r="F51" s="482">
        <f t="shared" ref="F51:F57" si="4">IF(E$50=0,0,E51/E$50)</f>
        <v>0.54400025844554489</v>
      </c>
      <c r="G51" s="409">
        <f>O39-O14</f>
        <v>0</v>
      </c>
      <c r="H51" s="405">
        <f t="shared" ref="H51:H57" si="5">IF(G$50=0,0,G51/G$50)</f>
        <v>0</v>
      </c>
      <c r="J51" s="413" t="s">
        <v>86</v>
      </c>
      <c r="K51" s="457" t="s">
        <v>161</v>
      </c>
      <c r="L51" s="458"/>
      <c r="M51" s="460">
        <f>F42</f>
        <v>0.39034910044084353</v>
      </c>
      <c r="N51" s="455"/>
      <c r="O51" s="460">
        <f>H42</f>
        <v>0</v>
      </c>
      <c r="P51" s="455"/>
    </row>
    <row r="52" spans="2:18" ht="18" thickBot="1">
      <c r="B52" s="394" t="s">
        <v>131</v>
      </c>
      <c r="C52" s="433" t="s">
        <v>140</v>
      </c>
      <c r="D52" s="450"/>
      <c r="E52" s="451">
        <f>E50-E51</f>
        <v>26240066</v>
      </c>
      <c r="F52" s="459">
        <f t="shared" si="4"/>
        <v>0.45599974155445505</v>
      </c>
      <c r="G52" s="488">
        <f>G50-G51</f>
        <v>0</v>
      </c>
      <c r="H52" s="405">
        <f t="shared" si="5"/>
        <v>0</v>
      </c>
      <c r="J52" s="452" t="s">
        <v>155</v>
      </c>
      <c r="K52" s="453" t="s">
        <v>171</v>
      </c>
      <c r="L52" s="454"/>
      <c r="M52" s="460">
        <f>F43</f>
        <v>-0.24668209852453965</v>
      </c>
      <c r="N52" s="455"/>
      <c r="O52" s="460">
        <f>H43</f>
        <v>0</v>
      </c>
      <c r="P52" s="455"/>
    </row>
    <row r="53" spans="2:18">
      <c r="B53" s="394" t="s">
        <v>132</v>
      </c>
      <c r="C53" s="433" t="s">
        <v>73</v>
      </c>
      <c r="D53" s="450"/>
      <c r="E53" s="445">
        <f>M14</f>
        <v>12447230</v>
      </c>
      <c r="F53" s="486">
        <f t="shared" si="4"/>
        <v>0.21630790345835485</v>
      </c>
      <c r="G53" s="409">
        <f>O14</f>
        <v>0</v>
      </c>
      <c r="H53" s="405">
        <f t="shared" si="5"/>
        <v>0</v>
      </c>
      <c r="J53" s="452" t="s">
        <v>156</v>
      </c>
      <c r="K53" s="453" t="s">
        <v>168</v>
      </c>
      <c r="L53" s="454"/>
      <c r="M53" s="409">
        <f>IF(E12=0,0,E44/E12)</f>
        <v>0</v>
      </c>
      <c r="N53" s="455"/>
      <c r="O53" s="409">
        <f>IF(G12=0,0,G44/G12)</f>
        <v>0</v>
      </c>
      <c r="P53" s="455"/>
    </row>
    <row r="54" spans="2:18" ht="18" thickBot="1">
      <c r="B54" s="394" t="s">
        <v>133</v>
      </c>
      <c r="C54" s="439" t="s">
        <v>141</v>
      </c>
      <c r="D54" s="450"/>
      <c r="E54" s="456">
        <f>E51+E53</f>
        <v>43751201</v>
      </c>
      <c r="F54" s="482">
        <f t="shared" si="4"/>
        <v>0.76030816190389983</v>
      </c>
      <c r="G54" s="409">
        <f>G51+G53</f>
        <v>0</v>
      </c>
      <c r="H54" s="405">
        <f t="shared" si="5"/>
        <v>0</v>
      </c>
      <c r="J54" s="452" t="s">
        <v>157</v>
      </c>
      <c r="K54" s="453" t="s">
        <v>169</v>
      </c>
      <c r="L54" s="454"/>
      <c r="M54" s="409">
        <f>IF(E12=0,0,E46/E12)</f>
        <v>0</v>
      </c>
      <c r="N54" s="455"/>
      <c r="O54" s="409">
        <f>IF(G12=0,0,G46/G12)</f>
        <v>0</v>
      </c>
      <c r="P54" s="455"/>
    </row>
    <row r="55" spans="2:18" ht="18" thickBot="1">
      <c r="B55" s="394" t="s">
        <v>134</v>
      </c>
      <c r="C55" s="433" t="s">
        <v>142</v>
      </c>
      <c r="D55" s="450"/>
      <c r="E55" s="451">
        <f>E50-E54</f>
        <v>13792836</v>
      </c>
      <c r="F55" s="459">
        <f t="shared" si="4"/>
        <v>0.2396918380961002</v>
      </c>
      <c r="G55" s="488">
        <f>G50-G54</f>
        <v>0</v>
      </c>
      <c r="H55" s="405">
        <f t="shared" si="5"/>
        <v>0</v>
      </c>
      <c r="J55" s="452" t="s">
        <v>158</v>
      </c>
      <c r="K55" s="453" t="s">
        <v>172</v>
      </c>
      <c r="L55" s="454"/>
      <c r="M55" s="409">
        <f>IF(E12=0,0,M27/E12)</f>
        <v>0</v>
      </c>
      <c r="N55" s="455"/>
      <c r="O55" s="409">
        <f>IF(G12=0,0,O27/G12)</f>
        <v>0</v>
      </c>
      <c r="P55" s="455"/>
    </row>
    <row r="56" spans="2:18" ht="18" thickBot="1">
      <c r="B56" s="394" t="s">
        <v>135</v>
      </c>
      <c r="C56" s="433" t="s">
        <v>143</v>
      </c>
      <c r="D56" s="450"/>
      <c r="E56" s="461">
        <f>E30</f>
        <v>4735237</v>
      </c>
      <c r="F56" s="486">
        <f t="shared" si="4"/>
        <v>8.2288925957697406E-2</v>
      </c>
      <c r="G56" s="409">
        <f>G30</f>
        <v>0</v>
      </c>
      <c r="H56" s="405">
        <f t="shared" si="5"/>
        <v>0</v>
      </c>
      <c r="K56" s="378"/>
      <c r="L56" s="378"/>
      <c r="M56" s="378"/>
      <c r="N56" s="378"/>
      <c r="P56" s="378"/>
    </row>
    <row r="57" spans="2:18" ht="18" thickBot="1">
      <c r="B57" s="394" t="s">
        <v>136</v>
      </c>
      <c r="C57" s="433" t="s">
        <v>144</v>
      </c>
      <c r="D57" s="450"/>
      <c r="E57" s="451">
        <f t="shared" ref="E57:G57" si="6">E55-E56</f>
        <v>9057599</v>
      </c>
      <c r="F57" s="483">
        <f t="shared" si="4"/>
        <v>0.1574029121384028</v>
      </c>
      <c r="G57" s="409">
        <f t="shared" si="6"/>
        <v>0</v>
      </c>
      <c r="H57" s="405">
        <f t="shared" si="5"/>
        <v>0</v>
      </c>
      <c r="J57" s="462" t="s">
        <v>11031</v>
      </c>
      <c r="L57" s="378"/>
      <c r="R57" s="379"/>
    </row>
    <row r="58" spans="2:18">
      <c r="B58" s="394" t="s">
        <v>137</v>
      </c>
      <c r="C58" s="439" t="s">
        <v>145</v>
      </c>
      <c r="D58" s="450"/>
      <c r="E58" s="445">
        <f>IF(F53=0,0,E52/E53*1000)</f>
        <v>2108.1048554578006</v>
      </c>
      <c r="F58" s="487"/>
      <c r="G58" s="409">
        <f>IF(H53=0,0,G52/G53*1000)</f>
        <v>0</v>
      </c>
      <c r="H58" s="405"/>
      <c r="J58" s="463"/>
      <c r="K58" s="464"/>
      <c r="L58" s="423"/>
      <c r="M58" s="465"/>
      <c r="N58" s="466"/>
      <c r="O58" s="423"/>
      <c r="P58" s="467"/>
      <c r="R58" s="379"/>
    </row>
    <row r="59" spans="2:18">
      <c r="J59" s="468"/>
      <c r="L59" s="378"/>
      <c r="P59" s="469"/>
      <c r="R59" s="379"/>
    </row>
    <row r="60" spans="2:18">
      <c r="B60" s="383" t="s">
        <v>70</v>
      </c>
      <c r="J60" s="468"/>
      <c r="K60" s="472"/>
      <c r="L60" s="378"/>
      <c r="M60" s="472"/>
      <c r="N60" s="472"/>
      <c r="P60" s="469"/>
      <c r="R60" s="379"/>
    </row>
    <row r="61" spans="2:18">
      <c r="B61" s="463"/>
      <c r="C61" s="470"/>
      <c r="D61" s="470"/>
      <c r="E61" s="470"/>
      <c r="F61" s="470"/>
      <c r="G61" s="470"/>
      <c r="H61" s="471"/>
      <c r="I61" s="472"/>
      <c r="J61" s="468"/>
      <c r="K61" s="472"/>
      <c r="L61" s="378"/>
      <c r="M61" s="472"/>
      <c r="N61" s="472"/>
      <c r="P61" s="469"/>
    </row>
    <row r="62" spans="2:18">
      <c r="B62" s="468"/>
      <c r="C62" s="472"/>
      <c r="D62" s="472"/>
      <c r="E62" s="472"/>
      <c r="F62" s="472"/>
      <c r="G62" s="472"/>
      <c r="H62" s="473"/>
      <c r="I62" s="472"/>
      <c r="J62" s="468"/>
      <c r="K62" s="472"/>
      <c r="L62" s="378"/>
      <c r="M62" s="472"/>
      <c r="N62" s="472"/>
      <c r="P62" s="469"/>
    </row>
    <row r="63" spans="2:18">
      <c r="B63" s="468"/>
      <c r="C63" s="472"/>
      <c r="D63" s="472"/>
      <c r="E63" s="472"/>
      <c r="F63" s="472"/>
      <c r="G63" s="472"/>
      <c r="H63" s="473"/>
      <c r="I63" s="472"/>
      <c r="J63" s="468"/>
      <c r="K63" s="472"/>
      <c r="L63" s="472"/>
      <c r="M63" s="472"/>
      <c r="N63" s="472"/>
      <c r="P63" s="469"/>
    </row>
    <row r="64" spans="2:18">
      <c r="B64" s="474"/>
      <c r="C64" s="475"/>
      <c r="D64" s="475"/>
      <c r="E64" s="475"/>
      <c r="F64" s="475"/>
      <c r="G64" s="475"/>
      <c r="H64" s="476"/>
      <c r="I64" s="472"/>
      <c r="J64" s="474"/>
      <c r="K64" s="475"/>
      <c r="L64" s="475"/>
      <c r="M64" s="475"/>
      <c r="N64" s="475"/>
      <c r="O64" s="477"/>
      <c r="P64" s="478"/>
    </row>
  </sheetData>
  <sheetProtection sheet="1" objects="1" scenarios="1"/>
  <mergeCells count="26">
    <mergeCell ref="O6:P6"/>
    <mergeCell ref="B4:C4"/>
    <mergeCell ref="E4:F4"/>
    <mergeCell ref="G4:H4"/>
    <mergeCell ref="J4:J5"/>
    <mergeCell ref="K4:P5"/>
    <mergeCell ref="B5:C5"/>
    <mergeCell ref="E5:F5"/>
    <mergeCell ref="G5:H5"/>
    <mergeCell ref="B6:C6"/>
    <mergeCell ref="E6:F6"/>
    <mergeCell ref="G6:H6"/>
    <mergeCell ref="J6:K6"/>
    <mergeCell ref="M6:N6"/>
    <mergeCell ref="O8:P8"/>
    <mergeCell ref="B7:C7"/>
    <mergeCell ref="E7:F7"/>
    <mergeCell ref="G7:H7"/>
    <mergeCell ref="J7:K7"/>
    <mergeCell ref="M7:N7"/>
    <mergeCell ref="O7:P7"/>
    <mergeCell ref="B8:C8"/>
    <mergeCell ref="E8:F8"/>
    <mergeCell ref="G8:H8"/>
    <mergeCell ref="J8:K8"/>
    <mergeCell ref="M8:N8"/>
  </mergeCells>
  <phoneticPr fontId="3"/>
  <pageMargins left="0.78740157480314965" right="0.78740157480314965" top="0.59055118110236227" bottom="0.59055118110236227" header="0.39370078740157483" footer="0.39370078740157483"/>
  <pageSetup paperSize="9" scale="74" fitToHeight="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dimension ref="B2:E132"/>
  <sheetViews>
    <sheetView zoomScaleNormal="100" workbookViewId="0">
      <pane ySplit="3" topLeftCell="A4" activePane="bottomLeft" state="frozen"/>
      <selection pane="bottomLeft" activeCell="K45" sqref="K45"/>
    </sheetView>
  </sheetViews>
  <sheetFormatPr defaultRowHeight="11.25"/>
  <cols>
    <col min="1" max="1" width="2.7109375" style="1" customWidth="1"/>
    <col min="2" max="2" width="9.140625" style="1"/>
    <col min="3" max="3" width="12.85546875" style="1" bestFit="1" customWidth="1"/>
    <col min="4" max="4" width="18.85546875" style="1" bestFit="1" customWidth="1"/>
    <col min="5" max="5" width="41.140625" style="1" bestFit="1" customWidth="1"/>
    <col min="6" max="9" width="9.140625" style="1"/>
    <col min="10" max="10" width="11.28515625" style="1" bestFit="1" customWidth="1"/>
    <col min="11" max="11" width="14.140625" style="1" bestFit="1" customWidth="1"/>
    <col min="12" max="12" width="20" style="1" bestFit="1" customWidth="1"/>
    <col min="13" max="16384" width="9.140625" style="1"/>
  </cols>
  <sheetData>
    <row r="2" spans="2:5">
      <c r="B2" s="1" t="s">
        <v>10880</v>
      </c>
      <c r="D2" s="556" t="s">
        <v>10893</v>
      </c>
    </row>
    <row r="3" spans="2:5">
      <c r="B3" s="494" t="s">
        <v>10814</v>
      </c>
      <c r="C3" s="494" t="s">
        <v>10815</v>
      </c>
      <c r="D3" s="495" t="s">
        <v>10812</v>
      </c>
      <c r="E3" s="493" t="s">
        <v>10813</v>
      </c>
    </row>
    <row r="4" spans="2:5">
      <c r="B4" s="504" t="s">
        <v>10424</v>
      </c>
      <c r="C4" s="496">
        <v>122.54</v>
      </c>
      <c r="D4" s="498" t="s">
        <v>10496</v>
      </c>
      <c r="E4" s="497" t="s">
        <v>10497</v>
      </c>
    </row>
    <row r="5" spans="2:5">
      <c r="B5" s="505" t="s">
        <v>10499</v>
      </c>
      <c r="C5" s="499">
        <v>137.685</v>
      </c>
      <c r="D5" s="501" t="s">
        <v>10816</v>
      </c>
      <c r="E5" s="500" t="s">
        <v>10498</v>
      </c>
    </row>
    <row r="6" spans="2:5">
      <c r="B6" s="505" t="s">
        <v>10502</v>
      </c>
      <c r="C6" s="499">
        <v>18.4559</v>
      </c>
      <c r="D6" s="501" t="s">
        <v>10500</v>
      </c>
      <c r="E6" s="500" t="s">
        <v>10501</v>
      </c>
    </row>
    <row r="7" spans="2:5">
      <c r="B7" s="505" t="s">
        <v>10505</v>
      </c>
      <c r="C7" s="499">
        <v>98.805000000000007</v>
      </c>
      <c r="D7" s="501" t="s">
        <v>10503</v>
      </c>
      <c r="E7" s="500" t="s">
        <v>10504</v>
      </c>
    </row>
    <row r="8" spans="2:5">
      <c r="B8" s="505" t="s">
        <v>10508</v>
      </c>
      <c r="C8" s="499">
        <v>192.86</v>
      </c>
      <c r="D8" s="501" t="s">
        <v>10506</v>
      </c>
      <c r="E8" s="500" t="s">
        <v>10507</v>
      </c>
    </row>
    <row r="9" spans="2:5">
      <c r="B9" s="505" t="s">
        <v>10511</v>
      </c>
      <c r="C9" s="499">
        <v>132.49</v>
      </c>
      <c r="D9" s="501" t="s">
        <v>10509</v>
      </c>
      <c r="E9" s="500" t="s">
        <v>10510</v>
      </c>
    </row>
    <row r="10" spans="2:5">
      <c r="B10" s="505" t="s">
        <v>10514</v>
      </c>
      <c r="C10" s="499">
        <v>94.1</v>
      </c>
      <c r="D10" s="501" t="s">
        <v>10512</v>
      </c>
      <c r="E10" s="500" t="s">
        <v>10513</v>
      </c>
    </row>
    <row r="11" spans="2:5">
      <c r="B11" s="505" t="s">
        <v>10517</v>
      </c>
      <c r="C11" s="499">
        <v>15.806800000000001</v>
      </c>
      <c r="D11" s="501" t="s">
        <v>10515</v>
      </c>
      <c r="E11" s="500" t="s">
        <v>10516</v>
      </c>
    </row>
    <row r="12" spans="2:5">
      <c r="B12" s="505" t="s">
        <v>10520</v>
      </c>
      <c r="C12" s="499">
        <v>91.033349999999999</v>
      </c>
      <c r="D12" s="501" t="s">
        <v>10518</v>
      </c>
      <c r="E12" s="500" t="s">
        <v>10519</v>
      </c>
    </row>
    <row r="13" spans="2:5">
      <c r="B13" s="505" t="s">
        <v>10522</v>
      </c>
      <c r="C13" s="499">
        <v>33.363750000000003</v>
      </c>
      <c r="D13" s="501" t="s">
        <v>10817</v>
      </c>
      <c r="E13" s="500" t="s">
        <v>10521</v>
      </c>
    </row>
    <row r="14" spans="2:5">
      <c r="B14" s="505" t="s">
        <v>10525</v>
      </c>
      <c r="C14" s="499">
        <v>3.6307999999999998</v>
      </c>
      <c r="D14" s="501" t="s">
        <v>10523</v>
      </c>
      <c r="E14" s="500" t="s">
        <v>10524</v>
      </c>
    </row>
    <row r="15" spans="2:5">
      <c r="B15" s="505" t="s">
        <v>10528</v>
      </c>
      <c r="C15" s="499">
        <v>7.8108500000000003</v>
      </c>
      <c r="D15" s="501" t="s">
        <v>10526</v>
      </c>
      <c r="E15" s="500" t="s">
        <v>10527</v>
      </c>
    </row>
    <row r="16" spans="2:5">
      <c r="B16" s="505" t="s">
        <v>10531</v>
      </c>
      <c r="C16" s="499">
        <v>0.1094</v>
      </c>
      <c r="D16" s="501" t="s">
        <v>10529</v>
      </c>
      <c r="E16" s="500" t="s">
        <v>10530</v>
      </c>
    </row>
    <row r="17" spans="2:5">
      <c r="B17" s="505" t="s">
        <v>10534</v>
      </c>
      <c r="C17" s="499">
        <v>405.601</v>
      </c>
      <c r="D17" s="501" t="s">
        <v>10532</v>
      </c>
      <c r="E17" s="500" t="s">
        <v>10533</v>
      </c>
    </row>
    <row r="18" spans="2:5">
      <c r="B18" s="505" t="s">
        <v>10537</v>
      </c>
      <c r="C18" s="499">
        <v>83.95</v>
      </c>
      <c r="D18" s="501" t="s">
        <v>10535</v>
      </c>
      <c r="E18" s="500" t="s">
        <v>10536</v>
      </c>
    </row>
    <row r="19" spans="2:5">
      <c r="B19" s="505" t="s">
        <v>10540</v>
      </c>
      <c r="C19" s="499">
        <v>10.011049999999999</v>
      </c>
      <c r="D19" s="501" t="s">
        <v>10538</v>
      </c>
      <c r="E19" s="500" t="s">
        <v>10539</v>
      </c>
    </row>
    <row r="20" spans="2:5">
      <c r="B20" s="505" t="s">
        <v>10543</v>
      </c>
      <c r="C20" s="499">
        <v>2.0833300000000001</v>
      </c>
      <c r="D20" s="501" t="s">
        <v>10541</v>
      </c>
      <c r="E20" s="500" t="s">
        <v>10542</v>
      </c>
    </row>
    <row r="21" spans="2:5">
      <c r="B21" s="505" t="s">
        <v>10851</v>
      </c>
      <c r="C21" s="499">
        <v>0.97672999999999999</v>
      </c>
      <c r="D21" s="501" t="s">
        <v>10818</v>
      </c>
      <c r="E21" s="500" t="s">
        <v>10544</v>
      </c>
    </row>
    <row r="22" spans="2:5">
      <c r="B22" s="505" t="s">
        <v>10547</v>
      </c>
      <c r="C22" s="499">
        <v>1.2375499999999999</v>
      </c>
      <c r="D22" s="501" t="s">
        <v>10545</v>
      </c>
      <c r="E22" s="500" t="s">
        <v>10546</v>
      </c>
    </row>
    <row r="23" spans="2:5">
      <c r="B23" s="506" t="s">
        <v>10550</v>
      </c>
      <c r="C23" s="499">
        <v>1.0085200000000001</v>
      </c>
      <c r="D23" s="501" t="s">
        <v>10548</v>
      </c>
      <c r="E23" s="500" t="s">
        <v>10549</v>
      </c>
    </row>
    <row r="24" spans="2:5">
      <c r="B24" s="505" t="s">
        <v>10553</v>
      </c>
      <c r="C24" s="499">
        <v>13.4846</v>
      </c>
      <c r="D24" s="501" t="s">
        <v>10551</v>
      </c>
      <c r="E24" s="500" t="s">
        <v>10552</v>
      </c>
    </row>
    <row r="25" spans="2:5">
      <c r="B25" s="505" t="s">
        <v>10556</v>
      </c>
      <c r="C25" s="499">
        <v>0.25885000000000002</v>
      </c>
      <c r="D25" s="501" t="s">
        <v>10554</v>
      </c>
      <c r="E25" s="500" t="s">
        <v>10555</v>
      </c>
    </row>
    <row r="26" spans="2:5">
      <c r="B26" s="505" t="s">
        <v>10852</v>
      </c>
      <c r="C26" s="499">
        <v>117.0903</v>
      </c>
      <c r="D26" s="501" t="s">
        <v>10557</v>
      </c>
      <c r="E26" s="500" t="s">
        <v>10558</v>
      </c>
    </row>
    <row r="27" spans="2:5">
      <c r="B27" s="506" t="s">
        <v>10561</v>
      </c>
      <c r="C27" s="499">
        <v>1.5739399999999999</v>
      </c>
      <c r="D27" s="501" t="s">
        <v>10559</v>
      </c>
      <c r="E27" s="500" t="s">
        <v>10560</v>
      </c>
    </row>
    <row r="28" spans="2:5">
      <c r="B28" s="506" t="s">
        <v>10853</v>
      </c>
      <c r="C28" s="499">
        <v>60.513579999999997</v>
      </c>
      <c r="D28" s="501" t="s">
        <v>10562</v>
      </c>
      <c r="E28" s="500" t="s">
        <v>10563</v>
      </c>
    </row>
    <row r="29" spans="2:5">
      <c r="B29" s="506" t="s">
        <v>10854</v>
      </c>
      <c r="C29" s="499">
        <v>60.813899999999997</v>
      </c>
      <c r="D29" s="501" t="s">
        <v>10564</v>
      </c>
      <c r="E29" s="500" t="s">
        <v>10565</v>
      </c>
    </row>
    <row r="30" spans="2:5">
      <c r="B30" s="506" t="s">
        <v>10568</v>
      </c>
      <c r="C30" s="499">
        <v>1.9189400000000001</v>
      </c>
      <c r="D30" s="501" t="s">
        <v>10566</v>
      </c>
      <c r="E30" s="500" t="s">
        <v>10567</v>
      </c>
    </row>
    <row r="31" spans="2:5">
      <c r="B31" s="505" t="s">
        <v>10571</v>
      </c>
      <c r="C31" s="499">
        <v>17.759419999999999</v>
      </c>
      <c r="D31" s="501" t="s">
        <v>10569</v>
      </c>
      <c r="E31" s="500" t="s">
        <v>10570</v>
      </c>
    </row>
    <row r="32" spans="2:5">
      <c r="B32" s="505" t="s">
        <v>10574</v>
      </c>
      <c r="C32" s="499">
        <v>70.94</v>
      </c>
      <c r="D32" s="501" t="s">
        <v>10572</v>
      </c>
      <c r="E32" s="500" t="s">
        <v>10573</v>
      </c>
    </row>
    <row r="33" spans="2:5">
      <c r="B33" s="505" t="s">
        <v>10577</v>
      </c>
      <c r="C33" s="499">
        <v>12.365</v>
      </c>
      <c r="D33" s="501" t="s">
        <v>10575</v>
      </c>
      <c r="E33" s="500" t="s">
        <v>10576</v>
      </c>
    </row>
    <row r="34" spans="2:5">
      <c r="B34" s="505" t="s">
        <v>10580</v>
      </c>
      <c r="C34" s="499">
        <v>39.304000000000002</v>
      </c>
      <c r="D34" s="501" t="s">
        <v>10578</v>
      </c>
      <c r="E34" s="500" t="s">
        <v>10579</v>
      </c>
    </row>
    <row r="35" spans="2:5">
      <c r="B35" s="506" t="s">
        <v>10583</v>
      </c>
      <c r="C35" s="499">
        <v>70.399000000000001</v>
      </c>
      <c r="D35" s="501" t="s">
        <v>10581</v>
      </c>
      <c r="E35" s="500" t="s">
        <v>10582</v>
      </c>
    </row>
    <row r="36" spans="2:5">
      <c r="B36" s="505" t="s">
        <v>10585</v>
      </c>
      <c r="C36" s="499">
        <v>0.10956</v>
      </c>
      <c r="D36" s="501" t="s">
        <v>10819</v>
      </c>
      <c r="E36" s="500" t="s">
        <v>10584</v>
      </c>
    </row>
    <row r="37" spans="2:5">
      <c r="B37" s="505" t="s">
        <v>10855</v>
      </c>
      <c r="C37" s="499">
        <v>91.033230000000003</v>
      </c>
      <c r="D37" s="501" t="s">
        <v>10821</v>
      </c>
      <c r="E37" s="500" t="s">
        <v>10820</v>
      </c>
    </row>
    <row r="38" spans="2:5">
      <c r="B38" s="505" t="s">
        <v>10588</v>
      </c>
      <c r="C38" s="499">
        <v>2.9850000000000002E-2</v>
      </c>
      <c r="D38" s="501" t="s">
        <v>10586</v>
      </c>
      <c r="E38" s="500" t="s">
        <v>10587</v>
      </c>
    </row>
    <row r="39" spans="2:5">
      <c r="B39" s="505" t="s">
        <v>10856</v>
      </c>
      <c r="C39" s="499">
        <v>0.20907000000000001</v>
      </c>
      <c r="D39" s="501" t="s">
        <v>10589</v>
      </c>
      <c r="E39" s="500" t="s">
        <v>10590</v>
      </c>
    </row>
    <row r="40" spans="2:5">
      <c r="B40" s="505" t="s">
        <v>10857</v>
      </c>
      <c r="C40" s="499">
        <v>1.2524500000000001</v>
      </c>
      <c r="D40" s="501" t="s">
        <v>10823</v>
      </c>
      <c r="E40" s="501" t="s">
        <v>10822</v>
      </c>
    </row>
    <row r="41" spans="2:5">
      <c r="B41" s="505" t="s">
        <v>10593</v>
      </c>
      <c r="C41" s="499">
        <v>0.19145000000000001</v>
      </c>
      <c r="D41" s="501" t="s">
        <v>10591</v>
      </c>
      <c r="E41" s="500" t="s">
        <v>10592</v>
      </c>
    </row>
    <row r="42" spans="2:5">
      <c r="B42" s="505" t="s">
        <v>10596</v>
      </c>
      <c r="C42" s="499">
        <v>19.736699999999999</v>
      </c>
      <c r="D42" s="501" t="s">
        <v>10594</v>
      </c>
      <c r="E42" s="500" t="s">
        <v>10595</v>
      </c>
    </row>
    <row r="43" spans="2:5">
      <c r="B43" s="506" t="s">
        <v>10599</v>
      </c>
      <c r="C43" s="499">
        <v>4.7329999999999997E-2</v>
      </c>
      <c r="D43" s="501" t="s">
        <v>10597</v>
      </c>
      <c r="E43" s="500" t="s">
        <v>10598</v>
      </c>
    </row>
    <row r="44" spans="2:5">
      <c r="B44" s="506" t="s">
        <v>10858</v>
      </c>
      <c r="C44" s="499">
        <v>0.13205</v>
      </c>
      <c r="D44" s="501" t="s">
        <v>10824</v>
      </c>
      <c r="E44" s="500" t="s">
        <v>10600</v>
      </c>
    </row>
    <row r="45" spans="2:5">
      <c r="B45" s="505" t="s">
        <v>10603</v>
      </c>
      <c r="C45" s="499">
        <v>0.22964999999999999</v>
      </c>
      <c r="D45" s="501" t="s">
        <v>10601</v>
      </c>
      <c r="E45" s="500" t="s">
        <v>10602</v>
      </c>
    </row>
    <row r="46" spans="2:5">
      <c r="B46" s="505" t="s">
        <v>10606</v>
      </c>
      <c r="C46" s="499">
        <v>18.14725</v>
      </c>
      <c r="D46" s="501" t="s">
        <v>10604</v>
      </c>
      <c r="E46" s="500" t="s">
        <v>10605</v>
      </c>
    </row>
    <row r="47" spans="2:5">
      <c r="B47" s="506" t="s">
        <v>10859</v>
      </c>
      <c r="C47" s="499">
        <v>122.54</v>
      </c>
      <c r="D47" s="501" t="s">
        <v>10607</v>
      </c>
      <c r="E47" s="500" t="s">
        <v>10608</v>
      </c>
    </row>
    <row r="48" spans="2:5">
      <c r="B48" s="505" t="s">
        <v>10610</v>
      </c>
      <c r="C48" s="499">
        <v>5.0462999999999996</v>
      </c>
      <c r="D48" s="501" t="s">
        <v>10825</v>
      </c>
      <c r="E48" s="500" t="s">
        <v>10609</v>
      </c>
    </row>
    <row r="49" spans="2:5">
      <c r="B49" s="505" t="s">
        <v>10860</v>
      </c>
      <c r="C49" s="499">
        <v>0.69396000000000002</v>
      </c>
      <c r="D49" s="501" t="s">
        <v>10827</v>
      </c>
      <c r="E49" s="500" t="s">
        <v>10826</v>
      </c>
    </row>
    <row r="50" spans="2:5">
      <c r="B50" s="505" t="s">
        <v>10613</v>
      </c>
      <c r="C50" s="499">
        <v>2.7288700000000001</v>
      </c>
      <c r="D50" s="501" t="s">
        <v>10611</v>
      </c>
      <c r="E50" s="500" t="s">
        <v>10612</v>
      </c>
    </row>
    <row r="51" spans="2:5">
      <c r="B51" s="505" t="s">
        <v>10616</v>
      </c>
      <c r="C51" s="499">
        <v>16.060199999999998</v>
      </c>
      <c r="D51" s="501" t="s">
        <v>10614</v>
      </c>
      <c r="E51" s="500" t="s">
        <v>10615</v>
      </c>
    </row>
    <row r="52" spans="2:5">
      <c r="B52" s="505" t="s">
        <v>10618</v>
      </c>
      <c r="C52" s="499">
        <v>14.02059</v>
      </c>
      <c r="D52" s="501" t="s">
        <v>10828</v>
      </c>
      <c r="E52" s="500" t="s">
        <v>10617</v>
      </c>
    </row>
    <row r="53" spans="2:5">
      <c r="B53" s="506" t="s">
        <v>10621</v>
      </c>
      <c r="C53" s="499">
        <v>8.0354100000000006</v>
      </c>
      <c r="D53" s="501" t="s">
        <v>10619</v>
      </c>
      <c r="E53" s="500" t="s">
        <v>10620</v>
      </c>
    </row>
    <row r="54" spans="2:5">
      <c r="B54" s="505" t="s">
        <v>10624</v>
      </c>
      <c r="C54" s="499">
        <v>5.8983100000000004</v>
      </c>
      <c r="D54" s="501" t="s">
        <v>10622</v>
      </c>
      <c r="E54" s="500" t="s">
        <v>10623</v>
      </c>
    </row>
    <row r="55" spans="2:5">
      <c r="B55" s="505" t="s">
        <v>10627</v>
      </c>
      <c r="C55" s="499">
        <v>58.623150000000003</v>
      </c>
      <c r="D55" s="501" t="s">
        <v>10625</v>
      </c>
      <c r="E55" s="500" t="s">
        <v>10626</v>
      </c>
    </row>
    <row r="56" spans="2:5">
      <c r="B56" s="506" t="s">
        <v>10630</v>
      </c>
      <c r="C56" s="499">
        <v>54.5595</v>
      </c>
      <c r="D56" s="501" t="s">
        <v>10628</v>
      </c>
      <c r="E56" s="500" t="s">
        <v>10629</v>
      </c>
    </row>
    <row r="57" spans="2:5">
      <c r="B57" s="505" t="s">
        <v>10633</v>
      </c>
      <c r="C57" s="499">
        <v>2.7899999999999999E-3</v>
      </c>
      <c r="D57" s="501" t="s">
        <v>10631</v>
      </c>
      <c r="E57" s="500" t="s">
        <v>10632</v>
      </c>
    </row>
    <row r="58" spans="2:5">
      <c r="B58" s="505" t="s">
        <v>10861</v>
      </c>
      <c r="C58" s="499">
        <v>27.9376</v>
      </c>
      <c r="D58" s="501" t="s">
        <v>10631</v>
      </c>
      <c r="E58" s="500" t="s">
        <v>10634</v>
      </c>
    </row>
    <row r="59" spans="2:5">
      <c r="B59" s="505" t="s">
        <v>10637</v>
      </c>
      <c r="C59" s="499">
        <v>16.06766</v>
      </c>
      <c r="D59" s="501" t="s">
        <v>10635</v>
      </c>
      <c r="E59" s="500" t="s">
        <v>10636</v>
      </c>
    </row>
    <row r="60" spans="2:5">
      <c r="B60" s="505" t="s">
        <v>10862</v>
      </c>
      <c r="C60" s="499">
        <v>0.59201000000000004</v>
      </c>
      <c r="D60" s="501" t="s">
        <v>10638</v>
      </c>
      <c r="E60" s="500" t="s">
        <v>10639</v>
      </c>
    </row>
    <row r="61" spans="2:5">
      <c r="B61" s="505" t="s">
        <v>10642</v>
      </c>
      <c r="C61" s="499">
        <v>5.6340199999999996</v>
      </c>
      <c r="D61" s="501" t="s">
        <v>10640</v>
      </c>
      <c r="E61" s="500" t="s">
        <v>10641</v>
      </c>
    </row>
    <row r="62" spans="2:5">
      <c r="B62" s="506" t="s">
        <v>10645</v>
      </c>
      <c r="C62" s="499">
        <v>0.43604999999999999</v>
      </c>
      <c r="D62" s="501" t="s">
        <v>10643</v>
      </c>
      <c r="E62" s="500" t="s">
        <v>10644</v>
      </c>
    </row>
    <row r="63" spans="2:5">
      <c r="B63" s="505" t="s">
        <v>10863</v>
      </c>
      <c r="C63" s="499">
        <v>0.93505000000000005</v>
      </c>
      <c r="D63" s="501" t="s">
        <v>10829</v>
      </c>
      <c r="E63" s="500" t="s">
        <v>10646</v>
      </c>
    </row>
    <row r="64" spans="2:5">
      <c r="B64" s="505" t="s">
        <v>10649</v>
      </c>
      <c r="C64" s="499">
        <v>1.9234500000000001</v>
      </c>
      <c r="D64" s="501" t="s">
        <v>10647</v>
      </c>
      <c r="E64" s="500" t="s">
        <v>10648</v>
      </c>
    </row>
    <row r="65" spans="2:5">
      <c r="B65" s="505" t="s">
        <v>10652</v>
      </c>
      <c r="C65" s="499">
        <v>9.1800000000000007E-3</v>
      </c>
      <c r="D65" s="501" t="s">
        <v>10650</v>
      </c>
      <c r="E65" s="500" t="s">
        <v>10651</v>
      </c>
    </row>
    <row r="66" spans="2:5">
      <c r="B66" s="505" t="s">
        <v>10655</v>
      </c>
      <c r="C66" s="499">
        <v>4.1799999999999997E-3</v>
      </c>
      <c r="D66" s="501" t="s">
        <v>10653</v>
      </c>
      <c r="E66" s="500" t="s">
        <v>10654</v>
      </c>
    </row>
    <row r="67" spans="2:5">
      <c r="B67" s="505" t="s">
        <v>10864</v>
      </c>
      <c r="C67" s="499">
        <v>0.10537000000000001</v>
      </c>
      <c r="D67" s="501" t="s">
        <v>10831</v>
      </c>
      <c r="E67" s="500" t="s">
        <v>10830</v>
      </c>
    </row>
    <row r="68" spans="2:5">
      <c r="B68" s="506" t="s">
        <v>10658</v>
      </c>
      <c r="C68" s="499">
        <v>32.494500000000002</v>
      </c>
      <c r="D68" s="501" t="s">
        <v>10656</v>
      </c>
      <c r="E68" s="500" t="s">
        <v>10657</v>
      </c>
    </row>
    <row r="69" spans="2:5">
      <c r="B69" s="505" t="s">
        <v>10661</v>
      </c>
      <c r="C69" s="499">
        <v>1.0512999999999999</v>
      </c>
      <c r="D69" s="501" t="s">
        <v>10659</v>
      </c>
      <c r="E69" s="500" t="s">
        <v>10660</v>
      </c>
    </row>
    <row r="70" spans="2:5">
      <c r="B70" s="505" t="s">
        <v>10664</v>
      </c>
      <c r="C70" s="499">
        <v>172.8716</v>
      </c>
      <c r="D70" s="501" t="s">
        <v>10662</v>
      </c>
      <c r="E70" s="500" t="s">
        <v>10663</v>
      </c>
    </row>
    <row r="71" spans="2:5">
      <c r="B71" s="505" t="s">
        <v>10667</v>
      </c>
      <c r="C71" s="499">
        <v>0.65810000000000002</v>
      </c>
      <c r="D71" s="501" t="s">
        <v>10665</v>
      </c>
      <c r="E71" s="500" t="s">
        <v>10666</v>
      </c>
    </row>
    <row r="72" spans="2:5">
      <c r="B72" s="505" t="s">
        <v>10670</v>
      </c>
      <c r="C72" s="499">
        <v>1.2419800000000001</v>
      </c>
      <c r="D72" s="501" t="s">
        <v>10668</v>
      </c>
      <c r="E72" s="500" t="s">
        <v>10669</v>
      </c>
    </row>
    <row r="73" spans="2:5">
      <c r="B73" s="505" t="s">
        <v>10673</v>
      </c>
      <c r="C73" s="499">
        <v>1.9985999999999999</v>
      </c>
      <c r="D73" s="501" t="s">
        <v>10671</v>
      </c>
      <c r="E73" s="500" t="s">
        <v>10672</v>
      </c>
    </row>
    <row r="74" spans="2:5">
      <c r="B74" s="505" t="s">
        <v>10676</v>
      </c>
      <c r="C74" s="499">
        <v>1.5100000000000001E-2</v>
      </c>
      <c r="D74" s="501" t="s">
        <v>10674</v>
      </c>
      <c r="E74" s="500" t="s">
        <v>10675</v>
      </c>
    </row>
    <row r="75" spans="2:5">
      <c r="B75" s="505" t="s">
        <v>10679</v>
      </c>
      <c r="C75" s="499">
        <v>10.00919</v>
      </c>
      <c r="D75" s="501" t="s">
        <v>10677</v>
      </c>
      <c r="E75" s="500" t="s">
        <v>10678</v>
      </c>
    </row>
    <row r="76" spans="2:5">
      <c r="B76" s="505" t="s">
        <v>10682</v>
      </c>
      <c r="C76" s="499">
        <v>89.605729999999994</v>
      </c>
      <c r="D76" s="501" t="s">
        <v>10680</v>
      </c>
      <c r="E76" s="500" t="s">
        <v>10681</v>
      </c>
    </row>
    <row r="77" spans="2:5">
      <c r="B77" s="505" t="s">
        <v>10685</v>
      </c>
      <c r="C77" s="499">
        <v>2.2362000000000002</v>
      </c>
      <c r="D77" s="501" t="s">
        <v>10683</v>
      </c>
      <c r="E77" s="500" t="s">
        <v>10684</v>
      </c>
    </row>
    <row r="78" spans="2:5">
      <c r="B78" s="505" t="s">
        <v>10687</v>
      </c>
      <c r="C78" s="499">
        <v>3.8330000000000003E-2</v>
      </c>
      <c r="D78" s="501" t="s">
        <v>10832</v>
      </c>
      <c r="E78" s="500" t="s">
        <v>10686</v>
      </c>
    </row>
    <row r="79" spans="2:5">
      <c r="B79" s="506" t="s">
        <v>10690</v>
      </c>
      <c r="C79" s="499">
        <v>0.27834999999999999</v>
      </c>
      <c r="D79" s="501" t="s">
        <v>10688</v>
      </c>
      <c r="E79" s="500" t="s">
        <v>10689</v>
      </c>
    </row>
    <row r="80" spans="2:5">
      <c r="B80" s="505" t="s">
        <v>10693</v>
      </c>
      <c r="C80" s="499">
        <v>32.379899999999999</v>
      </c>
      <c r="D80" s="501" t="s">
        <v>10691</v>
      </c>
      <c r="E80" s="500" t="s">
        <v>10692</v>
      </c>
    </row>
    <row r="81" spans="2:5">
      <c r="B81" s="505" t="s">
        <v>10696</v>
      </c>
      <c r="C81" s="499">
        <v>8.0327800000000007</v>
      </c>
      <c r="D81" s="501" t="s">
        <v>10694</v>
      </c>
      <c r="E81" s="500" t="s">
        <v>10695</v>
      </c>
    </row>
    <row r="82" spans="2:5">
      <c r="B82" s="505" t="s">
        <v>10699</v>
      </c>
      <c r="C82" s="499">
        <v>0.20910000000000001</v>
      </c>
      <c r="D82" s="501" t="s">
        <v>10697</v>
      </c>
      <c r="E82" s="500" t="s">
        <v>10698</v>
      </c>
    </row>
    <row r="83" spans="2:5">
      <c r="B83" s="506" t="s">
        <v>10702</v>
      </c>
      <c r="C83" s="499">
        <v>3.4800800000000001</v>
      </c>
      <c r="D83" s="501" t="s">
        <v>10700</v>
      </c>
      <c r="E83" s="500" t="s">
        <v>10701</v>
      </c>
    </row>
    <row r="84" spans="2:5">
      <c r="B84" s="505" t="s">
        <v>10705</v>
      </c>
      <c r="C84" s="499">
        <v>6.2839999999999993E-2</v>
      </c>
      <c r="D84" s="501" t="s">
        <v>10703</v>
      </c>
      <c r="E84" s="500" t="s">
        <v>10704</v>
      </c>
    </row>
    <row r="85" spans="2:5">
      <c r="B85" s="505" t="s">
        <v>10708</v>
      </c>
      <c r="C85" s="499">
        <v>12.657400000000001</v>
      </c>
      <c r="D85" s="501" t="s">
        <v>10706</v>
      </c>
      <c r="E85" s="500" t="s">
        <v>10707</v>
      </c>
    </row>
    <row r="86" spans="2:5">
      <c r="B86" s="505" t="s">
        <v>10865</v>
      </c>
      <c r="C86" s="499">
        <v>3.1786400000000001</v>
      </c>
      <c r="D86" s="501" t="s">
        <v>10709</v>
      </c>
      <c r="E86" s="500" t="s">
        <v>10710</v>
      </c>
    </row>
    <row r="87" spans="2:5">
      <c r="B87" s="505" t="s">
        <v>10866</v>
      </c>
      <c r="C87" s="499">
        <v>10.00901</v>
      </c>
      <c r="D87" s="501" t="s">
        <v>10833</v>
      </c>
      <c r="E87" s="500" t="s">
        <v>10711</v>
      </c>
    </row>
    <row r="88" spans="2:5">
      <c r="B88" s="505" t="s">
        <v>10714</v>
      </c>
      <c r="C88" s="499">
        <v>1.19496</v>
      </c>
      <c r="D88" s="501" t="s">
        <v>10712</v>
      </c>
      <c r="E88" s="500" t="s">
        <v>10713</v>
      </c>
    </row>
    <row r="89" spans="2:5">
      <c r="B89" s="505" t="s">
        <v>10717</v>
      </c>
      <c r="C89" s="499">
        <v>4.5895099999999998</v>
      </c>
      <c r="D89" s="501" t="s">
        <v>10715</v>
      </c>
      <c r="E89" s="500" t="s">
        <v>10716</v>
      </c>
    </row>
    <row r="90" spans="2:5">
      <c r="B90" s="505" t="s">
        <v>10720</v>
      </c>
      <c r="C90" s="499">
        <v>318.31052</v>
      </c>
      <c r="D90" s="501" t="s">
        <v>10718</v>
      </c>
      <c r="E90" s="500" t="s">
        <v>10719</v>
      </c>
    </row>
    <row r="91" spans="2:5">
      <c r="B91" s="505" t="s">
        <v>10723</v>
      </c>
      <c r="C91" s="499">
        <v>1.20275</v>
      </c>
      <c r="D91" s="501" t="s">
        <v>10721</v>
      </c>
      <c r="E91" s="500" t="s">
        <v>10722</v>
      </c>
    </row>
    <row r="92" spans="2:5">
      <c r="B92" s="505" t="s">
        <v>10726</v>
      </c>
      <c r="C92" s="499">
        <v>44.800699999999999</v>
      </c>
      <c r="D92" s="501" t="s">
        <v>10724</v>
      </c>
      <c r="E92" s="500" t="s">
        <v>10725</v>
      </c>
    </row>
    <row r="93" spans="2:5">
      <c r="B93" s="505" t="s">
        <v>10729</v>
      </c>
      <c r="C93" s="499">
        <v>2.3630000000000002E-2</v>
      </c>
      <c r="D93" s="501" t="s">
        <v>10727</v>
      </c>
      <c r="E93" s="500" t="s">
        <v>10728</v>
      </c>
    </row>
    <row r="94" spans="2:5">
      <c r="B94" s="506" t="s">
        <v>10732</v>
      </c>
      <c r="C94" s="499">
        <v>38.683399999999999</v>
      </c>
      <c r="D94" s="501" t="s">
        <v>10730</v>
      </c>
      <c r="E94" s="500" t="s">
        <v>10731</v>
      </c>
    </row>
    <row r="95" spans="2:5">
      <c r="B95" s="505" t="s">
        <v>10735</v>
      </c>
      <c r="C95" s="499">
        <v>2.7179500000000001</v>
      </c>
      <c r="D95" s="501" t="s">
        <v>10733</v>
      </c>
      <c r="E95" s="500" t="s">
        <v>10734</v>
      </c>
    </row>
    <row r="96" spans="2:5">
      <c r="B96" s="505" t="s">
        <v>10738</v>
      </c>
      <c r="C96" s="499">
        <v>32.829650000000001</v>
      </c>
      <c r="D96" s="501" t="s">
        <v>10736</v>
      </c>
      <c r="E96" s="500" t="s">
        <v>10737</v>
      </c>
    </row>
    <row r="97" spans="2:5">
      <c r="B97" s="506" t="s">
        <v>10741</v>
      </c>
      <c r="C97" s="499">
        <v>33.652500000000003</v>
      </c>
      <c r="D97" s="501" t="s">
        <v>10739</v>
      </c>
      <c r="E97" s="500" t="s">
        <v>10740</v>
      </c>
    </row>
    <row r="98" spans="2:5">
      <c r="B98" s="506" t="s">
        <v>10867</v>
      </c>
      <c r="C98" s="499">
        <v>30.586449999999999</v>
      </c>
      <c r="D98" s="501" t="s">
        <v>10834</v>
      </c>
      <c r="E98" s="500" t="s">
        <v>10742</v>
      </c>
    </row>
    <row r="99" spans="2:5">
      <c r="B99" s="506" t="s">
        <v>10745</v>
      </c>
      <c r="C99" s="499">
        <v>2.1992500000000001</v>
      </c>
      <c r="D99" s="501" t="s">
        <v>10743</v>
      </c>
      <c r="E99" s="500" t="s">
        <v>10744</v>
      </c>
    </row>
    <row r="100" spans="2:5">
      <c r="B100" s="505" t="s">
        <v>10748</v>
      </c>
      <c r="C100" s="499">
        <v>0.17721000000000001</v>
      </c>
      <c r="D100" s="501" t="s">
        <v>10746</v>
      </c>
      <c r="E100" s="500" t="s">
        <v>10747</v>
      </c>
    </row>
    <row r="101" spans="2:5">
      <c r="B101" s="506" t="s">
        <v>10751</v>
      </c>
      <c r="C101" s="499">
        <v>32.674999999999997</v>
      </c>
      <c r="D101" s="501" t="s">
        <v>10749</v>
      </c>
      <c r="E101" s="500" t="s">
        <v>10750</v>
      </c>
    </row>
    <row r="102" spans="2:5">
      <c r="B102" s="506" t="s">
        <v>10868</v>
      </c>
      <c r="C102" s="499">
        <v>1.1427499999999999</v>
      </c>
      <c r="D102" s="501" t="s">
        <v>10836</v>
      </c>
      <c r="E102" s="500" t="s">
        <v>10835</v>
      </c>
    </row>
    <row r="103" spans="2:5">
      <c r="B103" s="505" t="s">
        <v>10754</v>
      </c>
      <c r="C103" s="499">
        <v>2.9000000000000001E-2</v>
      </c>
      <c r="D103" s="501" t="s">
        <v>10752</v>
      </c>
      <c r="E103" s="500" t="s">
        <v>10753</v>
      </c>
    </row>
    <row r="104" spans="2:5">
      <c r="B104" s="506" t="s">
        <v>10757</v>
      </c>
      <c r="C104" s="499">
        <v>15.464600000000001</v>
      </c>
      <c r="D104" s="501" t="s">
        <v>10755</v>
      </c>
      <c r="E104" s="500" t="s">
        <v>10756</v>
      </c>
    </row>
    <row r="105" spans="2:5">
      <c r="B105" s="505" t="s">
        <v>10760</v>
      </c>
      <c r="C105" s="499">
        <v>0.91549999999999998</v>
      </c>
      <c r="D105" s="501" t="s">
        <v>10758</v>
      </c>
      <c r="E105" s="500" t="s">
        <v>10759</v>
      </c>
    </row>
    <row r="106" spans="2:5">
      <c r="B106" s="506" t="s">
        <v>10869</v>
      </c>
      <c r="C106" s="499">
        <v>45.301290000000002</v>
      </c>
      <c r="D106" s="501" t="s">
        <v>10761</v>
      </c>
      <c r="E106" s="500" t="s">
        <v>10762</v>
      </c>
    </row>
    <row r="107" spans="2:5">
      <c r="B107" s="505" t="s">
        <v>10764</v>
      </c>
      <c r="C107" s="499">
        <v>0.20491999999999999</v>
      </c>
      <c r="D107" s="501" t="s">
        <v>10837</v>
      </c>
      <c r="E107" s="500" t="s">
        <v>10763</v>
      </c>
    </row>
    <row r="108" spans="2:5">
      <c r="B108" s="506" t="s">
        <v>10870</v>
      </c>
      <c r="C108" s="499">
        <v>20.49164</v>
      </c>
      <c r="D108" s="501" t="s">
        <v>10837</v>
      </c>
      <c r="E108" s="500" t="s">
        <v>10838</v>
      </c>
    </row>
    <row r="109" spans="2:5">
      <c r="B109" s="506" t="s">
        <v>10767</v>
      </c>
      <c r="C109" s="499">
        <v>10.00515</v>
      </c>
      <c r="D109" s="501" t="s">
        <v>10765</v>
      </c>
      <c r="E109" s="500" t="s">
        <v>10766</v>
      </c>
    </row>
    <row r="110" spans="2:5">
      <c r="B110" s="505" t="s">
        <v>10770</v>
      </c>
      <c r="C110" s="499">
        <v>14.8927</v>
      </c>
      <c r="D110" s="501" t="s">
        <v>10768</v>
      </c>
      <c r="E110" s="500" t="s">
        <v>10769</v>
      </c>
    </row>
    <row r="111" spans="2:5">
      <c r="B111" s="505" t="s">
        <v>10772</v>
      </c>
      <c r="C111" s="499">
        <v>0.56299999999999994</v>
      </c>
      <c r="D111" s="501" t="s">
        <v>10771</v>
      </c>
      <c r="E111" s="500" t="s">
        <v>10839</v>
      </c>
    </row>
    <row r="112" spans="2:5">
      <c r="B112" s="505" t="s">
        <v>10775</v>
      </c>
      <c r="C112" s="499">
        <v>3.96835</v>
      </c>
      <c r="D112" s="501" t="s">
        <v>10773</v>
      </c>
      <c r="E112" s="500" t="s">
        <v>10774</v>
      </c>
    </row>
    <row r="113" spans="2:5">
      <c r="B113" s="505" t="s">
        <v>10871</v>
      </c>
      <c r="C113" s="499">
        <v>19.56373</v>
      </c>
      <c r="D113" s="501" t="s">
        <v>10840</v>
      </c>
      <c r="E113" s="500" t="s">
        <v>10776</v>
      </c>
    </row>
    <row r="114" spans="2:5">
      <c r="B114" s="505" t="s">
        <v>10779</v>
      </c>
      <c r="C114" s="499">
        <v>6.2050000000000001E-2</v>
      </c>
      <c r="D114" s="501" t="s">
        <v>10777</v>
      </c>
      <c r="E114" s="500" t="s">
        <v>10778</v>
      </c>
    </row>
    <row r="115" spans="2:5">
      <c r="B115" s="505" t="s">
        <v>10872</v>
      </c>
      <c r="C115" s="499">
        <v>59.11965</v>
      </c>
      <c r="D115" s="501" t="s">
        <v>10841</v>
      </c>
      <c r="E115" s="500" t="s">
        <v>10780</v>
      </c>
    </row>
    <row r="116" spans="2:5">
      <c r="B116" s="505" t="s">
        <v>10873</v>
      </c>
      <c r="C116" s="499">
        <v>19.120460000000001</v>
      </c>
      <c r="D116" s="501" t="s">
        <v>10781</v>
      </c>
      <c r="E116" s="500" t="s">
        <v>10782</v>
      </c>
    </row>
    <row r="117" spans="2:5">
      <c r="B117" s="505" t="s">
        <v>10785</v>
      </c>
      <c r="C117" s="499">
        <v>63.142249999999997</v>
      </c>
      <c r="D117" s="501" t="s">
        <v>10783</v>
      </c>
      <c r="E117" s="500" t="s">
        <v>10784</v>
      </c>
    </row>
    <row r="118" spans="2:5">
      <c r="B118" s="505" t="s">
        <v>10787</v>
      </c>
      <c r="C118" s="499">
        <v>45.338200000000001</v>
      </c>
      <c r="D118" s="501" t="s">
        <v>10842</v>
      </c>
      <c r="E118" s="500" t="s">
        <v>10786</v>
      </c>
    </row>
    <row r="119" spans="2:5">
      <c r="B119" s="505" t="s">
        <v>10874</v>
      </c>
      <c r="C119" s="499">
        <v>35.063110000000002</v>
      </c>
      <c r="D119" s="501" t="s">
        <v>10844</v>
      </c>
      <c r="E119" s="500" t="s">
        <v>10843</v>
      </c>
    </row>
    <row r="120" spans="2:5">
      <c r="B120" s="505" t="s">
        <v>10790</v>
      </c>
      <c r="C120" s="499">
        <v>3.7249999999999998E-2</v>
      </c>
      <c r="D120" s="501" t="s">
        <v>10788</v>
      </c>
      <c r="E120" s="500" t="s">
        <v>10789</v>
      </c>
    </row>
    <row r="121" spans="2:5">
      <c r="B121" s="505" t="s">
        <v>10793</v>
      </c>
      <c r="C121" s="499">
        <v>5.8366400000000001</v>
      </c>
      <c r="D121" s="501" t="s">
        <v>10791</v>
      </c>
      <c r="E121" s="500" t="s">
        <v>10792</v>
      </c>
    </row>
    <row r="122" spans="2:5">
      <c r="B122" s="505" t="s">
        <v>10875</v>
      </c>
      <c r="C122" s="499">
        <v>4.5545499999999999</v>
      </c>
      <c r="D122" s="501" t="s">
        <v>10845</v>
      </c>
      <c r="E122" s="500" t="s">
        <v>10794</v>
      </c>
    </row>
    <row r="123" spans="2:5">
      <c r="B123" s="506" t="s">
        <v>10797</v>
      </c>
      <c r="C123" s="499">
        <v>4.7960000000000003E-2</v>
      </c>
      <c r="D123" s="501" t="s">
        <v>10795</v>
      </c>
      <c r="E123" s="500" t="s">
        <v>10796</v>
      </c>
    </row>
    <row r="124" spans="2:5">
      <c r="B124" s="506" t="s">
        <v>10876</v>
      </c>
      <c r="C124" s="499">
        <v>1.1451499999999999</v>
      </c>
      <c r="D124" s="501" t="s">
        <v>10846</v>
      </c>
      <c r="E124" s="500" t="s">
        <v>10798</v>
      </c>
    </row>
    <row r="125" spans="2:5">
      <c r="B125" s="506" t="s">
        <v>10877</v>
      </c>
      <c r="C125" s="499">
        <v>19.475249999999999</v>
      </c>
      <c r="D125" s="501" t="s">
        <v>10847</v>
      </c>
      <c r="E125" s="500" t="s">
        <v>10799</v>
      </c>
    </row>
    <row r="126" spans="2:5">
      <c r="B126" s="505" t="s">
        <v>10426</v>
      </c>
      <c r="C126" s="499">
        <v>5.62E-3</v>
      </c>
      <c r="D126" s="501" t="s">
        <v>10800</v>
      </c>
      <c r="E126" s="500" t="s">
        <v>10801</v>
      </c>
    </row>
    <row r="127" spans="2:5">
      <c r="B127" s="505" t="s">
        <v>10878</v>
      </c>
      <c r="C127" s="499">
        <v>48.048050000000003</v>
      </c>
      <c r="D127" s="501" t="s">
        <v>10848</v>
      </c>
      <c r="E127" s="500" t="s">
        <v>10802</v>
      </c>
    </row>
    <row r="128" spans="2:5">
      <c r="B128" s="505" t="s">
        <v>10804</v>
      </c>
      <c r="C128" s="499">
        <v>0.56984999999999997</v>
      </c>
      <c r="D128" s="501" t="s">
        <v>10849</v>
      </c>
      <c r="E128" s="500" t="s">
        <v>10803</v>
      </c>
    </row>
    <row r="129" spans="2:5">
      <c r="B129" s="505" t="s">
        <v>10807</v>
      </c>
      <c r="C129" s="499">
        <v>1.634E-2</v>
      </c>
      <c r="D129" s="501" t="s">
        <v>10805</v>
      </c>
      <c r="E129" s="500" t="s">
        <v>10806</v>
      </c>
    </row>
    <row r="130" spans="2:5">
      <c r="B130" s="505" t="s">
        <v>10879</v>
      </c>
      <c r="C130" s="499">
        <v>16.339870000000001</v>
      </c>
      <c r="D130" s="501" t="s">
        <v>10808</v>
      </c>
      <c r="E130" s="502" t="s">
        <v>10850</v>
      </c>
    </row>
    <row r="131" spans="2:5">
      <c r="B131" s="505" t="s">
        <v>10811</v>
      </c>
      <c r="C131" s="499">
        <v>0.32290000000000002</v>
      </c>
      <c r="D131" s="501" t="s">
        <v>10809</v>
      </c>
      <c r="E131" s="500" t="s">
        <v>10810</v>
      </c>
    </row>
    <row r="132" spans="2:5">
      <c r="B132" s="507" t="s">
        <v>10894</v>
      </c>
      <c r="C132" s="503">
        <v>1</v>
      </c>
      <c r="D132" s="508" t="s">
        <v>10895</v>
      </c>
      <c r="E132" s="502" t="s">
        <v>10896</v>
      </c>
    </row>
  </sheetData>
  <phoneticPr fontId="3"/>
  <conditionalFormatting sqref="B3:B4">
    <cfRule type="expression" dxfId="34" priority="14" stopIfTrue="1">
      <formula>L3="×"</formula>
    </cfRule>
  </conditionalFormatting>
  <conditionalFormatting sqref="D3:D132">
    <cfRule type="expression" dxfId="33" priority="13" stopIfTrue="1">
      <formula>F3="×"</formula>
    </cfRule>
  </conditionalFormatting>
  <conditionalFormatting sqref="E3:E4">
    <cfRule type="expression" dxfId="32" priority="12" stopIfTrue="1">
      <formula>K3="×"</formula>
    </cfRule>
  </conditionalFormatting>
  <conditionalFormatting sqref="B3">
    <cfRule type="expression" dxfId="31" priority="11" stopIfTrue="1">
      <formula>H3="×"</formula>
    </cfRule>
  </conditionalFormatting>
  <conditionalFormatting sqref="B4">
    <cfRule type="expression" dxfId="30" priority="6" stopIfTrue="1">
      <formula>H4="×"</formula>
    </cfRule>
  </conditionalFormatting>
  <conditionalFormatting sqref="E39:E40">
    <cfRule type="expression" dxfId="29" priority="18" stopIfTrue="1">
      <formula>H39="×"</formula>
    </cfRule>
  </conditionalFormatting>
  <conditionalFormatting sqref="B39:B40">
    <cfRule type="expression" dxfId="28" priority="19" stopIfTrue="1">
      <formula>I39="×"</formula>
    </cfRule>
  </conditionalFormatting>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dimension ref="B1:I4348"/>
  <sheetViews>
    <sheetView workbookViewId="0">
      <selection activeCell="K45" sqref="K45"/>
    </sheetView>
  </sheetViews>
  <sheetFormatPr defaultRowHeight="12"/>
  <cols>
    <col min="1" max="1" width="5.7109375" customWidth="1"/>
    <col min="2" max="2" width="10.28515625" customWidth="1"/>
    <col min="3" max="3" width="10.85546875" customWidth="1"/>
    <col min="4" max="4" width="7.28515625" customWidth="1"/>
    <col min="5" max="5" width="21.5703125" customWidth="1"/>
    <col min="6" max="6" width="8.140625" customWidth="1"/>
    <col min="7" max="7" width="37.7109375" customWidth="1"/>
    <col min="8" max="8" width="6.5703125" customWidth="1"/>
    <col min="9" max="9" width="18.85546875" customWidth="1"/>
  </cols>
  <sheetData>
    <row r="1" spans="2:9">
      <c r="B1" t="s">
        <v>11022</v>
      </c>
    </row>
    <row r="2" spans="2:9">
      <c r="B2" t="s">
        <v>823</v>
      </c>
      <c r="C2" t="s">
        <v>824</v>
      </c>
      <c r="D2" t="s">
        <v>11023</v>
      </c>
      <c r="E2" t="s">
        <v>825</v>
      </c>
      <c r="F2" t="s">
        <v>826</v>
      </c>
      <c r="G2" t="s">
        <v>827</v>
      </c>
      <c r="H2" t="s">
        <v>830</v>
      </c>
      <c r="I2" t="s">
        <v>831</v>
      </c>
    </row>
    <row r="3" spans="2:9">
      <c r="B3" t="s">
        <v>834</v>
      </c>
      <c r="C3" t="s">
        <v>835</v>
      </c>
      <c r="D3" t="s">
        <v>836</v>
      </c>
      <c r="E3" t="s">
        <v>837</v>
      </c>
      <c r="F3" t="s">
        <v>838</v>
      </c>
      <c r="G3" t="s">
        <v>839</v>
      </c>
      <c r="H3" t="s">
        <v>655</v>
      </c>
      <c r="I3" t="s">
        <v>657</v>
      </c>
    </row>
    <row r="4" spans="2:9">
      <c r="B4" t="s">
        <v>843</v>
      </c>
      <c r="C4" t="s">
        <v>844</v>
      </c>
      <c r="D4" t="s">
        <v>836</v>
      </c>
      <c r="E4" t="s">
        <v>837</v>
      </c>
      <c r="F4" t="s">
        <v>555</v>
      </c>
      <c r="G4" t="s">
        <v>556</v>
      </c>
      <c r="H4" t="s">
        <v>845</v>
      </c>
      <c r="I4" t="s">
        <v>846</v>
      </c>
    </row>
    <row r="5" spans="2:9">
      <c r="B5" t="s">
        <v>847</v>
      </c>
      <c r="C5" t="s">
        <v>848</v>
      </c>
      <c r="D5" t="s">
        <v>836</v>
      </c>
      <c r="E5" t="s">
        <v>837</v>
      </c>
      <c r="F5" t="s">
        <v>557</v>
      </c>
      <c r="G5" t="s">
        <v>558</v>
      </c>
      <c r="H5" t="s">
        <v>562</v>
      </c>
      <c r="I5" t="s">
        <v>13</v>
      </c>
    </row>
    <row r="6" spans="2:9">
      <c r="B6" t="s">
        <v>850</v>
      </c>
      <c r="C6" t="s">
        <v>851</v>
      </c>
      <c r="D6" t="s">
        <v>836</v>
      </c>
      <c r="E6" t="s">
        <v>837</v>
      </c>
      <c r="F6" t="s">
        <v>555</v>
      </c>
      <c r="G6" t="s">
        <v>556</v>
      </c>
      <c r="H6" t="s">
        <v>655</v>
      </c>
      <c r="I6" t="s">
        <v>657</v>
      </c>
    </row>
    <row r="7" spans="2:9">
      <c r="B7" t="s">
        <v>854</v>
      </c>
      <c r="C7" t="s">
        <v>855</v>
      </c>
      <c r="D7" t="s">
        <v>836</v>
      </c>
      <c r="E7" t="s">
        <v>837</v>
      </c>
      <c r="F7" t="s">
        <v>856</v>
      </c>
      <c r="G7" t="s">
        <v>857</v>
      </c>
      <c r="H7" t="s">
        <v>858</v>
      </c>
      <c r="I7" t="s">
        <v>859</v>
      </c>
    </row>
    <row r="8" spans="2:9">
      <c r="B8" t="s">
        <v>861</v>
      </c>
      <c r="C8" t="s">
        <v>862</v>
      </c>
      <c r="D8" t="s">
        <v>836</v>
      </c>
      <c r="E8" t="s">
        <v>837</v>
      </c>
      <c r="F8" t="s">
        <v>685</v>
      </c>
      <c r="G8" t="s">
        <v>686</v>
      </c>
      <c r="H8" t="s">
        <v>562</v>
      </c>
      <c r="I8" t="s">
        <v>13</v>
      </c>
    </row>
    <row r="9" spans="2:9">
      <c r="B9" t="s">
        <v>863</v>
      </c>
      <c r="C9" t="s">
        <v>864</v>
      </c>
      <c r="D9" t="s">
        <v>836</v>
      </c>
      <c r="E9" t="s">
        <v>837</v>
      </c>
      <c r="F9" t="s">
        <v>865</v>
      </c>
      <c r="G9" t="s">
        <v>866</v>
      </c>
      <c r="H9" t="s">
        <v>562</v>
      </c>
      <c r="I9" t="s">
        <v>13</v>
      </c>
    </row>
    <row r="10" spans="2:9">
      <c r="B10" t="s">
        <v>867</v>
      </c>
      <c r="C10" t="s">
        <v>822</v>
      </c>
      <c r="D10" t="s">
        <v>836</v>
      </c>
      <c r="E10" t="s">
        <v>837</v>
      </c>
      <c r="F10" t="s">
        <v>685</v>
      </c>
      <c r="G10" t="s">
        <v>686</v>
      </c>
      <c r="H10" t="s">
        <v>570</v>
      </c>
      <c r="I10" t="s">
        <v>14</v>
      </c>
    </row>
    <row r="11" spans="2:9">
      <c r="B11" t="s">
        <v>868</v>
      </c>
      <c r="C11" t="s">
        <v>869</v>
      </c>
      <c r="D11" t="s">
        <v>836</v>
      </c>
      <c r="E11" t="s">
        <v>837</v>
      </c>
      <c r="F11" t="s">
        <v>870</v>
      </c>
      <c r="G11" t="s">
        <v>871</v>
      </c>
      <c r="H11" t="s">
        <v>696</v>
      </c>
      <c r="I11" t="s">
        <v>15</v>
      </c>
    </row>
    <row r="12" spans="2:9">
      <c r="B12" t="s">
        <v>872</v>
      </c>
      <c r="C12" t="s">
        <v>873</v>
      </c>
      <c r="D12" t="s">
        <v>836</v>
      </c>
      <c r="E12" t="s">
        <v>837</v>
      </c>
      <c r="F12" t="s">
        <v>838</v>
      </c>
      <c r="G12" t="s">
        <v>839</v>
      </c>
      <c r="H12" t="s">
        <v>562</v>
      </c>
      <c r="I12" t="s">
        <v>13</v>
      </c>
    </row>
    <row r="13" spans="2:9">
      <c r="B13" t="s">
        <v>874</v>
      </c>
      <c r="C13" t="s">
        <v>875</v>
      </c>
      <c r="D13" t="s">
        <v>836</v>
      </c>
      <c r="E13" t="s">
        <v>837</v>
      </c>
      <c r="F13" t="s">
        <v>876</v>
      </c>
      <c r="G13" t="s">
        <v>877</v>
      </c>
      <c r="H13" t="s">
        <v>879</v>
      </c>
      <c r="I13" t="s">
        <v>880</v>
      </c>
    </row>
    <row r="14" spans="2:9">
      <c r="B14" t="s">
        <v>882</v>
      </c>
      <c r="C14" t="s">
        <v>883</v>
      </c>
      <c r="D14" t="s">
        <v>836</v>
      </c>
      <c r="E14" t="s">
        <v>837</v>
      </c>
      <c r="F14" t="s">
        <v>838</v>
      </c>
      <c r="G14" t="s">
        <v>839</v>
      </c>
      <c r="H14" t="s">
        <v>576</v>
      </c>
      <c r="I14" t="s">
        <v>16</v>
      </c>
    </row>
    <row r="15" spans="2:9" hidden="1">
      <c r="B15" t="s">
        <v>885</v>
      </c>
      <c r="C15" t="s">
        <v>886</v>
      </c>
      <c r="D15" t="s">
        <v>887</v>
      </c>
      <c r="E15" t="s">
        <v>888</v>
      </c>
      <c r="F15" t="s">
        <v>889</v>
      </c>
      <c r="G15" t="s">
        <v>890</v>
      </c>
      <c r="H15" t="s">
        <v>742</v>
      </c>
      <c r="I15" t="s">
        <v>743</v>
      </c>
    </row>
    <row r="16" spans="2:9" hidden="1">
      <c r="B16" t="s">
        <v>893</v>
      </c>
      <c r="C16" t="s">
        <v>894</v>
      </c>
      <c r="D16" t="s">
        <v>887</v>
      </c>
      <c r="E16" t="s">
        <v>888</v>
      </c>
      <c r="F16" t="s">
        <v>889</v>
      </c>
      <c r="G16" t="s">
        <v>890</v>
      </c>
      <c r="H16" t="s">
        <v>633</v>
      </c>
      <c r="I16" t="s">
        <v>60</v>
      </c>
    </row>
    <row r="17" spans="2:9" hidden="1">
      <c r="B17" t="s">
        <v>897</v>
      </c>
      <c r="C17" t="s">
        <v>898</v>
      </c>
      <c r="D17" t="s">
        <v>899</v>
      </c>
      <c r="E17" t="s">
        <v>900</v>
      </c>
      <c r="F17" t="s">
        <v>901</v>
      </c>
      <c r="G17" t="s">
        <v>900</v>
      </c>
      <c r="H17" t="s">
        <v>902</v>
      </c>
      <c r="I17" t="s">
        <v>903</v>
      </c>
    </row>
    <row r="18" spans="2:9">
      <c r="B18" t="s">
        <v>904</v>
      </c>
      <c r="C18" t="s">
        <v>905</v>
      </c>
      <c r="D18" t="s">
        <v>836</v>
      </c>
      <c r="E18" t="s">
        <v>837</v>
      </c>
      <c r="F18" t="s">
        <v>906</v>
      </c>
      <c r="G18" t="s">
        <v>907</v>
      </c>
      <c r="H18" t="s">
        <v>845</v>
      </c>
      <c r="I18" t="s">
        <v>846</v>
      </c>
    </row>
    <row r="19" spans="2:9">
      <c r="B19" t="s">
        <v>910</v>
      </c>
      <c r="C19" t="s">
        <v>911</v>
      </c>
      <c r="D19" t="s">
        <v>836</v>
      </c>
      <c r="E19" t="s">
        <v>837</v>
      </c>
      <c r="F19" t="s">
        <v>912</v>
      </c>
      <c r="G19" t="s">
        <v>913</v>
      </c>
      <c r="H19" t="s">
        <v>570</v>
      </c>
      <c r="I19" t="s">
        <v>14</v>
      </c>
    </row>
    <row r="20" spans="2:9">
      <c r="B20" t="s">
        <v>914</v>
      </c>
      <c r="C20" t="s">
        <v>915</v>
      </c>
      <c r="D20" t="s">
        <v>836</v>
      </c>
      <c r="E20" t="s">
        <v>837</v>
      </c>
      <c r="F20" t="s">
        <v>916</v>
      </c>
      <c r="G20" t="s">
        <v>917</v>
      </c>
      <c r="H20" t="s">
        <v>696</v>
      </c>
      <c r="I20" t="s">
        <v>15</v>
      </c>
    </row>
    <row r="21" spans="2:9">
      <c r="B21" t="s">
        <v>818</v>
      </c>
      <c r="C21" t="s">
        <v>819</v>
      </c>
      <c r="D21" t="s">
        <v>836</v>
      </c>
      <c r="E21" t="s">
        <v>837</v>
      </c>
      <c r="F21" t="s">
        <v>57</v>
      </c>
      <c r="G21" t="s">
        <v>741</v>
      </c>
      <c r="H21" t="s">
        <v>820</v>
      </c>
      <c r="I21" t="s">
        <v>821</v>
      </c>
    </row>
    <row r="22" spans="2:9">
      <c r="B22" t="s">
        <v>553</v>
      </c>
      <c r="C22" t="s">
        <v>554</v>
      </c>
      <c r="D22" t="s">
        <v>836</v>
      </c>
      <c r="E22" t="s">
        <v>837</v>
      </c>
      <c r="F22" t="s">
        <v>555</v>
      </c>
      <c r="G22" t="s">
        <v>556</v>
      </c>
      <c r="H22" t="s">
        <v>560</v>
      </c>
      <c r="I22" t="s">
        <v>563</v>
      </c>
    </row>
    <row r="23" spans="2:9" hidden="1">
      <c r="B23" t="s">
        <v>918</v>
      </c>
      <c r="C23" t="s">
        <v>919</v>
      </c>
      <c r="D23" t="s">
        <v>899</v>
      </c>
      <c r="E23" t="s">
        <v>900</v>
      </c>
      <c r="F23" t="s">
        <v>901</v>
      </c>
      <c r="G23" t="s">
        <v>900</v>
      </c>
      <c r="H23" t="s">
        <v>742</v>
      </c>
      <c r="I23" t="s">
        <v>743</v>
      </c>
    </row>
    <row r="24" spans="2:9">
      <c r="B24" t="s">
        <v>920</v>
      </c>
      <c r="C24" t="s">
        <v>921</v>
      </c>
      <c r="D24" t="s">
        <v>836</v>
      </c>
      <c r="E24" t="s">
        <v>837</v>
      </c>
      <c r="F24" t="s">
        <v>916</v>
      </c>
      <c r="G24" t="s">
        <v>917</v>
      </c>
      <c r="H24" t="s">
        <v>562</v>
      </c>
      <c r="I24" t="s">
        <v>13</v>
      </c>
    </row>
    <row r="25" spans="2:9">
      <c r="B25" t="s">
        <v>923</v>
      </c>
      <c r="C25" t="s">
        <v>924</v>
      </c>
      <c r="D25" t="s">
        <v>836</v>
      </c>
      <c r="E25" t="s">
        <v>837</v>
      </c>
      <c r="F25" t="s">
        <v>925</v>
      </c>
      <c r="G25" t="s">
        <v>926</v>
      </c>
      <c r="H25" t="s">
        <v>562</v>
      </c>
      <c r="I25" t="s">
        <v>13</v>
      </c>
    </row>
    <row r="26" spans="2:9">
      <c r="B26" t="s">
        <v>929</v>
      </c>
      <c r="C26" t="s">
        <v>930</v>
      </c>
      <c r="D26" t="s">
        <v>836</v>
      </c>
      <c r="E26" t="s">
        <v>837</v>
      </c>
      <c r="F26" t="s">
        <v>838</v>
      </c>
      <c r="G26" t="s">
        <v>839</v>
      </c>
      <c r="H26" t="s">
        <v>562</v>
      </c>
      <c r="I26" t="s">
        <v>13</v>
      </c>
    </row>
    <row r="27" spans="2:9">
      <c r="B27" t="s">
        <v>931</v>
      </c>
      <c r="C27" t="s">
        <v>932</v>
      </c>
      <c r="D27" t="s">
        <v>836</v>
      </c>
      <c r="E27" t="s">
        <v>837</v>
      </c>
      <c r="F27" t="s">
        <v>555</v>
      </c>
      <c r="G27" t="s">
        <v>556</v>
      </c>
      <c r="H27" t="s">
        <v>655</v>
      </c>
      <c r="I27" t="s">
        <v>657</v>
      </c>
    </row>
    <row r="28" spans="2:9">
      <c r="B28" t="s">
        <v>933</v>
      </c>
      <c r="C28" t="s">
        <v>934</v>
      </c>
      <c r="D28" t="s">
        <v>836</v>
      </c>
      <c r="E28" t="s">
        <v>837</v>
      </c>
      <c r="F28" t="s">
        <v>935</v>
      </c>
      <c r="G28" t="s">
        <v>936</v>
      </c>
      <c r="H28" t="s">
        <v>655</v>
      </c>
      <c r="I28" t="s">
        <v>657</v>
      </c>
    </row>
    <row r="29" spans="2:9">
      <c r="B29" t="s">
        <v>937</v>
      </c>
      <c r="C29" t="s">
        <v>938</v>
      </c>
      <c r="D29" t="s">
        <v>836</v>
      </c>
      <c r="E29" t="s">
        <v>837</v>
      </c>
      <c r="F29" t="s">
        <v>916</v>
      </c>
      <c r="G29" t="s">
        <v>917</v>
      </c>
      <c r="H29" t="s">
        <v>570</v>
      </c>
      <c r="I29" t="s">
        <v>14</v>
      </c>
    </row>
    <row r="30" spans="2:9">
      <c r="B30" t="s">
        <v>939</v>
      </c>
      <c r="C30" t="s">
        <v>940</v>
      </c>
      <c r="D30" t="s">
        <v>836</v>
      </c>
      <c r="E30" t="s">
        <v>837</v>
      </c>
      <c r="F30" t="s">
        <v>838</v>
      </c>
      <c r="G30" t="s">
        <v>839</v>
      </c>
      <c r="H30" t="s">
        <v>550</v>
      </c>
      <c r="I30" t="s">
        <v>432</v>
      </c>
    </row>
    <row r="31" spans="2:9">
      <c r="B31" t="s">
        <v>941</v>
      </c>
      <c r="C31" t="s">
        <v>942</v>
      </c>
      <c r="D31" t="s">
        <v>836</v>
      </c>
      <c r="E31" t="s">
        <v>837</v>
      </c>
      <c r="F31" t="s">
        <v>943</v>
      </c>
      <c r="G31" t="s">
        <v>944</v>
      </c>
      <c r="H31" t="s">
        <v>945</v>
      </c>
      <c r="I31" t="s">
        <v>946</v>
      </c>
    </row>
    <row r="32" spans="2:9">
      <c r="B32" t="s">
        <v>947</v>
      </c>
      <c r="C32" t="s">
        <v>948</v>
      </c>
      <c r="D32" t="s">
        <v>836</v>
      </c>
      <c r="E32" t="s">
        <v>837</v>
      </c>
      <c r="F32" t="s">
        <v>925</v>
      </c>
      <c r="G32" t="s">
        <v>926</v>
      </c>
      <c r="H32" t="s">
        <v>576</v>
      </c>
      <c r="I32" t="s">
        <v>16</v>
      </c>
    </row>
    <row r="33" spans="2:9">
      <c r="B33" t="s">
        <v>949</v>
      </c>
      <c r="C33" t="s">
        <v>950</v>
      </c>
      <c r="D33" t="s">
        <v>836</v>
      </c>
      <c r="E33" t="s">
        <v>837</v>
      </c>
      <c r="F33" t="s">
        <v>870</v>
      </c>
      <c r="G33" t="s">
        <v>871</v>
      </c>
      <c r="H33" t="s">
        <v>562</v>
      </c>
      <c r="I33" t="s">
        <v>13</v>
      </c>
    </row>
    <row r="34" spans="2:9">
      <c r="B34" t="s">
        <v>951</v>
      </c>
      <c r="C34" t="s">
        <v>952</v>
      </c>
      <c r="D34" t="s">
        <v>836</v>
      </c>
      <c r="E34" t="s">
        <v>837</v>
      </c>
      <c r="F34" t="s">
        <v>555</v>
      </c>
      <c r="G34" t="s">
        <v>556</v>
      </c>
      <c r="H34" t="s">
        <v>845</v>
      </c>
      <c r="I34" t="s">
        <v>846</v>
      </c>
    </row>
    <row r="35" spans="2:9">
      <c r="B35" t="s">
        <v>739</v>
      </c>
      <c r="C35" t="s">
        <v>740</v>
      </c>
      <c r="D35" t="s">
        <v>836</v>
      </c>
      <c r="E35" t="s">
        <v>837</v>
      </c>
      <c r="F35" t="s">
        <v>555</v>
      </c>
      <c r="G35" t="s">
        <v>556</v>
      </c>
      <c r="H35" t="s">
        <v>742</v>
      </c>
      <c r="I35" t="s">
        <v>743</v>
      </c>
    </row>
    <row r="36" spans="2:9">
      <c r="B36" t="s">
        <v>954</v>
      </c>
      <c r="C36" t="s">
        <v>955</v>
      </c>
      <c r="D36" t="s">
        <v>836</v>
      </c>
      <c r="E36" t="s">
        <v>837</v>
      </c>
      <c r="F36" t="s">
        <v>956</v>
      </c>
      <c r="G36" t="s">
        <v>957</v>
      </c>
      <c r="H36" t="s">
        <v>820</v>
      </c>
      <c r="I36" t="s">
        <v>821</v>
      </c>
    </row>
    <row r="37" spans="2:9" hidden="1">
      <c r="B37" t="s">
        <v>958</v>
      </c>
      <c r="C37" t="s">
        <v>959</v>
      </c>
      <c r="D37" t="s">
        <v>899</v>
      </c>
      <c r="E37" t="s">
        <v>900</v>
      </c>
      <c r="F37" t="s">
        <v>960</v>
      </c>
      <c r="G37" t="s">
        <v>961</v>
      </c>
      <c r="H37" t="s">
        <v>655</v>
      </c>
      <c r="I37" t="s">
        <v>657</v>
      </c>
    </row>
    <row r="38" spans="2:9">
      <c r="B38" t="s">
        <v>962</v>
      </c>
      <c r="C38" t="s">
        <v>963</v>
      </c>
      <c r="D38" t="s">
        <v>836</v>
      </c>
      <c r="E38" t="s">
        <v>837</v>
      </c>
      <c r="F38" t="s">
        <v>838</v>
      </c>
      <c r="G38" t="s">
        <v>839</v>
      </c>
      <c r="H38" t="s">
        <v>570</v>
      </c>
      <c r="I38" t="s">
        <v>14</v>
      </c>
    </row>
    <row r="39" spans="2:9">
      <c r="B39" t="s">
        <v>964</v>
      </c>
      <c r="C39" t="s">
        <v>965</v>
      </c>
      <c r="D39" t="s">
        <v>836</v>
      </c>
      <c r="E39" t="s">
        <v>837</v>
      </c>
      <c r="F39" t="s">
        <v>966</v>
      </c>
      <c r="G39" t="s">
        <v>967</v>
      </c>
      <c r="H39" t="s">
        <v>945</v>
      </c>
      <c r="I39" t="s">
        <v>946</v>
      </c>
    </row>
    <row r="40" spans="2:9" hidden="1">
      <c r="B40" t="s">
        <v>969</v>
      </c>
      <c r="C40" t="s">
        <v>970</v>
      </c>
      <c r="D40" t="s">
        <v>899</v>
      </c>
      <c r="E40" t="s">
        <v>900</v>
      </c>
      <c r="F40" t="s">
        <v>901</v>
      </c>
      <c r="G40" t="s">
        <v>900</v>
      </c>
      <c r="H40" t="s">
        <v>879</v>
      </c>
      <c r="I40" t="s">
        <v>880</v>
      </c>
    </row>
    <row r="41" spans="2:9">
      <c r="B41" t="s">
        <v>971</v>
      </c>
      <c r="C41" t="s">
        <v>972</v>
      </c>
      <c r="D41" t="s">
        <v>836</v>
      </c>
      <c r="E41" t="s">
        <v>837</v>
      </c>
      <c r="F41" t="s">
        <v>956</v>
      </c>
      <c r="G41" t="s">
        <v>957</v>
      </c>
      <c r="H41" t="s">
        <v>560</v>
      </c>
      <c r="I41" t="s">
        <v>563</v>
      </c>
    </row>
    <row r="42" spans="2:9">
      <c r="B42" t="s">
        <v>973</v>
      </c>
      <c r="C42" t="s">
        <v>974</v>
      </c>
      <c r="D42" t="s">
        <v>836</v>
      </c>
      <c r="E42" t="s">
        <v>837</v>
      </c>
      <c r="F42" t="s">
        <v>838</v>
      </c>
      <c r="G42" t="s">
        <v>839</v>
      </c>
      <c r="H42" t="s">
        <v>696</v>
      </c>
      <c r="I42" t="s">
        <v>15</v>
      </c>
    </row>
    <row r="43" spans="2:9" hidden="1">
      <c r="B43" t="s">
        <v>975</v>
      </c>
      <c r="C43" t="s">
        <v>976</v>
      </c>
      <c r="D43" t="s">
        <v>887</v>
      </c>
      <c r="E43" t="s">
        <v>888</v>
      </c>
      <c r="F43" t="s">
        <v>977</v>
      </c>
      <c r="G43" t="s">
        <v>978</v>
      </c>
      <c r="H43" t="s">
        <v>633</v>
      </c>
      <c r="I43" t="s">
        <v>60</v>
      </c>
    </row>
    <row r="44" spans="2:9">
      <c r="B44" t="s">
        <v>979</v>
      </c>
      <c r="C44" t="s">
        <v>980</v>
      </c>
      <c r="D44" t="s">
        <v>836</v>
      </c>
      <c r="E44" t="s">
        <v>837</v>
      </c>
      <c r="F44" t="s">
        <v>870</v>
      </c>
      <c r="G44" t="s">
        <v>871</v>
      </c>
      <c r="H44" t="s">
        <v>696</v>
      </c>
      <c r="I44" t="s">
        <v>15</v>
      </c>
    </row>
    <row r="45" spans="2:9">
      <c r="B45" t="s">
        <v>981</v>
      </c>
      <c r="C45" t="s">
        <v>982</v>
      </c>
      <c r="D45" t="s">
        <v>836</v>
      </c>
      <c r="E45" t="s">
        <v>837</v>
      </c>
      <c r="F45" t="s">
        <v>870</v>
      </c>
      <c r="G45" t="s">
        <v>871</v>
      </c>
      <c r="H45" t="s">
        <v>570</v>
      </c>
      <c r="I45" t="s">
        <v>14</v>
      </c>
    </row>
    <row r="46" spans="2:9">
      <c r="B46" t="s">
        <v>983</v>
      </c>
      <c r="C46" t="s">
        <v>984</v>
      </c>
      <c r="D46" t="s">
        <v>836</v>
      </c>
      <c r="E46" t="s">
        <v>837</v>
      </c>
      <c r="F46" t="s">
        <v>985</v>
      </c>
      <c r="G46" t="s">
        <v>986</v>
      </c>
      <c r="H46" t="s">
        <v>570</v>
      </c>
      <c r="I46" t="s">
        <v>14</v>
      </c>
    </row>
    <row r="47" spans="2:9">
      <c r="B47" t="s">
        <v>987</v>
      </c>
      <c r="C47" t="s">
        <v>988</v>
      </c>
      <c r="D47" t="s">
        <v>836</v>
      </c>
      <c r="E47" t="s">
        <v>837</v>
      </c>
      <c r="F47" t="s">
        <v>989</v>
      </c>
      <c r="G47" t="s">
        <v>990</v>
      </c>
      <c r="H47" t="s">
        <v>562</v>
      </c>
      <c r="I47" t="s">
        <v>13</v>
      </c>
    </row>
    <row r="48" spans="2:9" hidden="1">
      <c r="B48" t="s">
        <v>991</v>
      </c>
      <c r="C48" t="s">
        <v>992</v>
      </c>
      <c r="D48" t="s">
        <v>887</v>
      </c>
      <c r="E48" t="s">
        <v>888</v>
      </c>
      <c r="F48" t="s">
        <v>889</v>
      </c>
      <c r="G48" t="s">
        <v>890</v>
      </c>
      <c r="H48" t="s">
        <v>633</v>
      </c>
      <c r="I48" t="s">
        <v>60</v>
      </c>
    </row>
    <row r="49" spans="2:9">
      <c r="B49" t="s">
        <v>995</v>
      </c>
      <c r="C49" t="s">
        <v>996</v>
      </c>
      <c r="D49" t="s">
        <v>836</v>
      </c>
      <c r="E49" t="s">
        <v>837</v>
      </c>
      <c r="F49" t="s">
        <v>997</v>
      </c>
      <c r="G49" t="s">
        <v>998</v>
      </c>
      <c r="H49" t="s">
        <v>576</v>
      </c>
      <c r="I49" t="s">
        <v>16</v>
      </c>
    </row>
    <row r="50" spans="2:9">
      <c r="B50" t="s">
        <v>999</v>
      </c>
      <c r="C50" t="s">
        <v>1000</v>
      </c>
      <c r="D50" t="s">
        <v>836</v>
      </c>
      <c r="E50" t="s">
        <v>837</v>
      </c>
      <c r="F50" t="s">
        <v>1001</v>
      </c>
      <c r="G50" t="s">
        <v>1002</v>
      </c>
      <c r="H50" t="s">
        <v>570</v>
      </c>
      <c r="I50" t="s">
        <v>14</v>
      </c>
    </row>
    <row r="51" spans="2:9">
      <c r="B51" t="s">
        <v>1003</v>
      </c>
      <c r="C51" t="s">
        <v>1004</v>
      </c>
      <c r="D51" t="s">
        <v>836</v>
      </c>
      <c r="E51" t="s">
        <v>837</v>
      </c>
      <c r="F51" t="s">
        <v>916</v>
      </c>
      <c r="G51" t="s">
        <v>917</v>
      </c>
      <c r="H51" t="s">
        <v>570</v>
      </c>
      <c r="I51" t="s">
        <v>14</v>
      </c>
    </row>
    <row r="52" spans="2:9">
      <c r="B52" t="s">
        <v>1005</v>
      </c>
      <c r="C52" t="s">
        <v>1006</v>
      </c>
      <c r="D52" t="s">
        <v>836</v>
      </c>
      <c r="E52" t="s">
        <v>837</v>
      </c>
      <c r="F52" t="s">
        <v>1007</v>
      </c>
      <c r="G52" t="s">
        <v>1008</v>
      </c>
      <c r="H52" t="s">
        <v>570</v>
      </c>
      <c r="I52" t="s">
        <v>14</v>
      </c>
    </row>
    <row r="53" spans="2:9">
      <c r="B53" t="s">
        <v>1011</v>
      </c>
      <c r="C53" t="s">
        <v>1012</v>
      </c>
      <c r="D53" t="s">
        <v>836</v>
      </c>
      <c r="E53" t="s">
        <v>837</v>
      </c>
      <c r="F53" t="s">
        <v>1013</v>
      </c>
      <c r="G53" t="s">
        <v>1014</v>
      </c>
      <c r="H53" t="s">
        <v>562</v>
      </c>
      <c r="I53" t="s">
        <v>13</v>
      </c>
    </row>
    <row r="54" spans="2:9">
      <c r="B54" t="s">
        <v>1015</v>
      </c>
      <c r="C54" t="s">
        <v>1016</v>
      </c>
      <c r="D54" t="s">
        <v>836</v>
      </c>
      <c r="E54" t="s">
        <v>837</v>
      </c>
      <c r="F54" t="s">
        <v>916</v>
      </c>
      <c r="G54" t="s">
        <v>917</v>
      </c>
      <c r="H54" t="s">
        <v>570</v>
      </c>
      <c r="I54" t="s">
        <v>14</v>
      </c>
    </row>
    <row r="55" spans="2:9">
      <c r="B55" t="s">
        <v>1017</v>
      </c>
      <c r="C55" t="s">
        <v>1018</v>
      </c>
      <c r="D55" t="s">
        <v>836</v>
      </c>
      <c r="E55" t="s">
        <v>837</v>
      </c>
      <c r="F55" t="s">
        <v>1019</v>
      </c>
      <c r="G55" t="s">
        <v>1020</v>
      </c>
      <c r="H55" t="s">
        <v>562</v>
      </c>
      <c r="I55" t="s">
        <v>13</v>
      </c>
    </row>
    <row r="56" spans="2:9">
      <c r="B56" t="s">
        <v>1021</v>
      </c>
      <c r="C56" t="s">
        <v>1022</v>
      </c>
      <c r="D56" t="s">
        <v>836</v>
      </c>
      <c r="E56" t="s">
        <v>837</v>
      </c>
      <c r="F56" t="s">
        <v>1023</v>
      </c>
      <c r="G56" t="s">
        <v>1024</v>
      </c>
      <c r="H56" t="s">
        <v>696</v>
      </c>
      <c r="I56" t="s">
        <v>15</v>
      </c>
    </row>
    <row r="57" spans="2:9">
      <c r="B57" t="s">
        <v>1025</v>
      </c>
      <c r="C57" t="s">
        <v>1026</v>
      </c>
      <c r="D57" t="s">
        <v>836</v>
      </c>
      <c r="E57" t="s">
        <v>837</v>
      </c>
      <c r="F57" t="s">
        <v>555</v>
      </c>
      <c r="G57" t="s">
        <v>556</v>
      </c>
      <c r="H57" t="s">
        <v>820</v>
      </c>
      <c r="I57" t="s">
        <v>821</v>
      </c>
    </row>
    <row r="58" spans="2:9">
      <c r="B58" t="s">
        <v>1027</v>
      </c>
      <c r="C58" t="s">
        <v>1028</v>
      </c>
      <c r="D58" t="s">
        <v>836</v>
      </c>
      <c r="E58" t="s">
        <v>837</v>
      </c>
      <c r="F58" t="s">
        <v>1029</v>
      </c>
      <c r="G58" t="s">
        <v>1030</v>
      </c>
      <c r="H58" t="s">
        <v>1031</v>
      </c>
      <c r="I58" t="s">
        <v>1032</v>
      </c>
    </row>
    <row r="59" spans="2:9">
      <c r="B59" t="s">
        <v>1034</v>
      </c>
      <c r="C59" t="s">
        <v>1035</v>
      </c>
      <c r="D59" t="s">
        <v>836</v>
      </c>
      <c r="E59" t="s">
        <v>837</v>
      </c>
      <c r="F59" t="s">
        <v>1036</v>
      </c>
      <c r="G59" t="s">
        <v>1037</v>
      </c>
      <c r="H59" t="s">
        <v>820</v>
      </c>
      <c r="I59" t="s">
        <v>821</v>
      </c>
    </row>
    <row r="60" spans="2:9">
      <c r="B60" t="s">
        <v>1038</v>
      </c>
      <c r="C60" t="s">
        <v>1039</v>
      </c>
      <c r="D60" t="s">
        <v>836</v>
      </c>
      <c r="E60" t="s">
        <v>837</v>
      </c>
      <c r="F60" t="s">
        <v>1040</v>
      </c>
      <c r="G60" t="s">
        <v>1041</v>
      </c>
      <c r="H60" t="s">
        <v>570</v>
      </c>
      <c r="I60" t="s">
        <v>14</v>
      </c>
    </row>
    <row r="61" spans="2:9">
      <c r="B61" t="s">
        <v>1042</v>
      </c>
      <c r="C61" t="s">
        <v>1043</v>
      </c>
      <c r="D61" t="s">
        <v>836</v>
      </c>
      <c r="E61" t="s">
        <v>837</v>
      </c>
      <c r="F61" t="s">
        <v>838</v>
      </c>
      <c r="G61" t="s">
        <v>839</v>
      </c>
      <c r="H61" t="s">
        <v>562</v>
      </c>
      <c r="I61" t="s">
        <v>13</v>
      </c>
    </row>
    <row r="62" spans="2:9">
      <c r="B62" t="s">
        <v>1044</v>
      </c>
      <c r="C62" t="s">
        <v>1045</v>
      </c>
      <c r="D62" t="s">
        <v>836</v>
      </c>
      <c r="E62" t="s">
        <v>837</v>
      </c>
      <c r="F62" t="s">
        <v>555</v>
      </c>
      <c r="G62" t="s">
        <v>556</v>
      </c>
      <c r="H62" t="s">
        <v>945</v>
      </c>
      <c r="I62" t="s">
        <v>946</v>
      </c>
    </row>
    <row r="63" spans="2:9">
      <c r="B63" t="s">
        <v>1048</v>
      </c>
      <c r="C63" t="s">
        <v>1049</v>
      </c>
      <c r="D63" t="s">
        <v>836</v>
      </c>
      <c r="E63" t="s">
        <v>837</v>
      </c>
      <c r="F63" t="s">
        <v>852</v>
      </c>
      <c r="G63" t="s">
        <v>853</v>
      </c>
      <c r="H63" t="s">
        <v>562</v>
      </c>
      <c r="I63" t="s">
        <v>13</v>
      </c>
    </row>
    <row r="64" spans="2:9">
      <c r="B64" t="s">
        <v>1050</v>
      </c>
      <c r="C64" t="s">
        <v>1051</v>
      </c>
      <c r="D64" t="s">
        <v>836</v>
      </c>
      <c r="E64" t="s">
        <v>837</v>
      </c>
      <c r="F64" t="s">
        <v>852</v>
      </c>
      <c r="G64" t="s">
        <v>853</v>
      </c>
      <c r="H64" t="s">
        <v>570</v>
      </c>
      <c r="I64" t="s">
        <v>14</v>
      </c>
    </row>
    <row r="65" spans="2:9">
      <c r="B65" t="s">
        <v>658</v>
      </c>
      <c r="C65" t="s">
        <v>659</v>
      </c>
      <c r="D65" t="s">
        <v>836</v>
      </c>
      <c r="E65" t="s">
        <v>837</v>
      </c>
      <c r="F65" t="s">
        <v>660</v>
      </c>
      <c r="G65" t="s">
        <v>1052</v>
      </c>
      <c r="H65" t="s">
        <v>655</v>
      </c>
      <c r="I65" t="s">
        <v>657</v>
      </c>
    </row>
    <row r="66" spans="2:9">
      <c r="B66" t="s">
        <v>1053</v>
      </c>
      <c r="C66" t="s">
        <v>1054</v>
      </c>
      <c r="D66" t="s">
        <v>836</v>
      </c>
      <c r="E66" t="s">
        <v>837</v>
      </c>
      <c r="F66" t="s">
        <v>1055</v>
      </c>
      <c r="G66" t="s">
        <v>1056</v>
      </c>
      <c r="H66" t="s">
        <v>742</v>
      </c>
      <c r="I66" t="s">
        <v>743</v>
      </c>
    </row>
    <row r="67" spans="2:9">
      <c r="B67" t="s">
        <v>772</v>
      </c>
      <c r="C67" t="s">
        <v>773</v>
      </c>
      <c r="D67" t="s">
        <v>836</v>
      </c>
      <c r="E67" t="s">
        <v>837</v>
      </c>
      <c r="F67" t="s">
        <v>57</v>
      </c>
      <c r="G67" t="s">
        <v>741</v>
      </c>
      <c r="H67" t="s">
        <v>562</v>
      </c>
      <c r="I67" t="s">
        <v>13</v>
      </c>
    </row>
    <row r="68" spans="2:9">
      <c r="B68" t="s">
        <v>1057</v>
      </c>
      <c r="C68" t="s">
        <v>1058</v>
      </c>
      <c r="D68" t="s">
        <v>836</v>
      </c>
      <c r="E68" t="s">
        <v>837</v>
      </c>
      <c r="F68" t="s">
        <v>557</v>
      </c>
      <c r="G68" t="s">
        <v>558</v>
      </c>
      <c r="H68" t="s">
        <v>570</v>
      </c>
      <c r="I68" t="s">
        <v>14</v>
      </c>
    </row>
    <row r="69" spans="2:9" hidden="1">
      <c r="B69" t="s">
        <v>1059</v>
      </c>
      <c r="C69" t="s">
        <v>1060</v>
      </c>
      <c r="D69" t="s">
        <v>887</v>
      </c>
      <c r="E69" t="s">
        <v>888</v>
      </c>
      <c r="F69" t="s">
        <v>889</v>
      </c>
      <c r="G69" t="s">
        <v>890</v>
      </c>
      <c r="H69" t="s">
        <v>633</v>
      </c>
      <c r="I69" t="s">
        <v>60</v>
      </c>
    </row>
    <row r="70" spans="2:9">
      <c r="B70" t="s">
        <v>1063</v>
      </c>
      <c r="C70" t="s">
        <v>1064</v>
      </c>
      <c r="D70" t="s">
        <v>836</v>
      </c>
      <c r="E70" t="s">
        <v>837</v>
      </c>
      <c r="F70" t="s">
        <v>852</v>
      </c>
      <c r="G70" t="s">
        <v>853</v>
      </c>
      <c r="H70" t="s">
        <v>562</v>
      </c>
      <c r="I70" t="s">
        <v>13</v>
      </c>
    </row>
    <row r="71" spans="2:9">
      <c r="B71" t="s">
        <v>1065</v>
      </c>
      <c r="C71" t="s">
        <v>1066</v>
      </c>
      <c r="D71" t="s">
        <v>836</v>
      </c>
      <c r="E71" t="s">
        <v>837</v>
      </c>
      <c r="F71" t="s">
        <v>1067</v>
      </c>
      <c r="G71" t="s">
        <v>1068</v>
      </c>
      <c r="H71" t="s">
        <v>570</v>
      </c>
      <c r="I71" t="s">
        <v>14</v>
      </c>
    </row>
    <row r="72" spans="2:9">
      <c r="B72" t="s">
        <v>1069</v>
      </c>
      <c r="C72" t="s">
        <v>1070</v>
      </c>
      <c r="D72" t="s">
        <v>836</v>
      </c>
      <c r="E72" t="s">
        <v>837</v>
      </c>
      <c r="F72" t="s">
        <v>916</v>
      </c>
      <c r="G72" t="s">
        <v>917</v>
      </c>
      <c r="H72" t="s">
        <v>570</v>
      </c>
      <c r="I72" t="s">
        <v>14</v>
      </c>
    </row>
    <row r="73" spans="2:9">
      <c r="B73" t="s">
        <v>1071</v>
      </c>
      <c r="C73" t="s">
        <v>1072</v>
      </c>
      <c r="D73" t="s">
        <v>836</v>
      </c>
      <c r="E73" t="s">
        <v>837</v>
      </c>
      <c r="F73" t="s">
        <v>925</v>
      </c>
      <c r="G73" t="s">
        <v>926</v>
      </c>
      <c r="H73" t="s">
        <v>576</v>
      </c>
      <c r="I73" t="s">
        <v>16</v>
      </c>
    </row>
    <row r="74" spans="2:9">
      <c r="B74" t="s">
        <v>1073</v>
      </c>
      <c r="C74" t="s">
        <v>1074</v>
      </c>
      <c r="D74" t="s">
        <v>836</v>
      </c>
      <c r="E74" t="s">
        <v>837</v>
      </c>
      <c r="F74" t="s">
        <v>876</v>
      </c>
      <c r="G74" t="s">
        <v>877</v>
      </c>
      <c r="H74" t="s">
        <v>1075</v>
      </c>
      <c r="I74" t="s">
        <v>1076</v>
      </c>
    </row>
    <row r="75" spans="2:9" hidden="1">
      <c r="B75" t="s">
        <v>1077</v>
      </c>
      <c r="C75" t="s">
        <v>1078</v>
      </c>
      <c r="D75" t="s">
        <v>899</v>
      </c>
      <c r="E75" t="s">
        <v>900</v>
      </c>
      <c r="F75" t="s">
        <v>1079</v>
      </c>
      <c r="G75" t="s">
        <v>1080</v>
      </c>
      <c r="H75" t="s">
        <v>655</v>
      </c>
      <c r="I75" t="s">
        <v>657</v>
      </c>
    </row>
    <row r="76" spans="2:9">
      <c r="B76" t="s">
        <v>1081</v>
      </c>
      <c r="C76" t="s">
        <v>1082</v>
      </c>
      <c r="D76" t="s">
        <v>836</v>
      </c>
      <c r="E76" t="s">
        <v>837</v>
      </c>
      <c r="F76" t="s">
        <v>1083</v>
      </c>
      <c r="G76" t="s">
        <v>1084</v>
      </c>
      <c r="H76" t="s">
        <v>570</v>
      </c>
      <c r="I76" t="s">
        <v>14</v>
      </c>
    </row>
    <row r="77" spans="2:9">
      <c r="B77" t="s">
        <v>1085</v>
      </c>
      <c r="C77" t="s">
        <v>1086</v>
      </c>
      <c r="D77" t="s">
        <v>836</v>
      </c>
      <c r="E77" t="s">
        <v>837</v>
      </c>
      <c r="F77" t="s">
        <v>1087</v>
      </c>
      <c r="G77" t="s">
        <v>1088</v>
      </c>
      <c r="H77" t="s">
        <v>570</v>
      </c>
      <c r="I77" t="s">
        <v>14</v>
      </c>
    </row>
    <row r="78" spans="2:9">
      <c r="B78" t="s">
        <v>1089</v>
      </c>
      <c r="C78" t="s">
        <v>1090</v>
      </c>
      <c r="D78" t="s">
        <v>836</v>
      </c>
      <c r="E78" t="s">
        <v>837</v>
      </c>
      <c r="F78" t="s">
        <v>1055</v>
      </c>
      <c r="G78" t="s">
        <v>1056</v>
      </c>
      <c r="H78" t="s">
        <v>655</v>
      </c>
      <c r="I78" t="s">
        <v>657</v>
      </c>
    </row>
    <row r="79" spans="2:9">
      <c r="B79" t="s">
        <v>1091</v>
      </c>
      <c r="C79" t="s">
        <v>1092</v>
      </c>
      <c r="D79" t="s">
        <v>836</v>
      </c>
      <c r="E79" t="s">
        <v>837</v>
      </c>
      <c r="F79" t="s">
        <v>1093</v>
      </c>
      <c r="G79" t="s">
        <v>1094</v>
      </c>
      <c r="H79" t="s">
        <v>562</v>
      </c>
      <c r="I79" t="s">
        <v>13</v>
      </c>
    </row>
    <row r="80" spans="2:9">
      <c r="B80" t="s">
        <v>642</v>
      </c>
      <c r="C80" t="s">
        <v>643</v>
      </c>
      <c r="D80" t="s">
        <v>836</v>
      </c>
      <c r="E80" t="s">
        <v>837</v>
      </c>
      <c r="F80" t="s">
        <v>557</v>
      </c>
      <c r="G80" t="s">
        <v>558</v>
      </c>
      <c r="H80" t="s">
        <v>570</v>
      </c>
      <c r="I80" t="s">
        <v>14</v>
      </c>
    </row>
    <row r="81" spans="2:9">
      <c r="B81" t="s">
        <v>1095</v>
      </c>
      <c r="C81" t="s">
        <v>1096</v>
      </c>
      <c r="D81" t="s">
        <v>836</v>
      </c>
      <c r="E81" t="s">
        <v>837</v>
      </c>
      <c r="F81" t="s">
        <v>1097</v>
      </c>
      <c r="G81" t="s">
        <v>1098</v>
      </c>
      <c r="H81" t="s">
        <v>562</v>
      </c>
      <c r="I81" t="s">
        <v>13</v>
      </c>
    </row>
    <row r="82" spans="2:9">
      <c r="B82" t="s">
        <v>1099</v>
      </c>
      <c r="C82" t="s">
        <v>1100</v>
      </c>
      <c r="D82" t="s">
        <v>836</v>
      </c>
      <c r="E82" t="s">
        <v>837</v>
      </c>
      <c r="F82" t="s">
        <v>1101</v>
      </c>
      <c r="G82" t="s">
        <v>1102</v>
      </c>
      <c r="H82" t="s">
        <v>576</v>
      </c>
      <c r="I82" t="s">
        <v>16</v>
      </c>
    </row>
    <row r="83" spans="2:9" hidden="1">
      <c r="B83" t="s">
        <v>1103</v>
      </c>
      <c r="C83" t="s">
        <v>1104</v>
      </c>
      <c r="D83" t="s">
        <v>899</v>
      </c>
      <c r="E83" t="s">
        <v>900</v>
      </c>
      <c r="F83" t="s">
        <v>1105</v>
      </c>
      <c r="G83" t="s">
        <v>1106</v>
      </c>
      <c r="H83" t="s">
        <v>742</v>
      </c>
      <c r="I83" t="s">
        <v>743</v>
      </c>
    </row>
    <row r="84" spans="2:9">
      <c r="B84" t="s">
        <v>1107</v>
      </c>
      <c r="C84" t="s">
        <v>1108</v>
      </c>
      <c r="D84" t="s">
        <v>836</v>
      </c>
      <c r="E84" t="s">
        <v>837</v>
      </c>
      <c r="F84" t="s">
        <v>1036</v>
      </c>
      <c r="G84" t="s">
        <v>1037</v>
      </c>
      <c r="H84" t="s">
        <v>845</v>
      </c>
      <c r="I84" t="s">
        <v>846</v>
      </c>
    </row>
    <row r="85" spans="2:9" hidden="1">
      <c r="B85" t="s">
        <v>1109</v>
      </c>
      <c r="C85" t="s">
        <v>1110</v>
      </c>
      <c r="D85" t="s">
        <v>887</v>
      </c>
      <c r="E85" t="s">
        <v>888</v>
      </c>
      <c r="F85" t="s">
        <v>889</v>
      </c>
      <c r="G85" t="s">
        <v>890</v>
      </c>
      <c r="H85" t="s">
        <v>633</v>
      </c>
      <c r="I85" t="s">
        <v>60</v>
      </c>
    </row>
    <row r="86" spans="2:9">
      <c r="B86" t="s">
        <v>1113</v>
      </c>
      <c r="C86" t="s">
        <v>1114</v>
      </c>
      <c r="D86" t="s">
        <v>836</v>
      </c>
      <c r="E86" t="s">
        <v>837</v>
      </c>
      <c r="F86" t="s">
        <v>1036</v>
      </c>
      <c r="G86" t="s">
        <v>1037</v>
      </c>
      <c r="H86" t="s">
        <v>945</v>
      </c>
      <c r="I86" t="s">
        <v>946</v>
      </c>
    </row>
    <row r="87" spans="2:9">
      <c r="B87" t="s">
        <v>1117</v>
      </c>
      <c r="C87" t="s">
        <v>1118</v>
      </c>
      <c r="D87" t="s">
        <v>836</v>
      </c>
      <c r="E87" t="s">
        <v>837</v>
      </c>
      <c r="F87" t="s">
        <v>993</v>
      </c>
      <c r="G87" t="s">
        <v>994</v>
      </c>
      <c r="H87" t="s">
        <v>562</v>
      </c>
      <c r="I87" t="s">
        <v>13</v>
      </c>
    </row>
    <row r="88" spans="2:9">
      <c r="B88" t="s">
        <v>1120</v>
      </c>
      <c r="C88" t="s">
        <v>1121</v>
      </c>
      <c r="D88" t="s">
        <v>836</v>
      </c>
      <c r="E88" t="s">
        <v>837</v>
      </c>
      <c r="F88" t="s">
        <v>1122</v>
      </c>
      <c r="G88" t="s">
        <v>1123</v>
      </c>
      <c r="H88" t="s">
        <v>1124</v>
      </c>
      <c r="I88" t="s">
        <v>1125</v>
      </c>
    </row>
    <row r="89" spans="2:9">
      <c r="B89" t="s">
        <v>1126</v>
      </c>
      <c r="C89" t="s">
        <v>1127</v>
      </c>
      <c r="D89" t="s">
        <v>836</v>
      </c>
      <c r="E89" t="s">
        <v>837</v>
      </c>
      <c r="F89" t="s">
        <v>1128</v>
      </c>
      <c r="G89" t="s">
        <v>1129</v>
      </c>
      <c r="H89" t="s">
        <v>562</v>
      </c>
      <c r="I89" t="s">
        <v>13</v>
      </c>
    </row>
    <row r="90" spans="2:9">
      <c r="B90" t="s">
        <v>1132</v>
      </c>
      <c r="C90" t="s">
        <v>1133</v>
      </c>
      <c r="D90" t="s">
        <v>836</v>
      </c>
      <c r="E90" t="s">
        <v>837</v>
      </c>
      <c r="F90" t="s">
        <v>555</v>
      </c>
      <c r="G90" t="s">
        <v>556</v>
      </c>
      <c r="H90" t="s">
        <v>560</v>
      </c>
      <c r="I90" t="s">
        <v>563</v>
      </c>
    </row>
    <row r="91" spans="2:9">
      <c r="B91" t="s">
        <v>1134</v>
      </c>
      <c r="C91" t="s">
        <v>1135</v>
      </c>
      <c r="D91" t="s">
        <v>836</v>
      </c>
      <c r="E91" t="s">
        <v>837</v>
      </c>
      <c r="F91" t="s">
        <v>555</v>
      </c>
      <c r="G91" t="s">
        <v>556</v>
      </c>
      <c r="H91" t="s">
        <v>562</v>
      </c>
      <c r="I91" t="s">
        <v>13</v>
      </c>
    </row>
    <row r="92" spans="2:9">
      <c r="B92" t="s">
        <v>1138</v>
      </c>
      <c r="C92" t="s">
        <v>1139</v>
      </c>
      <c r="D92" t="s">
        <v>836</v>
      </c>
      <c r="E92" t="s">
        <v>837</v>
      </c>
      <c r="F92" t="s">
        <v>935</v>
      </c>
      <c r="G92" t="s">
        <v>936</v>
      </c>
      <c r="H92" t="s">
        <v>562</v>
      </c>
      <c r="I92" t="s">
        <v>13</v>
      </c>
    </row>
    <row r="93" spans="2:9" hidden="1">
      <c r="B93" t="s">
        <v>1140</v>
      </c>
      <c r="C93" t="s">
        <v>1141</v>
      </c>
      <c r="D93" t="s">
        <v>887</v>
      </c>
      <c r="E93" t="s">
        <v>888</v>
      </c>
      <c r="F93" t="s">
        <v>889</v>
      </c>
      <c r="G93" t="s">
        <v>890</v>
      </c>
      <c r="H93" t="s">
        <v>633</v>
      </c>
      <c r="I93" t="s">
        <v>60</v>
      </c>
    </row>
    <row r="94" spans="2:9">
      <c r="B94" t="s">
        <v>1142</v>
      </c>
      <c r="C94" t="s">
        <v>1143</v>
      </c>
      <c r="D94" t="s">
        <v>836</v>
      </c>
      <c r="E94" t="s">
        <v>837</v>
      </c>
      <c r="F94" t="s">
        <v>1144</v>
      </c>
      <c r="G94" t="s">
        <v>1145</v>
      </c>
      <c r="H94" t="s">
        <v>655</v>
      </c>
      <c r="I94" t="s">
        <v>657</v>
      </c>
    </row>
    <row r="95" spans="2:9" hidden="1">
      <c r="B95" t="s">
        <v>1146</v>
      </c>
      <c r="C95" t="s">
        <v>1147</v>
      </c>
      <c r="D95" t="s">
        <v>1148</v>
      </c>
      <c r="E95" t="s">
        <v>1149</v>
      </c>
      <c r="F95" t="s">
        <v>1150</v>
      </c>
      <c r="G95" t="s">
        <v>1151</v>
      </c>
      <c r="H95" t="s">
        <v>1152</v>
      </c>
      <c r="I95" t="s">
        <v>1153</v>
      </c>
    </row>
    <row r="96" spans="2:9">
      <c r="B96" t="s">
        <v>1154</v>
      </c>
      <c r="C96" t="s">
        <v>1155</v>
      </c>
      <c r="D96" t="s">
        <v>836</v>
      </c>
      <c r="E96" t="s">
        <v>837</v>
      </c>
      <c r="F96" t="s">
        <v>943</v>
      </c>
      <c r="G96" t="s">
        <v>944</v>
      </c>
      <c r="H96" t="s">
        <v>562</v>
      </c>
      <c r="I96" t="s">
        <v>13</v>
      </c>
    </row>
    <row r="97" spans="2:9">
      <c r="B97" t="s">
        <v>1156</v>
      </c>
      <c r="C97" t="s">
        <v>1157</v>
      </c>
      <c r="D97" t="s">
        <v>836</v>
      </c>
      <c r="E97" t="s">
        <v>837</v>
      </c>
      <c r="F97" t="s">
        <v>1158</v>
      </c>
      <c r="G97" t="s">
        <v>1159</v>
      </c>
      <c r="H97" t="s">
        <v>576</v>
      </c>
      <c r="I97" t="s">
        <v>16</v>
      </c>
    </row>
    <row r="98" spans="2:9">
      <c r="B98" t="s">
        <v>1160</v>
      </c>
      <c r="C98" t="s">
        <v>1161</v>
      </c>
      <c r="D98" t="s">
        <v>836</v>
      </c>
      <c r="E98" t="s">
        <v>837</v>
      </c>
      <c r="F98" t="s">
        <v>1162</v>
      </c>
      <c r="G98" t="s">
        <v>1163</v>
      </c>
      <c r="H98" t="s">
        <v>562</v>
      </c>
      <c r="I98" t="s">
        <v>13</v>
      </c>
    </row>
    <row r="99" spans="2:9">
      <c r="B99" t="s">
        <v>1164</v>
      </c>
      <c r="C99" t="s">
        <v>1165</v>
      </c>
      <c r="D99" t="s">
        <v>836</v>
      </c>
      <c r="E99" t="s">
        <v>837</v>
      </c>
      <c r="F99" t="s">
        <v>1166</v>
      </c>
      <c r="G99" t="s">
        <v>1167</v>
      </c>
      <c r="H99" t="s">
        <v>576</v>
      </c>
      <c r="I99" t="s">
        <v>16</v>
      </c>
    </row>
    <row r="100" spans="2:9">
      <c r="B100" t="s">
        <v>1168</v>
      </c>
      <c r="C100" t="s">
        <v>1169</v>
      </c>
      <c r="D100" t="s">
        <v>836</v>
      </c>
      <c r="E100" t="s">
        <v>837</v>
      </c>
      <c r="F100" t="s">
        <v>1170</v>
      </c>
      <c r="G100" t="s">
        <v>1171</v>
      </c>
      <c r="H100" t="s">
        <v>562</v>
      </c>
      <c r="I100" t="s">
        <v>13</v>
      </c>
    </row>
    <row r="101" spans="2:9">
      <c r="B101" t="s">
        <v>1172</v>
      </c>
      <c r="C101" t="s">
        <v>1173</v>
      </c>
      <c r="D101" t="s">
        <v>836</v>
      </c>
      <c r="E101" t="s">
        <v>837</v>
      </c>
      <c r="F101" t="s">
        <v>1174</v>
      </c>
      <c r="G101" t="s">
        <v>1175</v>
      </c>
      <c r="H101" t="s">
        <v>562</v>
      </c>
      <c r="I101" t="s">
        <v>13</v>
      </c>
    </row>
    <row r="102" spans="2:9">
      <c r="B102" t="s">
        <v>1176</v>
      </c>
      <c r="C102" t="s">
        <v>1177</v>
      </c>
      <c r="D102" t="s">
        <v>836</v>
      </c>
      <c r="E102" t="s">
        <v>837</v>
      </c>
      <c r="F102" t="s">
        <v>1013</v>
      </c>
      <c r="G102" t="s">
        <v>1014</v>
      </c>
      <c r="H102" t="s">
        <v>570</v>
      </c>
      <c r="I102" t="s">
        <v>14</v>
      </c>
    </row>
    <row r="103" spans="2:9">
      <c r="B103" t="s">
        <v>1179</v>
      </c>
      <c r="C103" t="s">
        <v>1180</v>
      </c>
      <c r="D103" t="s">
        <v>836</v>
      </c>
      <c r="E103" t="s">
        <v>837</v>
      </c>
      <c r="F103" t="s">
        <v>1181</v>
      </c>
      <c r="G103" t="s">
        <v>1182</v>
      </c>
      <c r="H103" t="s">
        <v>696</v>
      </c>
      <c r="I103" t="s">
        <v>15</v>
      </c>
    </row>
    <row r="104" spans="2:9">
      <c r="B104" t="s">
        <v>1183</v>
      </c>
      <c r="C104" t="s">
        <v>1184</v>
      </c>
      <c r="D104" t="s">
        <v>836</v>
      </c>
      <c r="E104" t="s">
        <v>837</v>
      </c>
      <c r="F104" t="s">
        <v>1185</v>
      </c>
      <c r="G104" t="s">
        <v>1186</v>
      </c>
      <c r="H104" t="s">
        <v>562</v>
      </c>
      <c r="I104" t="s">
        <v>13</v>
      </c>
    </row>
    <row r="105" spans="2:9">
      <c r="B105" t="s">
        <v>1187</v>
      </c>
      <c r="C105" t="s">
        <v>1188</v>
      </c>
      <c r="D105" t="s">
        <v>836</v>
      </c>
      <c r="E105" t="s">
        <v>837</v>
      </c>
      <c r="F105" t="s">
        <v>925</v>
      </c>
      <c r="G105" t="s">
        <v>926</v>
      </c>
      <c r="H105" t="s">
        <v>562</v>
      </c>
      <c r="I105" t="s">
        <v>13</v>
      </c>
    </row>
    <row r="106" spans="2:9">
      <c r="B106" t="s">
        <v>1189</v>
      </c>
      <c r="C106" t="s">
        <v>1190</v>
      </c>
      <c r="D106" t="s">
        <v>836</v>
      </c>
      <c r="E106" t="s">
        <v>837</v>
      </c>
      <c r="F106" t="s">
        <v>1191</v>
      </c>
      <c r="G106" t="s">
        <v>1192</v>
      </c>
      <c r="H106" t="s">
        <v>570</v>
      </c>
      <c r="I106" t="s">
        <v>14</v>
      </c>
    </row>
    <row r="107" spans="2:9">
      <c r="B107" t="s">
        <v>1194</v>
      </c>
      <c r="C107" t="s">
        <v>1195</v>
      </c>
      <c r="D107" t="s">
        <v>836</v>
      </c>
      <c r="E107" t="s">
        <v>837</v>
      </c>
      <c r="F107" t="s">
        <v>1196</v>
      </c>
      <c r="G107" t="s">
        <v>1197</v>
      </c>
      <c r="H107" t="s">
        <v>562</v>
      </c>
      <c r="I107" t="s">
        <v>13</v>
      </c>
    </row>
    <row r="108" spans="2:9">
      <c r="B108" t="s">
        <v>1200</v>
      </c>
      <c r="C108" t="s">
        <v>1201</v>
      </c>
      <c r="D108" t="s">
        <v>836</v>
      </c>
      <c r="E108" t="s">
        <v>837</v>
      </c>
      <c r="F108" t="s">
        <v>925</v>
      </c>
      <c r="G108" t="s">
        <v>926</v>
      </c>
      <c r="H108" t="s">
        <v>562</v>
      </c>
      <c r="I108" t="s">
        <v>13</v>
      </c>
    </row>
    <row r="109" spans="2:9">
      <c r="B109" t="s">
        <v>1202</v>
      </c>
      <c r="C109" t="s">
        <v>1203</v>
      </c>
      <c r="D109" t="s">
        <v>836</v>
      </c>
      <c r="E109" t="s">
        <v>837</v>
      </c>
      <c r="F109" t="s">
        <v>1204</v>
      </c>
      <c r="G109" t="s">
        <v>1205</v>
      </c>
      <c r="H109" t="s">
        <v>576</v>
      </c>
      <c r="I109" t="s">
        <v>16</v>
      </c>
    </row>
    <row r="110" spans="2:9">
      <c r="B110" t="s">
        <v>1206</v>
      </c>
      <c r="C110" t="s">
        <v>1207</v>
      </c>
      <c r="D110" t="s">
        <v>836</v>
      </c>
      <c r="E110" t="s">
        <v>837</v>
      </c>
      <c r="F110" t="s">
        <v>856</v>
      </c>
      <c r="G110" t="s">
        <v>857</v>
      </c>
      <c r="H110" t="s">
        <v>696</v>
      </c>
      <c r="I110" t="s">
        <v>15</v>
      </c>
    </row>
    <row r="111" spans="2:9">
      <c r="B111" t="s">
        <v>1208</v>
      </c>
      <c r="C111" t="s">
        <v>1209</v>
      </c>
      <c r="D111" t="s">
        <v>836</v>
      </c>
      <c r="E111" t="s">
        <v>837</v>
      </c>
      <c r="F111" t="s">
        <v>555</v>
      </c>
      <c r="G111" t="s">
        <v>556</v>
      </c>
      <c r="H111" t="s">
        <v>562</v>
      </c>
      <c r="I111" t="s">
        <v>13</v>
      </c>
    </row>
    <row r="112" spans="2:9">
      <c r="B112" t="s">
        <v>1210</v>
      </c>
      <c r="C112" t="s">
        <v>1211</v>
      </c>
      <c r="D112" t="s">
        <v>836</v>
      </c>
      <c r="E112" t="s">
        <v>837</v>
      </c>
      <c r="F112" t="s">
        <v>852</v>
      </c>
      <c r="G112" t="s">
        <v>853</v>
      </c>
      <c r="H112" t="s">
        <v>570</v>
      </c>
      <c r="I112" t="s">
        <v>14</v>
      </c>
    </row>
    <row r="113" spans="2:9">
      <c r="B113" t="s">
        <v>1212</v>
      </c>
      <c r="C113" t="s">
        <v>1213</v>
      </c>
      <c r="D113" t="s">
        <v>836</v>
      </c>
      <c r="E113" t="s">
        <v>837</v>
      </c>
      <c r="F113" t="s">
        <v>1214</v>
      </c>
      <c r="G113" t="s">
        <v>1215</v>
      </c>
      <c r="H113" t="s">
        <v>562</v>
      </c>
      <c r="I113" t="s">
        <v>13</v>
      </c>
    </row>
    <row r="114" spans="2:9">
      <c r="B114" t="s">
        <v>1216</v>
      </c>
      <c r="C114" t="s">
        <v>1217</v>
      </c>
      <c r="D114" t="s">
        <v>836</v>
      </c>
      <c r="E114" t="s">
        <v>837</v>
      </c>
      <c r="F114" t="s">
        <v>1101</v>
      </c>
      <c r="G114" t="s">
        <v>1102</v>
      </c>
      <c r="H114" t="s">
        <v>562</v>
      </c>
      <c r="I114" t="s">
        <v>13</v>
      </c>
    </row>
    <row r="115" spans="2:9">
      <c r="B115" t="s">
        <v>1218</v>
      </c>
      <c r="C115" t="s">
        <v>1219</v>
      </c>
      <c r="D115" t="s">
        <v>836</v>
      </c>
      <c r="E115" t="s">
        <v>837</v>
      </c>
      <c r="F115" t="s">
        <v>838</v>
      </c>
      <c r="G115" t="s">
        <v>839</v>
      </c>
      <c r="H115" t="s">
        <v>562</v>
      </c>
      <c r="I115" t="s">
        <v>13</v>
      </c>
    </row>
    <row r="116" spans="2:9">
      <c r="B116" t="s">
        <v>1220</v>
      </c>
      <c r="C116" t="s">
        <v>1221</v>
      </c>
      <c r="D116" t="s">
        <v>836</v>
      </c>
      <c r="E116" t="s">
        <v>837</v>
      </c>
      <c r="F116" t="s">
        <v>1067</v>
      </c>
      <c r="G116" t="s">
        <v>1068</v>
      </c>
      <c r="H116" t="s">
        <v>945</v>
      </c>
      <c r="I116" t="s">
        <v>946</v>
      </c>
    </row>
    <row r="117" spans="2:9">
      <c r="B117" t="s">
        <v>1222</v>
      </c>
      <c r="C117" t="s">
        <v>1223</v>
      </c>
      <c r="D117" t="s">
        <v>836</v>
      </c>
      <c r="E117" t="s">
        <v>837</v>
      </c>
      <c r="F117" t="s">
        <v>956</v>
      </c>
      <c r="G117" t="s">
        <v>957</v>
      </c>
      <c r="H117" t="s">
        <v>1224</v>
      </c>
      <c r="I117" t="s">
        <v>1225</v>
      </c>
    </row>
    <row r="118" spans="2:9">
      <c r="B118" t="s">
        <v>1226</v>
      </c>
      <c r="C118" t="s">
        <v>1227</v>
      </c>
      <c r="D118" t="s">
        <v>836</v>
      </c>
      <c r="E118" t="s">
        <v>837</v>
      </c>
      <c r="F118" t="s">
        <v>1228</v>
      </c>
      <c r="G118" t="s">
        <v>1229</v>
      </c>
      <c r="H118" t="s">
        <v>570</v>
      </c>
      <c r="I118" t="s">
        <v>14</v>
      </c>
    </row>
    <row r="119" spans="2:9">
      <c r="B119" t="s">
        <v>1231</v>
      </c>
      <c r="C119" t="s">
        <v>1232</v>
      </c>
      <c r="D119" t="s">
        <v>836</v>
      </c>
      <c r="E119" t="s">
        <v>837</v>
      </c>
      <c r="F119" t="s">
        <v>1233</v>
      </c>
      <c r="G119" t="s">
        <v>1234</v>
      </c>
      <c r="H119" t="s">
        <v>1152</v>
      </c>
      <c r="I119" t="s">
        <v>1153</v>
      </c>
    </row>
    <row r="120" spans="2:9">
      <c r="B120" t="s">
        <v>1235</v>
      </c>
      <c r="C120" t="s">
        <v>1236</v>
      </c>
      <c r="D120" t="s">
        <v>836</v>
      </c>
      <c r="E120" t="s">
        <v>837</v>
      </c>
      <c r="F120" t="s">
        <v>935</v>
      </c>
      <c r="G120" t="s">
        <v>936</v>
      </c>
      <c r="H120" t="s">
        <v>570</v>
      </c>
      <c r="I120" t="s">
        <v>14</v>
      </c>
    </row>
    <row r="121" spans="2:9">
      <c r="B121" t="s">
        <v>1237</v>
      </c>
      <c r="C121" t="s">
        <v>1238</v>
      </c>
      <c r="D121" t="s">
        <v>836</v>
      </c>
      <c r="E121" t="s">
        <v>837</v>
      </c>
      <c r="F121" t="s">
        <v>1239</v>
      </c>
      <c r="G121" t="s">
        <v>1240</v>
      </c>
      <c r="H121" t="s">
        <v>562</v>
      </c>
      <c r="I121" t="s">
        <v>13</v>
      </c>
    </row>
    <row r="122" spans="2:9">
      <c r="B122" t="s">
        <v>1241</v>
      </c>
      <c r="C122" t="s">
        <v>1242</v>
      </c>
      <c r="D122" t="s">
        <v>836</v>
      </c>
      <c r="E122" t="s">
        <v>837</v>
      </c>
      <c r="F122" t="s">
        <v>555</v>
      </c>
      <c r="G122" t="s">
        <v>556</v>
      </c>
      <c r="H122" t="s">
        <v>550</v>
      </c>
      <c r="I122" t="s">
        <v>432</v>
      </c>
    </row>
    <row r="123" spans="2:9">
      <c r="B123" t="s">
        <v>1243</v>
      </c>
      <c r="C123" t="s">
        <v>1244</v>
      </c>
      <c r="D123" t="s">
        <v>836</v>
      </c>
      <c r="E123" t="s">
        <v>837</v>
      </c>
      <c r="F123" t="s">
        <v>1245</v>
      </c>
      <c r="G123" t="s">
        <v>1246</v>
      </c>
      <c r="H123" t="s">
        <v>562</v>
      </c>
      <c r="I123" t="s">
        <v>13</v>
      </c>
    </row>
    <row r="124" spans="2:9">
      <c r="B124" t="s">
        <v>1249</v>
      </c>
      <c r="C124" t="s">
        <v>1250</v>
      </c>
      <c r="D124" t="s">
        <v>836</v>
      </c>
      <c r="E124" t="s">
        <v>837</v>
      </c>
      <c r="F124" t="s">
        <v>838</v>
      </c>
      <c r="G124" t="s">
        <v>839</v>
      </c>
      <c r="H124" t="s">
        <v>570</v>
      </c>
      <c r="I124" t="s">
        <v>14</v>
      </c>
    </row>
    <row r="125" spans="2:9">
      <c r="B125" t="s">
        <v>1251</v>
      </c>
      <c r="C125" t="s">
        <v>1252</v>
      </c>
      <c r="D125" t="s">
        <v>836</v>
      </c>
      <c r="E125" t="s">
        <v>837</v>
      </c>
      <c r="F125" t="s">
        <v>956</v>
      </c>
      <c r="G125" t="s">
        <v>957</v>
      </c>
      <c r="H125" t="s">
        <v>1253</v>
      </c>
      <c r="I125" t="s">
        <v>1254</v>
      </c>
    </row>
    <row r="126" spans="2:9">
      <c r="B126" t="s">
        <v>1255</v>
      </c>
      <c r="C126" t="s">
        <v>1256</v>
      </c>
      <c r="D126" t="s">
        <v>836</v>
      </c>
      <c r="E126" t="s">
        <v>837</v>
      </c>
      <c r="F126" t="s">
        <v>1257</v>
      </c>
      <c r="G126" t="s">
        <v>1258</v>
      </c>
      <c r="H126" t="s">
        <v>562</v>
      </c>
      <c r="I126" t="s">
        <v>13</v>
      </c>
    </row>
    <row r="127" spans="2:9">
      <c r="B127" t="s">
        <v>1259</v>
      </c>
      <c r="C127" t="s">
        <v>1260</v>
      </c>
      <c r="D127" t="s">
        <v>836</v>
      </c>
      <c r="E127" t="s">
        <v>837</v>
      </c>
      <c r="F127" t="s">
        <v>993</v>
      </c>
      <c r="G127" t="s">
        <v>994</v>
      </c>
      <c r="H127" t="s">
        <v>562</v>
      </c>
      <c r="I127" t="s">
        <v>13</v>
      </c>
    </row>
    <row r="128" spans="2:9">
      <c r="B128" t="s">
        <v>796</v>
      </c>
      <c r="C128" t="s">
        <v>797</v>
      </c>
      <c r="D128" t="s">
        <v>836</v>
      </c>
      <c r="E128" t="s">
        <v>837</v>
      </c>
      <c r="F128" t="s">
        <v>555</v>
      </c>
      <c r="G128" t="s">
        <v>556</v>
      </c>
      <c r="H128" t="s">
        <v>562</v>
      </c>
      <c r="I128" t="s">
        <v>13</v>
      </c>
    </row>
    <row r="129" spans="2:9">
      <c r="B129" t="s">
        <v>1261</v>
      </c>
      <c r="C129" t="s">
        <v>1262</v>
      </c>
      <c r="D129" t="s">
        <v>836</v>
      </c>
      <c r="E129" t="s">
        <v>837</v>
      </c>
      <c r="F129" t="s">
        <v>1144</v>
      </c>
      <c r="G129" t="s">
        <v>1145</v>
      </c>
      <c r="H129" t="s">
        <v>550</v>
      </c>
      <c r="I129" t="s">
        <v>432</v>
      </c>
    </row>
    <row r="130" spans="2:9">
      <c r="B130" t="s">
        <v>1263</v>
      </c>
      <c r="C130" t="s">
        <v>1264</v>
      </c>
      <c r="D130" t="s">
        <v>836</v>
      </c>
      <c r="E130" t="s">
        <v>837</v>
      </c>
      <c r="F130" t="s">
        <v>1214</v>
      </c>
      <c r="G130" t="s">
        <v>1215</v>
      </c>
      <c r="H130" t="s">
        <v>562</v>
      </c>
      <c r="I130" t="s">
        <v>13</v>
      </c>
    </row>
    <row r="131" spans="2:9">
      <c r="B131" t="s">
        <v>1265</v>
      </c>
      <c r="C131" t="s">
        <v>1266</v>
      </c>
      <c r="D131" t="s">
        <v>836</v>
      </c>
      <c r="E131" t="s">
        <v>837</v>
      </c>
      <c r="F131" t="s">
        <v>555</v>
      </c>
      <c r="G131" t="s">
        <v>556</v>
      </c>
      <c r="H131" t="s">
        <v>562</v>
      </c>
      <c r="I131" t="s">
        <v>13</v>
      </c>
    </row>
    <row r="132" spans="2:9">
      <c r="B132" t="s">
        <v>1267</v>
      </c>
      <c r="C132" t="s">
        <v>1268</v>
      </c>
      <c r="D132" t="s">
        <v>836</v>
      </c>
      <c r="E132" t="s">
        <v>837</v>
      </c>
      <c r="F132" t="s">
        <v>1055</v>
      </c>
      <c r="G132" t="s">
        <v>1056</v>
      </c>
      <c r="H132" t="s">
        <v>562</v>
      </c>
      <c r="I132" t="s">
        <v>13</v>
      </c>
    </row>
    <row r="133" spans="2:9">
      <c r="B133" t="s">
        <v>1269</v>
      </c>
      <c r="C133" t="s">
        <v>1270</v>
      </c>
      <c r="D133" t="s">
        <v>836</v>
      </c>
      <c r="E133" t="s">
        <v>837</v>
      </c>
      <c r="F133" t="s">
        <v>555</v>
      </c>
      <c r="G133" t="s">
        <v>556</v>
      </c>
      <c r="H133" t="s">
        <v>562</v>
      </c>
      <c r="I133" t="s">
        <v>13</v>
      </c>
    </row>
    <row r="134" spans="2:9">
      <c r="B134" t="s">
        <v>1271</v>
      </c>
      <c r="C134" t="s">
        <v>1272</v>
      </c>
      <c r="D134" t="s">
        <v>836</v>
      </c>
      <c r="E134" t="s">
        <v>837</v>
      </c>
      <c r="F134" t="s">
        <v>1273</v>
      </c>
      <c r="G134" t="s">
        <v>1274</v>
      </c>
      <c r="H134" t="s">
        <v>562</v>
      </c>
      <c r="I134" t="s">
        <v>13</v>
      </c>
    </row>
    <row r="135" spans="2:9">
      <c r="B135" t="s">
        <v>1275</v>
      </c>
      <c r="C135" t="s">
        <v>1276</v>
      </c>
      <c r="D135" t="s">
        <v>836</v>
      </c>
      <c r="E135" t="s">
        <v>837</v>
      </c>
      <c r="F135" t="s">
        <v>1277</v>
      </c>
      <c r="G135" t="s">
        <v>1278</v>
      </c>
      <c r="H135" t="s">
        <v>550</v>
      </c>
      <c r="I135" t="s">
        <v>432</v>
      </c>
    </row>
    <row r="136" spans="2:9">
      <c r="B136" t="s">
        <v>1279</v>
      </c>
      <c r="C136" t="s">
        <v>1280</v>
      </c>
      <c r="D136" t="s">
        <v>836</v>
      </c>
      <c r="E136" t="s">
        <v>837</v>
      </c>
      <c r="F136" t="s">
        <v>838</v>
      </c>
      <c r="G136" t="s">
        <v>839</v>
      </c>
      <c r="H136" t="s">
        <v>570</v>
      </c>
      <c r="I136" t="s">
        <v>14</v>
      </c>
    </row>
    <row r="137" spans="2:9">
      <c r="B137" t="s">
        <v>1281</v>
      </c>
      <c r="C137" t="s">
        <v>1282</v>
      </c>
      <c r="D137" t="s">
        <v>836</v>
      </c>
      <c r="E137" t="s">
        <v>837</v>
      </c>
      <c r="F137" t="s">
        <v>852</v>
      </c>
      <c r="G137" t="s">
        <v>853</v>
      </c>
      <c r="H137" t="s">
        <v>570</v>
      </c>
      <c r="I137" t="s">
        <v>14</v>
      </c>
    </row>
    <row r="138" spans="2:9">
      <c r="B138" t="s">
        <v>1283</v>
      </c>
      <c r="C138" t="s">
        <v>1284</v>
      </c>
      <c r="D138" t="s">
        <v>836</v>
      </c>
      <c r="E138" t="s">
        <v>837</v>
      </c>
      <c r="F138" t="s">
        <v>935</v>
      </c>
      <c r="G138" t="s">
        <v>936</v>
      </c>
      <c r="H138" t="s">
        <v>562</v>
      </c>
      <c r="I138" t="s">
        <v>13</v>
      </c>
    </row>
    <row r="139" spans="2:9">
      <c r="B139" t="s">
        <v>1285</v>
      </c>
      <c r="C139" t="s">
        <v>1286</v>
      </c>
      <c r="D139" t="s">
        <v>836</v>
      </c>
      <c r="E139" t="s">
        <v>837</v>
      </c>
      <c r="F139" t="s">
        <v>925</v>
      </c>
      <c r="G139" t="s">
        <v>926</v>
      </c>
      <c r="H139" t="s">
        <v>570</v>
      </c>
      <c r="I139" t="s">
        <v>14</v>
      </c>
    </row>
    <row r="140" spans="2:9">
      <c r="B140" t="s">
        <v>1287</v>
      </c>
      <c r="C140" t="s">
        <v>1288</v>
      </c>
      <c r="D140" t="s">
        <v>836</v>
      </c>
      <c r="E140" t="s">
        <v>837</v>
      </c>
      <c r="F140" t="s">
        <v>1196</v>
      </c>
      <c r="G140" t="s">
        <v>1197</v>
      </c>
      <c r="H140" t="s">
        <v>562</v>
      </c>
      <c r="I140" t="s">
        <v>13</v>
      </c>
    </row>
    <row r="141" spans="2:9">
      <c r="B141" t="s">
        <v>1289</v>
      </c>
      <c r="C141" t="s">
        <v>1290</v>
      </c>
      <c r="D141" t="s">
        <v>836</v>
      </c>
      <c r="E141" t="s">
        <v>837</v>
      </c>
      <c r="F141" t="s">
        <v>1067</v>
      </c>
      <c r="G141" t="s">
        <v>1068</v>
      </c>
      <c r="H141" t="s">
        <v>550</v>
      </c>
      <c r="I141" t="s">
        <v>432</v>
      </c>
    </row>
    <row r="142" spans="2:9">
      <c r="B142" t="s">
        <v>1291</v>
      </c>
      <c r="C142" t="s">
        <v>1292</v>
      </c>
      <c r="D142" t="s">
        <v>836</v>
      </c>
      <c r="E142" t="s">
        <v>837</v>
      </c>
      <c r="F142" t="s">
        <v>935</v>
      </c>
      <c r="G142" t="s">
        <v>936</v>
      </c>
      <c r="H142" t="s">
        <v>562</v>
      </c>
      <c r="I142" t="s">
        <v>13</v>
      </c>
    </row>
    <row r="143" spans="2:9">
      <c r="B143" t="s">
        <v>1293</v>
      </c>
      <c r="C143" t="s">
        <v>1294</v>
      </c>
      <c r="D143" t="s">
        <v>836</v>
      </c>
      <c r="E143" t="s">
        <v>837</v>
      </c>
      <c r="F143" t="s">
        <v>1174</v>
      </c>
      <c r="G143" t="s">
        <v>1175</v>
      </c>
      <c r="H143" t="s">
        <v>550</v>
      </c>
      <c r="I143" t="s">
        <v>432</v>
      </c>
    </row>
    <row r="144" spans="2:9">
      <c r="B144" t="s">
        <v>1295</v>
      </c>
      <c r="C144" t="s">
        <v>1296</v>
      </c>
      <c r="D144" t="s">
        <v>836</v>
      </c>
      <c r="E144" t="s">
        <v>837</v>
      </c>
      <c r="F144" t="s">
        <v>916</v>
      </c>
      <c r="G144" t="s">
        <v>917</v>
      </c>
      <c r="H144" t="s">
        <v>570</v>
      </c>
      <c r="I144" t="s">
        <v>14</v>
      </c>
    </row>
    <row r="145" spans="2:9">
      <c r="B145" t="s">
        <v>1297</v>
      </c>
      <c r="C145" t="s">
        <v>1298</v>
      </c>
      <c r="D145" t="s">
        <v>836</v>
      </c>
      <c r="E145" t="s">
        <v>837</v>
      </c>
      <c r="F145" t="s">
        <v>985</v>
      </c>
      <c r="G145" t="s">
        <v>986</v>
      </c>
      <c r="H145" t="s">
        <v>570</v>
      </c>
      <c r="I145" t="s">
        <v>14</v>
      </c>
    </row>
    <row r="146" spans="2:9">
      <c r="B146" t="s">
        <v>1299</v>
      </c>
      <c r="C146" t="s">
        <v>1300</v>
      </c>
      <c r="D146" t="s">
        <v>836</v>
      </c>
      <c r="E146" t="s">
        <v>837</v>
      </c>
      <c r="F146" t="s">
        <v>1013</v>
      </c>
      <c r="G146" t="s">
        <v>1014</v>
      </c>
      <c r="H146" t="s">
        <v>576</v>
      </c>
      <c r="I146" t="s">
        <v>16</v>
      </c>
    </row>
    <row r="147" spans="2:9">
      <c r="B147" t="s">
        <v>1301</v>
      </c>
      <c r="C147" t="s">
        <v>1302</v>
      </c>
      <c r="D147" t="s">
        <v>836</v>
      </c>
      <c r="E147" t="s">
        <v>837</v>
      </c>
      <c r="F147" t="s">
        <v>870</v>
      </c>
      <c r="G147" t="s">
        <v>871</v>
      </c>
      <c r="H147" t="s">
        <v>570</v>
      </c>
      <c r="I147" t="s">
        <v>14</v>
      </c>
    </row>
    <row r="148" spans="2:9" hidden="1">
      <c r="B148" t="s">
        <v>1303</v>
      </c>
      <c r="C148" t="s">
        <v>1304</v>
      </c>
      <c r="D148" t="s">
        <v>1305</v>
      </c>
      <c r="E148" t="s">
        <v>1306</v>
      </c>
      <c r="F148" t="s">
        <v>1307</v>
      </c>
      <c r="G148" t="s">
        <v>1306</v>
      </c>
      <c r="H148" t="s">
        <v>1308</v>
      </c>
      <c r="I148" t="s">
        <v>1309</v>
      </c>
    </row>
    <row r="149" spans="2:9">
      <c r="B149" t="s">
        <v>1310</v>
      </c>
      <c r="C149" t="s">
        <v>1311</v>
      </c>
      <c r="D149" t="s">
        <v>836</v>
      </c>
      <c r="E149" t="s">
        <v>837</v>
      </c>
      <c r="F149" t="s">
        <v>1312</v>
      </c>
      <c r="G149" t="s">
        <v>1313</v>
      </c>
      <c r="H149" t="s">
        <v>562</v>
      </c>
      <c r="I149" t="s">
        <v>13</v>
      </c>
    </row>
    <row r="150" spans="2:9">
      <c r="B150" t="s">
        <v>1314</v>
      </c>
      <c r="C150" t="s">
        <v>1315</v>
      </c>
      <c r="D150" t="s">
        <v>836</v>
      </c>
      <c r="E150" t="s">
        <v>837</v>
      </c>
      <c r="F150" t="s">
        <v>1316</v>
      </c>
      <c r="G150" t="s">
        <v>1317</v>
      </c>
      <c r="H150" t="s">
        <v>562</v>
      </c>
      <c r="I150" t="s">
        <v>13</v>
      </c>
    </row>
    <row r="151" spans="2:9">
      <c r="B151" t="s">
        <v>1318</v>
      </c>
      <c r="C151" t="s">
        <v>1319</v>
      </c>
      <c r="D151" t="s">
        <v>836</v>
      </c>
      <c r="E151" t="s">
        <v>837</v>
      </c>
      <c r="F151" t="s">
        <v>1320</v>
      </c>
      <c r="G151" t="s">
        <v>1321</v>
      </c>
      <c r="H151" t="s">
        <v>570</v>
      </c>
      <c r="I151" t="s">
        <v>14</v>
      </c>
    </row>
    <row r="152" spans="2:9">
      <c r="B152" t="s">
        <v>1322</v>
      </c>
      <c r="C152" t="s">
        <v>1323</v>
      </c>
      <c r="D152" t="s">
        <v>836</v>
      </c>
      <c r="E152" t="s">
        <v>837</v>
      </c>
      <c r="F152" t="s">
        <v>1067</v>
      </c>
      <c r="G152" t="s">
        <v>1068</v>
      </c>
      <c r="H152" t="s">
        <v>1253</v>
      </c>
      <c r="I152" t="s">
        <v>1254</v>
      </c>
    </row>
    <row r="153" spans="2:9">
      <c r="B153" t="s">
        <v>1324</v>
      </c>
      <c r="C153" t="s">
        <v>1325</v>
      </c>
      <c r="D153" t="s">
        <v>836</v>
      </c>
      <c r="E153" t="s">
        <v>837</v>
      </c>
      <c r="F153" t="s">
        <v>1013</v>
      </c>
      <c r="G153" t="s">
        <v>1014</v>
      </c>
      <c r="H153" t="s">
        <v>562</v>
      </c>
      <c r="I153" t="s">
        <v>13</v>
      </c>
    </row>
    <row r="154" spans="2:9">
      <c r="B154" t="s">
        <v>1326</v>
      </c>
      <c r="C154" t="s">
        <v>1327</v>
      </c>
      <c r="D154" t="s">
        <v>836</v>
      </c>
      <c r="E154" t="s">
        <v>837</v>
      </c>
      <c r="F154" t="s">
        <v>1328</v>
      </c>
      <c r="G154" t="s">
        <v>1329</v>
      </c>
      <c r="H154" t="s">
        <v>562</v>
      </c>
      <c r="I154" t="s">
        <v>13</v>
      </c>
    </row>
    <row r="155" spans="2:9">
      <c r="B155" t="s">
        <v>1332</v>
      </c>
      <c r="C155" t="s">
        <v>1333</v>
      </c>
      <c r="D155" t="s">
        <v>836</v>
      </c>
      <c r="E155" t="s">
        <v>837</v>
      </c>
      <c r="F155" t="s">
        <v>1334</v>
      </c>
      <c r="G155" t="s">
        <v>1335</v>
      </c>
      <c r="H155" t="s">
        <v>1336</v>
      </c>
      <c r="I155" t="s">
        <v>1337</v>
      </c>
    </row>
    <row r="156" spans="2:9">
      <c r="B156" t="s">
        <v>1338</v>
      </c>
      <c r="C156" t="s">
        <v>1339</v>
      </c>
      <c r="D156" t="s">
        <v>836</v>
      </c>
      <c r="E156" t="s">
        <v>837</v>
      </c>
      <c r="F156" t="s">
        <v>876</v>
      </c>
      <c r="G156" t="s">
        <v>877</v>
      </c>
      <c r="H156" t="s">
        <v>1308</v>
      </c>
      <c r="I156" t="s">
        <v>1309</v>
      </c>
    </row>
    <row r="157" spans="2:9">
      <c r="B157" t="s">
        <v>1340</v>
      </c>
      <c r="C157" t="s">
        <v>1341</v>
      </c>
      <c r="D157" t="s">
        <v>836</v>
      </c>
      <c r="E157" t="s">
        <v>837</v>
      </c>
      <c r="F157" t="s">
        <v>555</v>
      </c>
      <c r="G157" t="s">
        <v>556</v>
      </c>
      <c r="H157" t="s">
        <v>562</v>
      </c>
      <c r="I157" t="s">
        <v>13</v>
      </c>
    </row>
    <row r="158" spans="2:9">
      <c r="B158" t="s">
        <v>1342</v>
      </c>
      <c r="C158" t="s">
        <v>1343</v>
      </c>
      <c r="D158" t="s">
        <v>836</v>
      </c>
      <c r="E158" t="s">
        <v>837</v>
      </c>
      <c r="F158" t="s">
        <v>956</v>
      </c>
      <c r="G158" t="s">
        <v>957</v>
      </c>
      <c r="H158" t="s">
        <v>1344</v>
      </c>
      <c r="I158" t="s">
        <v>1345</v>
      </c>
    </row>
    <row r="159" spans="2:9">
      <c r="B159" t="s">
        <v>1346</v>
      </c>
      <c r="C159" t="s">
        <v>1347</v>
      </c>
      <c r="D159" t="s">
        <v>836</v>
      </c>
      <c r="E159" t="s">
        <v>837</v>
      </c>
      <c r="F159" t="s">
        <v>956</v>
      </c>
      <c r="G159" t="s">
        <v>957</v>
      </c>
      <c r="H159" t="s">
        <v>945</v>
      </c>
      <c r="I159" t="s">
        <v>946</v>
      </c>
    </row>
    <row r="160" spans="2:9">
      <c r="B160" t="s">
        <v>1348</v>
      </c>
      <c r="C160" t="s">
        <v>1349</v>
      </c>
      <c r="D160" t="s">
        <v>836</v>
      </c>
      <c r="E160" t="s">
        <v>837</v>
      </c>
      <c r="F160" t="s">
        <v>1093</v>
      </c>
      <c r="G160" t="s">
        <v>1094</v>
      </c>
      <c r="H160" t="s">
        <v>945</v>
      </c>
      <c r="I160" t="s">
        <v>946</v>
      </c>
    </row>
    <row r="161" spans="2:9">
      <c r="B161" t="s">
        <v>1350</v>
      </c>
      <c r="C161" t="s">
        <v>1351</v>
      </c>
      <c r="D161" t="s">
        <v>836</v>
      </c>
      <c r="E161" t="s">
        <v>837</v>
      </c>
      <c r="F161" t="s">
        <v>1352</v>
      </c>
      <c r="G161" t="s">
        <v>1353</v>
      </c>
      <c r="H161" t="s">
        <v>570</v>
      </c>
      <c r="I161" t="s">
        <v>14</v>
      </c>
    </row>
    <row r="162" spans="2:9">
      <c r="B162" t="s">
        <v>1354</v>
      </c>
      <c r="C162" t="s">
        <v>1355</v>
      </c>
      <c r="D162" t="s">
        <v>836</v>
      </c>
      <c r="E162" t="s">
        <v>837</v>
      </c>
      <c r="F162" t="s">
        <v>1233</v>
      </c>
      <c r="G162" t="s">
        <v>1234</v>
      </c>
      <c r="H162" t="s">
        <v>696</v>
      </c>
      <c r="I162" t="s">
        <v>15</v>
      </c>
    </row>
    <row r="163" spans="2:9">
      <c r="B163" t="s">
        <v>688</v>
      </c>
      <c r="C163" t="s">
        <v>689</v>
      </c>
      <c r="D163" t="s">
        <v>836</v>
      </c>
      <c r="E163" t="s">
        <v>837</v>
      </c>
      <c r="F163" t="s">
        <v>555</v>
      </c>
      <c r="G163" t="s">
        <v>556</v>
      </c>
      <c r="H163" t="s">
        <v>562</v>
      </c>
      <c r="I163" t="s">
        <v>13</v>
      </c>
    </row>
    <row r="164" spans="2:9">
      <c r="B164" t="s">
        <v>1356</v>
      </c>
      <c r="C164" t="s">
        <v>1357</v>
      </c>
      <c r="D164" t="s">
        <v>836</v>
      </c>
      <c r="E164" t="s">
        <v>837</v>
      </c>
      <c r="F164" t="s">
        <v>555</v>
      </c>
      <c r="G164" t="s">
        <v>556</v>
      </c>
      <c r="H164" t="s">
        <v>1358</v>
      </c>
      <c r="I164" t="s">
        <v>1359</v>
      </c>
    </row>
    <row r="165" spans="2:9">
      <c r="B165" t="s">
        <v>1360</v>
      </c>
      <c r="C165" t="s">
        <v>1361</v>
      </c>
      <c r="D165" t="s">
        <v>836</v>
      </c>
      <c r="E165" t="s">
        <v>837</v>
      </c>
      <c r="F165" t="s">
        <v>1362</v>
      </c>
      <c r="G165" t="s">
        <v>1363</v>
      </c>
      <c r="H165" t="s">
        <v>570</v>
      </c>
      <c r="I165" t="s">
        <v>14</v>
      </c>
    </row>
    <row r="166" spans="2:9">
      <c r="B166" t="s">
        <v>1366</v>
      </c>
      <c r="C166" t="s">
        <v>1367</v>
      </c>
      <c r="D166" t="s">
        <v>836</v>
      </c>
      <c r="E166" t="s">
        <v>837</v>
      </c>
      <c r="F166" t="s">
        <v>555</v>
      </c>
      <c r="G166" t="s">
        <v>556</v>
      </c>
      <c r="H166" t="s">
        <v>550</v>
      </c>
      <c r="I166" t="s">
        <v>432</v>
      </c>
    </row>
    <row r="167" spans="2:9">
      <c r="B167" t="s">
        <v>1368</v>
      </c>
      <c r="C167" t="s">
        <v>1369</v>
      </c>
      <c r="D167" t="s">
        <v>836</v>
      </c>
      <c r="E167" t="s">
        <v>837</v>
      </c>
      <c r="F167" t="s">
        <v>1370</v>
      </c>
      <c r="G167" t="s">
        <v>1371</v>
      </c>
      <c r="H167" t="s">
        <v>945</v>
      </c>
      <c r="I167" t="s">
        <v>946</v>
      </c>
    </row>
    <row r="168" spans="2:9">
      <c r="B168" t="s">
        <v>1373</v>
      </c>
      <c r="C168" t="s">
        <v>1374</v>
      </c>
      <c r="D168" t="s">
        <v>836</v>
      </c>
      <c r="E168" t="s">
        <v>837</v>
      </c>
      <c r="F168" t="s">
        <v>925</v>
      </c>
      <c r="G168" t="s">
        <v>926</v>
      </c>
      <c r="H168" t="s">
        <v>570</v>
      </c>
      <c r="I168" t="s">
        <v>14</v>
      </c>
    </row>
    <row r="169" spans="2:9">
      <c r="B169" t="s">
        <v>1375</v>
      </c>
      <c r="C169" t="s">
        <v>1376</v>
      </c>
      <c r="D169" t="s">
        <v>836</v>
      </c>
      <c r="E169" t="s">
        <v>837</v>
      </c>
      <c r="F169" t="s">
        <v>925</v>
      </c>
      <c r="G169" t="s">
        <v>926</v>
      </c>
      <c r="H169" t="s">
        <v>570</v>
      </c>
      <c r="I169" t="s">
        <v>14</v>
      </c>
    </row>
    <row r="170" spans="2:9">
      <c r="B170" t="s">
        <v>1377</v>
      </c>
      <c r="C170" t="s">
        <v>1378</v>
      </c>
      <c r="D170" t="s">
        <v>836</v>
      </c>
      <c r="E170" t="s">
        <v>837</v>
      </c>
      <c r="F170" t="s">
        <v>1379</v>
      </c>
      <c r="G170" t="s">
        <v>1380</v>
      </c>
      <c r="H170" t="s">
        <v>550</v>
      </c>
      <c r="I170" t="s">
        <v>432</v>
      </c>
    </row>
    <row r="171" spans="2:9">
      <c r="B171" t="s">
        <v>1381</v>
      </c>
      <c r="C171" t="s">
        <v>1382</v>
      </c>
      <c r="D171" t="s">
        <v>836</v>
      </c>
      <c r="E171" t="s">
        <v>837</v>
      </c>
      <c r="F171" t="s">
        <v>1170</v>
      </c>
      <c r="G171" t="s">
        <v>1171</v>
      </c>
      <c r="H171" t="s">
        <v>562</v>
      </c>
      <c r="I171" t="s">
        <v>13</v>
      </c>
    </row>
    <row r="172" spans="2:9">
      <c r="B172" t="s">
        <v>1383</v>
      </c>
      <c r="C172" t="s">
        <v>1384</v>
      </c>
      <c r="D172" t="s">
        <v>836</v>
      </c>
      <c r="E172" t="s">
        <v>837</v>
      </c>
      <c r="F172" t="s">
        <v>1174</v>
      </c>
      <c r="G172" t="s">
        <v>1175</v>
      </c>
      <c r="H172" t="s">
        <v>562</v>
      </c>
      <c r="I172" t="s">
        <v>13</v>
      </c>
    </row>
    <row r="173" spans="2:9">
      <c r="B173" t="s">
        <v>1385</v>
      </c>
      <c r="C173" t="s">
        <v>1386</v>
      </c>
      <c r="D173" t="s">
        <v>836</v>
      </c>
      <c r="E173" t="s">
        <v>837</v>
      </c>
      <c r="F173" t="s">
        <v>870</v>
      </c>
      <c r="G173" t="s">
        <v>871</v>
      </c>
      <c r="H173" t="s">
        <v>590</v>
      </c>
      <c r="I173" t="s">
        <v>591</v>
      </c>
    </row>
    <row r="174" spans="2:9">
      <c r="B174" t="s">
        <v>1387</v>
      </c>
      <c r="C174" t="s">
        <v>1388</v>
      </c>
      <c r="D174" t="s">
        <v>836</v>
      </c>
      <c r="E174" t="s">
        <v>837</v>
      </c>
      <c r="F174" t="s">
        <v>1162</v>
      </c>
      <c r="G174" t="s">
        <v>1163</v>
      </c>
      <c r="H174" t="s">
        <v>550</v>
      </c>
      <c r="I174" t="s">
        <v>432</v>
      </c>
    </row>
    <row r="175" spans="2:9">
      <c r="B175" t="s">
        <v>1389</v>
      </c>
      <c r="C175" t="s">
        <v>1390</v>
      </c>
      <c r="D175" t="s">
        <v>836</v>
      </c>
      <c r="E175" t="s">
        <v>837</v>
      </c>
      <c r="F175" t="s">
        <v>912</v>
      </c>
      <c r="G175" t="s">
        <v>913</v>
      </c>
      <c r="H175" t="s">
        <v>562</v>
      </c>
      <c r="I175" t="s">
        <v>13</v>
      </c>
    </row>
    <row r="176" spans="2:9">
      <c r="B176" t="s">
        <v>1391</v>
      </c>
      <c r="C176" t="s">
        <v>1392</v>
      </c>
      <c r="D176" t="s">
        <v>836</v>
      </c>
      <c r="E176" t="s">
        <v>837</v>
      </c>
      <c r="F176" t="s">
        <v>1393</v>
      </c>
      <c r="G176" t="s">
        <v>1394</v>
      </c>
      <c r="H176" t="s">
        <v>1152</v>
      </c>
      <c r="I176" t="s">
        <v>1153</v>
      </c>
    </row>
    <row r="177" spans="2:9">
      <c r="B177" t="s">
        <v>1395</v>
      </c>
      <c r="C177" t="s">
        <v>1396</v>
      </c>
      <c r="D177" t="s">
        <v>836</v>
      </c>
      <c r="E177" t="s">
        <v>837</v>
      </c>
      <c r="F177" t="s">
        <v>1397</v>
      </c>
      <c r="G177" t="s">
        <v>1398</v>
      </c>
      <c r="H177" t="s">
        <v>1152</v>
      </c>
      <c r="I177" t="s">
        <v>1153</v>
      </c>
    </row>
    <row r="178" spans="2:9">
      <c r="B178" t="s">
        <v>1399</v>
      </c>
      <c r="C178" t="s">
        <v>1400</v>
      </c>
      <c r="D178" t="s">
        <v>836</v>
      </c>
      <c r="E178" t="s">
        <v>837</v>
      </c>
      <c r="F178" t="s">
        <v>1401</v>
      </c>
      <c r="G178" t="s">
        <v>1402</v>
      </c>
      <c r="H178" t="s">
        <v>696</v>
      </c>
      <c r="I178" t="s">
        <v>15</v>
      </c>
    </row>
    <row r="179" spans="2:9">
      <c r="B179" t="s">
        <v>1404</v>
      </c>
      <c r="C179" t="s">
        <v>1405</v>
      </c>
      <c r="D179" t="s">
        <v>836</v>
      </c>
      <c r="E179" t="s">
        <v>837</v>
      </c>
      <c r="F179" t="s">
        <v>1083</v>
      </c>
      <c r="G179" t="s">
        <v>1084</v>
      </c>
      <c r="H179" t="s">
        <v>570</v>
      </c>
      <c r="I179" t="s">
        <v>14</v>
      </c>
    </row>
    <row r="180" spans="2:9">
      <c r="B180" t="s">
        <v>1406</v>
      </c>
      <c r="C180" t="s">
        <v>1407</v>
      </c>
      <c r="D180" t="s">
        <v>836</v>
      </c>
      <c r="E180" t="s">
        <v>837</v>
      </c>
      <c r="F180" t="s">
        <v>1408</v>
      </c>
      <c r="G180" t="s">
        <v>1409</v>
      </c>
      <c r="H180" t="s">
        <v>562</v>
      </c>
      <c r="I180" t="s">
        <v>13</v>
      </c>
    </row>
    <row r="181" spans="2:9">
      <c r="B181" t="s">
        <v>1412</v>
      </c>
      <c r="C181" t="s">
        <v>1413</v>
      </c>
      <c r="D181" t="s">
        <v>836</v>
      </c>
      <c r="E181" t="s">
        <v>837</v>
      </c>
      <c r="F181" t="s">
        <v>1273</v>
      </c>
      <c r="G181" t="s">
        <v>1274</v>
      </c>
      <c r="H181" t="s">
        <v>562</v>
      </c>
      <c r="I181" t="s">
        <v>13</v>
      </c>
    </row>
    <row r="182" spans="2:9">
      <c r="B182" t="s">
        <v>1414</v>
      </c>
      <c r="C182" t="s">
        <v>1415</v>
      </c>
      <c r="D182" t="s">
        <v>836</v>
      </c>
      <c r="E182" t="s">
        <v>837</v>
      </c>
      <c r="F182" t="s">
        <v>956</v>
      </c>
      <c r="G182" t="s">
        <v>957</v>
      </c>
      <c r="H182" t="s">
        <v>1418</v>
      </c>
      <c r="I182" t="s">
        <v>1419</v>
      </c>
    </row>
    <row r="183" spans="2:9">
      <c r="B183" t="s">
        <v>1420</v>
      </c>
      <c r="C183" t="s">
        <v>1421</v>
      </c>
      <c r="D183" t="s">
        <v>836</v>
      </c>
      <c r="E183" t="s">
        <v>837</v>
      </c>
      <c r="F183" t="s">
        <v>1093</v>
      </c>
      <c r="G183" t="s">
        <v>1094</v>
      </c>
      <c r="H183" t="s">
        <v>562</v>
      </c>
      <c r="I183" t="s">
        <v>13</v>
      </c>
    </row>
    <row r="184" spans="2:9">
      <c r="B184" t="s">
        <v>1422</v>
      </c>
      <c r="C184" t="s">
        <v>1423</v>
      </c>
      <c r="D184" t="s">
        <v>836</v>
      </c>
      <c r="E184" t="s">
        <v>837</v>
      </c>
      <c r="F184" t="s">
        <v>1097</v>
      </c>
      <c r="G184" t="s">
        <v>1098</v>
      </c>
      <c r="H184" t="s">
        <v>1124</v>
      </c>
      <c r="I184" t="s">
        <v>1125</v>
      </c>
    </row>
    <row r="185" spans="2:9">
      <c r="B185" t="s">
        <v>1424</v>
      </c>
      <c r="C185" t="s">
        <v>1425</v>
      </c>
      <c r="D185" t="s">
        <v>836</v>
      </c>
      <c r="E185" t="s">
        <v>837</v>
      </c>
      <c r="F185" t="s">
        <v>1067</v>
      </c>
      <c r="G185" t="s">
        <v>1068</v>
      </c>
      <c r="H185" t="s">
        <v>1428</v>
      </c>
      <c r="I185" t="s">
        <v>1429</v>
      </c>
    </row>
    <row r="186" spans="2:9">
      <c r="B186" t="s">
        <v>1430</v>
      </c>
      <c r="C186" t="s">
        <v>1431</v>
      </c>
      <c r="D186" t="s">
        <v>836</v>
      </c>
      <c r="E186" t="s">
        <v>837</v>
      </c>
      <c r="F186" t="s">
        <v>1273</v>
      </c>
      <c r="G186" t="s">
        <v>1274</v>
      </c>
      <c r="H186" t="s">
        <v>562</v>
      </c>
      <c r="I186" t="s">
        <v>13</v>
      </c>
    </row>
    <row r="187" spans="2:9">
      <c r="B187" t="s">
        <v>1433</v>
      </c>
      <c r="C187" t="s">
        <v>1434</v>
      </c>
      <c r="D187" t="s">
        <v>836</v>
      </c>
      <c r="E187" t="s">
        <v>837</v>
      </c>
      <c r="F187" t="s">
        <v>943</v>
      </c>
      <c r="G187" t="s">
        <v>944</v>
      </c>
      <c r="H187" t="s">
        <v>550</v>
      </c>
      <c r="I187" t="s">
        <v>432</v>
      </c>
    </row>
    <row r="188" spans="2:9">
      <c r="B188" t="s">
        <v>1435</v>
      </c>
      <c r="C188" t="s">
        <v>1436</v>
      </c>
      <c r="D188" t="s">
        <v>836</v>
      </c>
      <c r="E188" t="s">
        <v>837</v>
      </c>
      <c r="F188" t="s">
        <v>555</v>
      </c>
      <c r="G188" t="s">
        <v>556</v>
      </c>
      <c r="H188" t="s">
        <v>562</v>
      </c>
      <c r="I188" t="s">
        <v>13</v>
      </c>
    </row>
    <row r="189" spans="2:9">
      <c r="B189" t="s">
        <v>1439</v>
      </c>
      <c r="C189" t="s">
        <v>1440</v>
      </c>
      <c r="D189" t="s">
        <v>836</v>
      </c>
      <c r="E189" t="s">
        <v>837</v>
      </c>
      <c r="F189" t="s">
        <v>555</v>
      </c>
      <c r="G189" t="s">
        <v>556</v>
      </c>
      <c r="H189" t="s">
        <v>945</v>
      </c>
      <c r="I189" t="s">
        <v>946</v>
      </c>
    </row>
    <row r="190" spans="2:9">
      <c r="B190" t="s">
        <v>1441</v>
      </c>
      <c r="C190" t="s">
        <v>1442</v>
      </c>
      <c r="D190" t="s">
        <v>836</v>
      </c>
      <c r="E190" t="s">
        <v>837</v>
      </c>
      <c r="F190" t="s">
        <v>1443</v>
      </c>
      <c r="G190" t="s">
        <v>1444</v>
      </c>
      <c r="H190" t="s">
        <v>562</v>
      </c>
      <c r="I190" t="s">
        <v>13</v>
      </c>
    </row>
    <row r="191" spans="2:9">
      <c r="B191" t="s">
        <v>1445</v>
      </c>
      <c r="C191" t="s">
        <v>1446</v>
      </c>
      <c r="D191" t="s">
        <v>836</v>
      </c>
      <c r="E191" t="s">
        <v>837</v>
      </c>
      <c r="F191" t="s">
        <v>935</v>
      </c>
      <c r="G191" t="s">
        <v>936</v>
      </c>
      <c r="H191" t="s">
        <v>562</v>
      </c>
      <c r="I191" t="s">
        <v>13</v>
      </c>
    </row>
    <row r="192" spans="2:9">
      <c r="B192" t="s">
        <v>1447</v>
      </c>
      <c r="C192" t="s">
        <v>1448</v>
      </c>
      <c r="D192" t="s">
        <v>836</v>
      </c>
      <c r="E192" t="s">
        <v>837</v>
      </c>
      <c r="F192" t="s">
        <v>555</v>
      </c>
      <c r="G192" t="s">
        <v>556</v>
      </c>
      <c r="H192" t="s">
        <v>1344</v>
      </c>
      <c r="I192" t="s">
        <v>1345</v>
      </c>
    </row>
    <row r="193" spans="2:9">
      <c r="B193" t="s">
        <v>1451</v>
      </c>
      <c r="C193" t="s">
        <v>1452</v>
      </c>
      <c r="D193" t="s">
        <v>836</v>
      </c>
      <c r="E193" t="s">
        <v>837</v>
      </c>
      <c r="F193" t="s">
        <v>1196</v>
      </c>
      <c r="G193" t="s">
        <v>1197</v>
      </c>
      <c r="H193" t="s">
        <v>550</v>
      </c>
      <c r="I193" t="s">
        <v>432</v>
      </c>
    </row>
    <row r="194" spans="2:9">
      <c r="B194" t="s">
        <v>1454</v>
      </c>
      <c r="C194" t="s">
        <v>1455</v>
      </c>
      <c r="D194" t="s">
        <v>836</v>
      </c>
      <c r="E194" t="s">
        <v>837</v>
      </c>
      <c r="F194" t="s">
        <v>1191</v>
      </c>
      <c r="G194" t="s">
        <v>1192</v>
      </c>
      <c r="H194" t="s">
        <v>562</v>
      </c>
      <c r="I194" t="s">
        <v>13</v>
      </c>
    </row>
    <row r="195" spans="2:9">
      <c r="B195" t="s">
        <v>1456</v>
      </c>
      <c r="C195" t="s">
        <v>1457</v>
      </c>
      <c r="D195" t="s">
        <v>836</v>
      </c>
      <c r="E195" t="s">
        <v>837</v>
      </c>
      <c r="F195" t="s">
        <v>1458</v>
      </c>
      <c r="G195" t="s">
        <v>1459</v>
      </c>
      <c r="H195" t="s">
        <v>576</v>
      </c>
      <c r="I195" t="s">
        <v>16</v>
      </c>
    </row>
    <row r="196" spans="2:9">
      <c r="B196" t="s">
        <v>1460</v>
      </c>
      <c r="C196" t="s">
        <v>1461</v>
      </c>
      <c r="D196" t="s">
        <v>836</v>
      </c>
      <c r="E196" t="s">
        <v>837</v>
      </c>
      <c r="F196" t="s">
        <v>870</v>
      </c>
      <c r="G196" t="s">
        <v>871</v>
      </c>
      <c r="H196" t="s">
        <v>576</v>
      </c>
      <c r="I196" t="s">
        <v>16</v>
      </c>
    </row>
    <row r="197" spans="2:9">
      <c r="B197" t="s">
        <v>1462</v>
      </c>
      <c r="C197" t="s">
        <v>1463</v>
      </c>
      <c r="D197" t="s">
        <v>836</v>
      </c>
      <c r="E197" t="s">
        <v>837</v>
      </c>
      <c r="F197" t="s">
        <v>1162</v>
      </c>
      <c r="G197" t="s">
        <v>1163</v>
      </c>
      <c r="H197" t="s">
        <v>550</v>
      </c>
      <c r="I197" t="s">
        <v>432</v>
      </c>
    </row>
    <row r="198" spans="2:9">
      <c r="B198" t="s">
        <v>1464</v>
      </c>
      <c r="C198" t="s">
        <v>1465</v>
      </c>
      <c r="D198" t="s">
        <v>836</v>
      </c>
      <c r="E198" t="s">
        <v>837</v>
      </c>
      <c r="F198" t="s">
        <v>1174</v>
      </c>
      <c r="G198" t="s">
        <v>1175</v>
      </c>
      <c r="H198" t="s">
        <v>562</v>
      </c>
      <c r="I198" t="s">
        <v>13</v>
      </c>
    </row>
    <row r="199" spans="2:9">
      <c r="B199" t="s">
        <v>1466</v>
      </c>
      <c r="C199" t="s">
        <v>1467</v>
      </c>
      <c r="D199" t="s">
        <v>836</v>
      </c>
      <c r="E199" t="s">
        <v>837</v>
      </c>
      <c r="F199" t="s">
        <v>1162</v>
      </c>
      <c r="G199" t="s">
        <v>1163</v>
      </c>
      <c r="H199" t="s">
        <v>1418</v>
      </c>
      <c r="I199" t="s">
        <v>1419</v>
      </c>
    </row>
    <row r="200" spans="2:9">
      <c r="B200" t="s">
        <v>1470</v>
      </c>
      <c r="C200" t="s">
        <v>1471</v>
      </c>
      <c r="D200" t="s">
        <v>836</v>
      </c>
      <c r="E200" t="s">
        <v>837</v>
      </c>
      <c r="F200" t="s">
        <v>1013</v>
      </c>
      <c r="G200" t="s">
        <v>1014</v>
      </c>
      <c r="H200" t="s">
        <v>576</v>
      </c>
      <c r="I200" t="s">
        <v>16</v>
      </c>
    </row>
    <row r="201" spans="2:9">
      <c r="B201" t="s">
        <v>1472</v>
      </c>
      <c r="C201" t="s">
        <v>1473</v>
      </c>
      <c r="D201" t="s">
        <v>836</v>
      </c>
      <c r="E201" t="s">
        <v>837</v>
      </c>
      <c r="F201" t="s">
        <v>943</v>
      </c>
      <c r="G201" t="s">
        <v>944</v>
      </c>
      <c r="H201" t="s">
        <v>1418</v>
      </c>
      <c r="I201" t="s">
        <v>1419</v>
      </c>
    </row>
    <row r="202" spans="2:9">
      <c r="B202" t="s">
        <v>1474</v>
      </c>
      <c r="C202" t="s">
        <v>1475</v>
      </c>
      <c r="D202" t="s">
        <v>836</v>
      </c>
      <c r="E202" t="s">
        <v>837</v>
      </c>
      <c r="F202" t="s">
        <v>1476</v>
      </c>
      <c r="G202" t="s">
        <v>1477</v>
      </c>
      <c r="H202" t="s">
        <v>562</v>
      </c>
      <c r="I202" t="s">
        <v>13</v>
      </c>
    </row>
    <row r="203" spans="2:9">
      <c r="B203" t="s">
        <v>1478</v>
      </c>
      <c r="C203" t="s">
        <v>1479</v>
      </c>
      <c r="D203" t="s">
        <v>836</v>
      </c>
      <c r="E203" t="s">
        <v>837</v>
      </c>
      <c r="F203" t="s">
        <v>1162</v>
      </c>
      <c r="G203" t="s">
        <v>1163</v>
      </c>
      <c r="H203" t="s">
        <v>945</v>
      </c>
      <c r="I203" t="s">
        <v>946</v>
      </c>
    </row>
    <row r="204" spans="2:9">
      <c r="B204" t="s">
        <v>1482</v>
      </c>
      <c r="C204" t="s">
        <v>1483</v>
      </c>
      <c r="D204" t="s">
        <v>836</v>
      </c>
      <c r="E204" t="s">
        <v>837</v>
      </c>
      <c r="F204" t="s">
        <v>985</v>
      </c>
      <c r="G204" t="s">
        <v>986</v>
      </c>
      <c r="H204" t="s">
        <v>562</v>
      </c>
      <c r="I204" t="s">
        <v>13</v>
      </c>
    </row>
    <row r="205" spans="2:9">
      <c r="B205" t="s">
        <v>1485</v>
      </c>
      <c r="C205" t="s">
        <v>1486</v>
      </c>
      <c r="D205" t="s">
        <v>836</v>
      </c>
      <c r="E205" t="s">
        <v>837</v>
      </c>
      <c r="F205" t="s">
        <v>1487</v>
      </c>
      <c r="G205" t="s">
        <v>1488</v>
      </c>
      <c r="H205" t="s">
        <v>696</v>
      </c>
      <c r="I205" t="s">
        <v>15</v>
      </c>
    </row>
    <row r="206" spans="2:9">
      <c r="B206" t="s">
        <v>1489</v>
      </c>
      <c r="C206" t="s">
        <v>1490</v>
      </c>
      <c r="D206" t="s">
        <v>836</v>
      </c>
      <c r="E206" t="s">
        <v>837</v>
      </c>
      <c r="F206" t="s">
        <v>1379</v>
      </c>
      <c r="G206" t="s">
        <v>1380</v>
      </c>
      <c r="H206" t="s">
        <v>562</v>
      </c>
      <c r="I206" t="s">
        <v>13</v>
      </c>
    </row>
    <row r="207" spans="2:9">
      <c r="B207" t="s">
        <v>1491</v>
      </c>
      <c r="C207" t="s">
        <v>1492</v>
      </c>
      <c r="D207" t="s">
        <v>836</v>
      </c>
      <c r="E207" t="s">
        <v>837</v>
      </c>
      <c r="F207" t="s">
        <v>916</v>
      </c>
      <c r="G207" t="s">
        <v>917</v>
      </c>
      <c r="H207" t="s">
        <v>562</v>
      </c>
      <c r="I207" t="s">
        <v>13</v>
      </c>
    </row>
    <row r="208" spans="2:9">
      <c r="B208" t="s">
        <v>1493</v>
      </c>
      <c r="C208" t="s">
        <v>1494</v>
      </c>
      <c r="D208" t="s">
        <v>836</v>
      </c>
      <c r="E208" t="s">
        <v>837</v>
      </c>
      <c r="F208" t="s">
        <v>906</v>
      </c>
      <c r="G208" t="s">
        <v>907</v>
      </c>
      <c r="H208" t="s">
        <v>820</v>
      </c>
      <c r="I208" t="s">
        <v>821</v>
      </c>
    </row>
    <row r="209" spans="2:9">
      <c r="B209" t="s">
        <v>1495</v>
      </c>
      <c r="C209" t="s">
        <v>1496</v>
      </c>
      <c r="D209" t="s">
        <v>836</v>
      </c>
      <c r="E209" t="s">
        <v>837</v>
      </c>
      <c r="F209" t="s">
        <v>1497</v>
      </c>
      <c r="G209" t="s">
        <v>1498</v>
      </c>
      <c r="H209" t="s">
        <v>562</v>
      </c>
      <c r="I209" t="s">
        <v>13</v>
      </c>
    </row>
    <row r="210" spans="2:9">
      <c r="B210" t="s">
        <v>1499</v>
      </c>
      <c r="C210" t="s">
        <v>1500</v>
      </c>
      <c r="D210" t="s">
        <v>836</v>
      </c>
      <c r="E210" t="s">
        <v>837</v>
      </c>
      <c r="F210" t="s">
        <v>1501</v>
      </c>
      <c r="G210" t="s">
        <v>1502</v>
      </c>
      <c r="H210" t="s">
        <v>576</v>
      </c>
      <c r="I210" t="s">
        <v>16</v>
      </c>
    </row>
    <row r="211" spans="2:9">
      <c r="B211" t="s">
        <v>1503</v>
      </c>
      <c r="C211" t="s">
        <v>1504</v>
      </c>
      <c r="D211" t="s">
        <v>836</v>
      </c>
      <c r="E211" t="s">
        <v>837</v>
      </c>
      <c r="F211" t="s">
        <v>1487</v>
      </c>
      <c r="G211" t="s">
        <v>1488</v>
      </c>
      <c r="H211" t="s">
        <v>562</v>
      </c>
      <c r="I211" t="s">
        <v>13</v>
      </c>
    </row>
    <row r="212" spans="2:9">
      <c r="B212" t="s">
        <v>1505</v>
      </c>
      <c r="C212" t="s">
        <v>1506</v>
      </c>
      <c r="D212" t="s">
        <v>836</v>
      </c>
      <c r="E212" t="s">
        <v>837</v>
      </c>
      <c r="F212" t="s">
        <v>956</v>
      </c>
      <c r="G212" t="s">
        <v>957</v>
      </c>
      <c r="H212" t="s">
        <v>1344</v>
      </c>
      <c r="I212" t="s">
        <v>1345</v>
      </c>
    </row>
    <row r="213" spans="2:9">
      <c r="B213" t="s">
        <v>1507</v>
      </c>
      <c r="C213" t="s">
        <v>1508</v>
      </c>
      <c r="D213" t="s">
        <v>836</v>
      </c>
      <c r="E213" t="s">
        <v>837</v>
      </c>
      <c r="F213" t="s">
        <v>557</v>
      </c>
      <c r="G213" t="s">
        <v>558</v>
      </c>
      <c r="H213" t="s">
        <v>562</v>
      </c>
      <c r="I213" t="s">
        <v>13</v>
      </c>
    </row>
    <row r="214" spans="2:9">
      <c r="B214" t="s">
        <v>1509</v>
      </c>
      <c r="C214" t="s">
        <v>1510</v>
      </c>
      <c r="D214" t="s">
        <v>836</v>
      </c>
      <c r="E214" t="s">
        <v>837</v>
      </c>
      <c r="F214" t="s">
        <v>943</v>
      </c>
      <c r="G214" t="s">
        <v>944</v>
      </c>
      <c r="H214" t="s">
        <v>1418</v>
      </c>
      <c r="I214" t="s">
        <v>1419</v>
      </c>
    </row>
    <row r="215" spans="2:9">
      <c r="B215" t="s">
        <v>1511</v>
      </c>
      <c r="C215" t="s">
        <v>1512</v>
      </c>
      <c r="D215" t="s">
        <v>836</v>
      </c>
      <c r="E215" t="s">
        <v>837</v>
      </c>
      <c r="F215" t="s">
        <v>555</v>
      </c>
      <c r="G215" t="s">
        <v>556</v>
      </c>
      <c r="H215" t="s">
        <v>562</v>
      </c>
      <c r="I215" t="s">
        <v>13</v>
      </c>
    </row>
    <row r="216" spans="2:9">
      <c r="B216" t="s">
        <v>798</v>
      </c>
      <c r="C216" t="s">
        <v>799</v>
      </c>
      <c r="D216" t="s">
        <v>836</v>
      </c>
      <c r="E216" t="s">
        <v>837</v>
      </c>
      <c r="F216" t="s">
        <v>555</v>
      </c>
      <c r="G216" t="s">
        <v>556</v>
      </c>
      <c r="H216" t="s">
        <v>562</v>
      </c>
      <c r="I216" t="s">
        <v>13</v>
      </c>
    </row>
    <row r="217" spans="2:9">
      <c r="B217" t="s">
        <v>1513</v>
      </c>
      <c r="C217" t="s">
        <v>1514</v>
      </c>
      <c r="D217" t="s">
        <v>836</v>
      </c>
      <c r="E217" t="s">
        <v>837</v>
      </c>
      <c r="F217" t="s">
        <v>1036</v>
      </c>
      <c r="G217" t="s">
        <v>1037</v>
      </c>
      <c r="H217" t="s">
        <v>1428</v>
      </c>
      <c r="I217" t="s">
        <v>1429</v>
      </c>
    </row>
    <row r="218" spans="2:9">
      <c r="B218" t="s">
        <v>1515</v>
      </c>
      <c r="C218" t="s">
        <v>1516</v>
      </c>
      <c r="D218" t="s">
        <v>836</v>
      </c>
      <c r="E218" t="s">
        <v>837</v>
      </c>
      <c r="F218" t="s">
        <v>838</v>
      </c>
      <c r="G218" t="s">
        <v>839</v>
      </c>
      <c r="H218" t="s">
        <v>562</v>
      </c>
      <c r="I218" t="s">
        <v>13</v>
      </c>
    </row>
    <row r="219" spans="2:9">
      <c r="B219" t="s">
        <v>1517</v>
      </c>
      <c r="C219" t="s">
        <v>1518</v>
      </c>
      <c r="D219" t="s">
        <v>836</v>
      </c>
      <c r="E219" t="s">
        <v>837</v>
      </c>
      <c r="F219" t="s">
        <v>1519</v>
      </c>
      <c r="G219" t="s">
        <v>1520</v>
      </c>
      <c r="H219" t="s">
        <v>562</v>
      </c>
      <c r="I219" t="s">
        <v>13</v>
      </c>
    </row>
    <row r="220" spans="2:9">
      <c r="B220" t="s">
        <v>1521</v>
      </c>
      <c r="C220" t="s">
        <v>1522</v>
      </c>
      <c r="D220" t="s">
        <v>836</v>
      </c>
      <c r="E220" t="s">
        <v>837</v>
      </c>
      <c r="F220" t="s">
        <v>1523</v>
      </c>
      <c r="G220" t="s">
        <v>1524</v>
      </c>
      <c r="H220" t="s">
        <v>562</v>
      </c>
      <c r="I220" t="s">
        <v>13</v>
      </c>
    </row>
    <row r="221" spans="2:9">
      <c r="B221" t="s">
        <v>1525</v>
      </c>
      <c r="C221" t="s">
        <v>1526</v>
      </c>
      <c r="D221" t="s">
        <v>836</v>
      </c>
      <c r="E221" t="s">
        <v>837</v>
      </c>
      <c r="F221" t="s">
        <v>906</v>
      </c>
      <c r="G221" t="s">
        <v>907</v>
      </c>
      <c r="H221" t="s">
        <v>550</v>
      </c>
      <c r="I221" t="s">
        <v>432</v>
      </c>
    </row>
    <row r="222" spans="2:9">
      <c r="B222" t="s">
        <v>1527</v>
      </c>
      <c r="C222" t="s">
        <v>1528</v>
      </c>
      <c r="D222" t="s">
        <v>836</v>
      </c>
      <c r="E222" t="s">
        <v>837</v>
      </c>
      <c r="F222" t="s">
        <v>1529</v>
      </c>
      <c r="G222" t="s">
        <v>1530</v>
      </c>
      <c r="H222" t="s">
        <v>562</v>
      </c>
      <c r="I222" t="s">
        <v>13</v>
      </c>
    </row>
    <row r="223" spans="2:9">
      <c r="B223" t="s">
        <v>1531</v>
      </c>
      <c r="C223" t="s">
        <v>1532</v>
      </c>
      <c r="D223" t="s">
        <v>836</v>
      </c>
      <c r="E223" t="s">
        <v>837</v>
      </c>
      <c r="F223" t="s">
        <v>1533</v>
      </c>
      <c r="G223" t="s">
        <v>1534</v>
      </c>
      <c r="H223" t="s">
        <v>562</v>
      </c>
      <c r="I223" t="s">
        <v>13</v>
      </c>
    </row>
    <row r="224" spans="2:9">
      <c r="B224" t="s">
        <v>1535</v>
      </c>
      <c r="C224" t="s">
        <v>1536</v>
      </c>
      <c r="D224" t="s">
        <v>836</v>
      </c>
      <c r="E224" t="s">
        <v>837</v>
      </c>
      <c r="F224" t="s">
        <v>1061</v>
      </c>
      <c r="G224" t="s">
        <v>1062</v>
      </c>
      <c r="H224" t="s">
        <v>570</v>
      </c>
      <c r="I224" t="s">
        <v>14</v>
      </c>
    </row>
    <row r="225" spans="2:9">
      <c r="B225" t="s">
        <v>1538</v>
      </c>
      <c r="C225" t="s">
        <v>1539</v>
      </c>
      <c r="D225" t="s">
        <v>836</v>
      </c>
      <c r="E225" t="s">
        <v>837</v>
      </c>
      <c r="F225" t="s">
        <v>555</v>
      </c>
      <c r="G225" t="s">
        <v>556</v>
      </c>
      <c r="H225" t="s">
        <v>1418</v>
      </c>
      <c r="I225" t="s">
        <v>1419</v>
      </c>
    </row>
    <row r="226" spans="2:9">
      <c r="B226" t="s">
        <v>1540</v>
      </c>
      <c r="C226" t="s">
        <v>1541</v>
      </c>
      <c r="D226" t="s">
        <v>836</v>
      </c>
      <c r="E226" t="s">
        <v>837</v>
      </c>
      <c r="F226" t="s">
        <v>1542</v>
      </c>
      <c r="G226" t="s">
        <v>1543</v>
      </c>
      <c r="H226" t="s">
        <v>945</v>
      </c>
      <c r="I226" t="s">
        <v>946</v>
      </c>
    </row>
    <row r="227" spans="2:9">
      <c r="B227" t="s">
        <v>1544</v>
      </c>
      <c r="C227" t="s">
        <v>1545</v>
      </c>
      <c r="D227" t="s">
        <v>836</v>
      </c>
      <c r="E227" t="s">
        <v>837</v>
      </c>
      <c r="F227" t="s">
        <v>555</v>
      </c>
      <c r="G227" t="s">
        <v>556</v>
      </c>
      <c r="H227" t="s">
        <v>562</v>
      </c>
      <c r="I227" t="s">
        <v>13</v>
      </c>
    </row>
    <row r="228" spans="2:9">
      <c r="B228" t="s">
        <v>1546</v>
      </c>
      <c r="C228" t="s">
        <v>1547</v>
      </c>
      <c r="D228" t="s">
        <v>836</v>
      </c>
      <c r="E228" t="s">
        <v>837</v>
      </c>
      <c r="F228" t="s">
        <v>943</v>
      </c>
      <c r="G228" t="s">
        <v>944</v>
      </c>
      <c r="H228" t="s">
        <v>1358</v>
      </c>
      <c r="I228" t="s">
        <v>1359</v>
      </c>
    </row>
    <row r="229" spans="2:9">
      <c r="B229" t="s">
        <v>1548</v>
      </c>
      <c r="C229" t="s">
        <v>1549</v>
      </c>
      <c r="D229" t="s">
        <v>836</v>
      </c>
      <c r="E229" t="s">
        <v>837</v>
      </c>
      <c r="F229" t="s">
        <v>1370</v>
      </c>
      <c r="G229" t="s">
        <v>1371</v>
      </c>
      <c r="H229" t="s">
        <v>945</v>
      </c>
      <c r="I229" t="s">
        <v>946</v>
      </c>
    </row>
    <row r="230" spans="2:9" hidden="1">
      <c r="B230" t="s">
        <v>1551</v>
      </c>
      <c r="C230" t="s">
        <v>1552</v>
      </c>
      <c r="D230" t="s">
        <v>899</v>
      </c>
      <c r="E230" t="s">
        <v>900</v>
      </c>
      <c r="F230" t="s">
        <v>1553</v>
      </c>
      <c r="G230" t="s">
        <v>1554</v>
      </c>
      <c r="H230" t="s">
        <v>1555</v>
      </c>
      <c r="I230" t="s">
        <v>1556</v>
      </c>
    </row>
    <row r="231" spans="2:9">
      <c r="B231" t="s">
        <v>1557</v>
      </c>
      <c r="C231" t="s">
        <v>1558</v>
      </c>
      <c r="D231" t="s">
        <v>836</v>
      </c>
      <c r="E231" t="s">
        <v>837</v>
      </c>
      <c r="F231" t="s">
        <v>925</v>
      </c>
      <c r="G231" t="s">
        <v>926</v>
      </c>
      <c r="H231" t="s">
        <v>562</v>
      </c>
      <c r="I231" t="s">
        <v>13</v>
      </c>
    </row>
    <row r="232" spans="2:9">
      <c r="B232" t="s">
        <v>1559</v>
      </c>
      <c r="C232" t="s">
        <v>1560</v>
      </c>
      <c r="D232" t="s">
        <v>836</v>
      </c>
      <c r="E232" t="s">
        <v>837</v>
      </c>
      <c r="F232" t="s">
        <v>856</v>
      </c>
      <c r="G232" t="s">
        <v>857</v>
      </c>
      <c r="H232" t="s">
        <v>576</v>
      </c>
      <c r="I232" t="s">
        <v>16</v>
      </c>
    </row>
    <row r="233" spans="2:9">
      <c r="B233" t="s">
        <v>1561</v>
      </c>
      <c r="C233" t="s">
        <v>1562</v>
      </c>
      <c r="D233" t="s">
        <v>836</v>
      </c>
      <c r="E233" t="s">
        <v>837</v>
      </c>
      <c r="F233" t="s">
        <v>1563</v>
      </c>
      <c r="G233" t="s">
        <v>1564</v>
      </c>
      <c r="H233" t="s">
        <v>562</v>
      </c>
      <c r="I233" t="s">
        <v>13</v>
      </c>
    </row>
    <row r="234" spans="2:9">
      <c r="B234" t="s">
        <v>1565</v>
      </c>
      <c r="C234" t="s">
        <v>1566</v>
      </c>
      <c r="D234" t="s">
        <v>836</v>
      </c>
      <c r="E234" t="s">
        <v>837</v>
      </c>
      <c r="F234" t="s">
        <v>1567</v>
      </c>
      <c r="G234" t="s">
        <v>1568</v>
      </c>
      <c r="H234" t="s">
        <v>550</v>
      </c>
      <c r="I234" t="s">
        <v>432</v>
      </c>
    </row>
    <row r="235" spans="2:9">
      <c r="B235" t="s">
        <v>1569</v>
      </c>
      <c r="C235" t="s">
        <v>1570</v>
      </c>
      <c r="D235" t="s">
        <v>836</v>
      </c>
      <c r="E235" t="s">
        <v>837</v>
      </c>
      <c r="F235" t="s">
        <v>1393</v>
      </c>
      <c r="G235" t="s">
        <v>1394</v>
      </c>
      <c r="H235" t="s">
        <v>696</v>
      </c>
      <c r="I235" t="s">
        <v>15</v>
      </c>
    </row>
    <row r="236" spans="2:9">
      <c r="B236" t="s">
        <v>1571</v>
      </c>
      <c r="C236" t="s">
        <v>1572</v>
      </c>
      <c r="D236" t="s">
        <v>836</v>
      </c>
      <c r="E236" t="s">
        <v>837</v>
      </c>
      <c r="F236" t="s">
        <v>1476</v>
      </c>
      <c r="G236" t="s">
        <v>1477</v>
      </c>
      <c r="H236" t="s">
        <v>550</v>
      </c>
      <c r="I236" t="s">
        <v>432</v>
      </c>
    </row>
    <row r="237" spans="2:9" hidden="1">
      <c r="B237" t="s">
        <v>1573</v>
      </c>
      <c r="C237" t="s">
        <v>1574</v>
      </c>
      <c r="D237" t="s">
        <v>1305</v>
      </c>
      <c r="E237" t="s">
        <v>1306</v>
      </c>
      <c r="F237" t="s">
        <v>1575</v>
      </c>
      <c r="G237" t="s">
        <v>1576</v>
      </c>
      <c r="H237" t="s">
        <v>570</v>
      </c>
      <c r="I237" t="s">
        <v>14</v>
      </c>
    </row>
    <row r="238" spans="2:9">
      <c r="B238" t="s">
        <v>1577</v>
      </c>
      <c r="C238" t="s">
        <v>1578</v>
      </c>
      <c r="D238" t="s">
        <v>836</v>
      </c>
      <c r="E238" t="s">
        <v>837</v>
      </c>
      <c r="F238" t="s">
        <v>1007</v>
      </c>
      <c r="G238" t="s">
        <v>1008</v>
      </c>
      <c r="H238" t="s">
        <v>562</v>
      </c>
      <c r="I238" t="s">
        <v>13</v>
      </c>
    </row>
    <row r="239" spans="2:9">
      <c r="B239" t="s">
        <v>1579</v>
      </c>
      <c r="C239" t="s">
        <v>1580</v>
      </c>
      <c r="D239" t="s">
        <v>836</v>
      </c>
      <c r="E239" t="s">
        <v>837</v>
      </c>
      <c r="F239" t="s">
        <v>1393</v>
      </c>
      <c r="G239" t="s">
        <v>1394</v>
      </c>
      <c r="H239" t="s">
        <v>1152</v>
      </c>
      <c r="I239" t="s">
        <v>1153</v>
      </c>
    </row>
    <row r="240" spans="2:9">
      <c r="B240" t="s">
        <v>639</v>
      </c>
      <c r="C240" t="s">
        <v>640</v>
      </c>
      <c r="D240" t="s">
        <v>836</v>
      </c>
      <c r="E240" t="s">
        <v>837</v>
      </c>
      <c r="F240" t="s">
        <v>557</v>
      </c>
      <c r="G240" t="s">
        <v>558</v>
      </c>
      <c r="H240" t="s">
        <v>562</v>
      </c>
      <c r="I240" t="s">
        <v>13</v>
      </c>
    </row>
    <row r="241" spans="2:9">
      <c r="B241" t="s">
        <v>1581</v>
      </c>
      <c r="C241" t="s">
        <v>1582</v>
      </c>
      <c r="D241" t="s">
        <v>836</v>
      </c>
      <c r="E241" t="s">
        <v>837</v>
      </c>
      <c r="F241" t="s">
        <v>555</v>
      </c>
      <c r="G241" t="s">
        <v>556</v>
      </c>
      <c r="H241" t="s">
        <v>562</v>
      </c>
      <c r="I241" t="s">
        <v>13</v>
      </c>
    </row>
    <row r="242" spans="2:9">
      <c r="B242" t="s">
        <v>1583</v>
      </c>
      <c r="C242" t="s">
        <v>1584</v>
      </c>
      <c r="D242" t="s">
        <v>836</v>
      </c>
      <c r="E242" t="s">
        <v>837</v>
      </c>
      <c r="F242" t="s">
        <v>1320</v>
      </c>
      <c r="G242" t="s">
        <v>1321</v>
      </c>
      <c r="H242" t="s">
        <v>562</v>
      </c>
      <c r="I242" t="s">
        <v>13</v>
      </c>
    </row>
    <row r="243" spans="2:9">
      <c r="B243" t="s">
        <v>1585</v>
      </c>
      <c r="C243" t="s">
        <v>1586</v>
      </c>
      <c r="D243" t="s">
        <v>836</v>
      </c>
      <c r="E243" t="s">
        <v>837</v>
      </c>
      <c r="F243" t="s">
        <v>1397</v>
      </c>
      <c r="G243" t="s">
        <v>1398</v>
      </c>
      <c r="H243" t="s">
        <v>562</v>
      </c>
      <c r="I243" t="s">
        <v>13</v>
      </c>
    </row>
    <row r="244" spans="2:9">
      <c r="B244" t="s">
        <v>1587</v>
      </c>
      <c r="C244" t="s">
        <v>1588</v>
      </c>
      <c r="D244" t="s">
        <v>836</v>
      </c>
      <c r="E244" t="s">
        <v>837</v>
      </c>
      <c r="F244" t="s">
        <v>1589</v>
      </c>
      <c r="G244" t="s">
        <v>1590</v>
      </c>
      <c r="H244" t="s">
        <v>1418</v>
      </c>
      <c r="I244" t="s">
        <v>1419</v>
      </c>
    </row>
    <row r="245" spans="2:9">
      <c r="B245" t="s">
        <v>1591</v>
      </c>
      <c r="C245" t="s">
        <v>1592</v>
      </c>
      <c r="D245" t="s">
        <v>836</v>
      </c>
      <c r="E245" t="s">
        <v>837</v>
      </c>
      <c r="F245" t="s">
        <v>1501</v>
      </c>
      <c r="G245" t="s">
        <v>1502</v>
      </c>
      <c r="H245" t="s">
        <v>562</v>
      </c>
      <c r="I245" t="s">
        <v>13</v>
      </c>
    </row>
    <row r="246" spans="2:9">
      <c r="B246" t="s">
        <v>665</v>
      </c>
      <c r="C246" t="s">
        <v>666</v>
      </c>
      <c r="D246" t="s">
        <v>836</v>
      </c>
      <c r="E246" t="s">
        <v>837</v>
      </c>
      <c r="F246" t="s">
        <v>667</v>
      </c>
      <c r="G246" t="s">
        <v>1593</v>
      </c>
      <c r="H246" t="s">
        <v>562</v>
      </c>
      <c r="I246" t="s">
        <v>13</v>
      </c>
    </row>
    <row r="247" spans="2:9">
      <c r="B247" t="s">
        <v>1594</v>
      </c>
      <c r="C247" t="s">
        <v>1595</v>
      </c>
      <c r="D247" t="s">
        <v>836</v>
      </c>
      <c r="E247" t="s">
        <v>837</v>
      </c>
      <c r="F247" t="s">
        <v>1596</v>
      </c>
      <c r="G247" t="s">
        <v>1597</v>
      </c>
      <c r="H247" t="s">
        <v>550</v>
      </c>
      <c r="I247" t="s">
        <v>432</v>
      </c>
    </row>
    <row r="248" spans="2:9">
      <c r="B248" t="s">
        <v>1598</v>
      </c>
      <c r="C248" t="s">
        <v>1599</v>
      </c>
      <c r="D248" t="s">
        <v>836</v>
      </c>
      <c r="E248" t="s">
        <v>837</v>
      </c>
      <c r="F248" t="s">
        <v>1600</v>
      </c>
      <c r="G248" t="s">
        <v>1601</v>
      </c>
      <c r="H248" t="s">
        <v>562</v>
      </c>
      <c r="I248" t="s">
        <v>13</v>
      </c>
    </row>
    <row r="249" spans="2:9">
      <c r="B249" t="s">
        <v>1602</v>
      </c>
      <c r="C249" t="s">
        <v>1603</v>
      </c>
      <c r="D249" t="s">
        <v>836</v>
      </c>
      <c r="E249" t="s">
        <v>837</v>
      </c>
      <c r="F249" t="s">
        <v>1604</v>
      </c>
      <c r="G249" t="s">
        <v>1605</v>
      </c>
      <c r="H249" t="s">
        <v>562</v>
      </c>
      <c r="I249" t="s">
        <v>13</v>
      </c>
    </row>
    <row r="250" spans="2:9">
      <c r="B250" t="s">
        <v>1606</v>
      </c>
      <c r="C250" t="s">
        <v>1607</v>
      </c>
      <c r="D250" t="s">
        <v>836</v>
      </c>
      <c r="E250" t="s">
        <v>837</v>
      </c>
      <c r="F250" t="s">
        <v>1144</v>
      </c>
      <c r="G250" t="s">
        <v>1145</v>
      </c>
      <c r="H250" t="s">
        <v>945</v>
      </c>
      <c r="I250" t="s">
        <v>946</v>
      </c>
    </row>
    <row r="251" spans="2:9">
      <c r="B251" t="s">
        <v>1608</v>
      </c>
      <c r="C251" t="s">
        <v>1609</v>
      </c>
      <c r="D251" t="s">
        <v>836</v>
      </c>
      <c r="E251" t="s">
        <v>837</v>
      </c>
      <c r="F251" t="s">
        <v>555</v>
      </c>
      <c r="G251" t="s">
        <v>556</v>
      </c>
      <c r="H251" t="s">
        <v>550</v>
      </c>
      <c r="I251" t="s">
        <v>432</v>
      </c>
    </row>
    <row r="252" spans="2:9">
      <c r="B252" t="s">
        <v>1610</v>
      </c>
      <c r="C252" t="s">
        <v>1611</v>
      </c>
      <c r="D252" t="s">
        <v>836</v>
      </c>
      <c r="E252" t="s">
        <v>837</v>
      </c>
      <c r="F252" t="s">
        <v>891</v>
      </c>
      <c r="G252" t="s">
        <v>892</v>
      </c>
      <c r="H252" t="s">
        <v>550</v>
      </c>
      <c r="I252" t="s">
        <v>432</v>
      </c>
    </row>
    <row r="253" spans="2:9">
      <c r="B253" t="s">
        <v>1612</v>
      </c>
      <c r="C253" t="s">
        <v>1613</v>
      </c>
      <c r="D253" t="s">
        <v>836</v>
      </c>
      <c r="E253" t="s">
        <v>837</v>
      </c>
      <c r="F253" t="s">
        <v>1614</v>
      </c>
      <c r="G253" t="s">
        <v>1615</v>
      </c>
      <c r="H253" t="s">
        <v>696</v>
      </c>
      <c r="I253" t="s">
        <v>15</v>
      </c>
    </row>
    <row r="254" spans="2:9">
      <c r="B254" t="s">
        <v>1616</v>
      </c>
      <c r="C254" t="s">
        <v>1617</v>
      </c>
      <c r="D254" t="s">
        <v>836</v>
      </c>
      <c r="E254" t="s">
        <v>837</v>
      </c>
      <c r="F254" t="s">
        <v>555</v>
      </c>
      <c r="G254" t="s">
        <v>556</v>
      </c>
      <c r="H254" t="s">
        <v>1418</v>
      </c>
      <c r="I254" t="s">
        <v>1419</v>
      </c>
    </row>
    <row r="255" spans="2:9">
      <c r="B255" t="s">
        <v>1618</v>
      </c>
      <c r="C255" t="s">
        <v>1619</v>
      </c>
      <c r="D255" t="s">
        <v>836</v>
      </c>
      <c r="E255" t="s">
        <v>837</v>
      </c>
      <c r="F255" t="s">
        <v>1542</v>
      </c>
      <c r="G255" t="s">
        <v>1543</v>
      </c>
      <c r="H255" t="s">
        <v>562</v>
      </c>
      <c r="I255" t="s">
        <v>13</v>
      </c>
    </row>
    <row r="256" spans="2:9">
      <c r="B256" t="s">
        <v>1620</v>
      </c>
      <c r="C256" t="s">
        <v>1621</v>
      </c>
      <c r="D256" t="s">
        <v>836</v>
      </c>
      <c r="E256" t="s">
        <v>837</v>
      </c>
      <c r="F256" t="s">
        <v>555</v>
      </c>
      <c r="G256" t="s">
        <v>556</v>
      </c>
      <c r="H256" t="s">
        <v>562</v>
      </c>
      <c r="I256" t="s">
        <v>13</v>
      </c>
    </row>
    <row r="257" spans="2:9">
      <c r="B257" t="s">
        <v>1622</v>
      </c>
      <c r="C257" t="s">
        <v>1623</v>
      </c>
      <c r="D257" t="s">
        <v>836</v>
      </c>
      <c r="E257" t="s">
        <v>837</v>
      </c>
      <c r="F257" t="s">
        <v>943</v>
      </c>
      <c r="G257" t="s">
        <v>944</v>
      </c>
      <c r="H257" t="s">
        <v>1418</v>
      </c>
      <c r="I257" t="s">
        <v>1419</v>
      </c>
    </row>
    <row r="258" spans="2:9">
      <c r="B258" t="s">
        <v>1624</v>
      </c>
      <c r="C258" t="s">
        <v>1625</v>
      </c>
      <c r="D258" t="s">
        <v>836</v>
      </c>
      <c r="E258" t="s">
        <v>837</v>
      </c>
      <c r="F258" t="s">
        <v>856</v>
      </c>
      <c r="G258" t="s">
        <v>857</v>
      </c>
      <c r="H258" t="s">
        <v>570</v>
      </c>
      <c r="I258" t="s">
        <v>14</v>
      </c>
    </row>
    <row r="259" spans="2:9">
      <c r="B259" t="s">
        <v>1626</v>
      </c>
      <c r="C259" t="s">
        <v>1627</v>
      </c>
      <c r="D259" t="s">
        <v>836</v>
      </c>
      <c r="E259" t="s">
        <v>837</v>
      </c>
      <c r="F259" t="s">
        <v>1379</v>
      </c>
      <c r="G259" t="s">
        <v>1380</v>
      </c>
      <c r="H259" t="s">
        <v>550</v>
      </c>
      <c r="I259" t="s">
        <v>432</v>
      </c>
    </row>
    <row r="260" spans="2:9">
      <c r="B260" t="s">
        <v>1628</v>
      </c>
      <c r="C260" t="s">
        <v>1629</v>
      </c>
      <c r="D260" t="s">
        <v>836</v>
      </c>
      <c r="E260" t="s">
        <v>837</v>
      </c>
      <c r="F260" t="s">
        <v>1174</v>
      </c>
      <c r="G260" t="s">
        <v>1175</v>
      </c>
      <c r="H260" t="s">
        <v>550</v>
      </c>
      <c r="I260" t="s">
        <v>432</v>
      </c>
    </row>
    <row r="261" spans="2:9">
      <c r="B261" t="s">
        <v>1630</v>
      </c>
      <c r="C261" t="s">
        <v>1631</v>
      </c>
      <c r="D261" t="s">
        <v>836</v>
      </c>
      <c r="E261" t="s">
        <v>837</v>
      </c>
      <c r="F261" t="s">
        <v>1013</v>
      </c>
      <c r="G261" t="s">
        <v>1014</v>
      </c>
      <c r="H261" t="s">
        <v>696</v>
      </c>
      <c r="I261" t="s">
        <v>15</v>
      </c>
    </row>
    <row r="262" spans="2:9">
      <c r="B262" t="s">
        <v>1632</v>
      </c>
      <c r="C262" t="s">
        <v>1633</v>
      </c>
      <c r="D262" t="s">
        <v>836</v>
      </c>
      <c r="E262" t="s">
        <v>837</v>
      </c>
      <c r="F262" t="s">
        <v>870</v>
      </c>
      <c r="G262" t="s">
        <v>871</v>
      </c>
      <c r="H262" t="s">
        <v>562</v>
      </c>
      <c r="I262" t="s">
        <v>13</v>
      </c>
    </row>
    <row r="263" spans="2:9">
      <c r="B263" t="s">
        <v>1634</v>
      </c>
      <c r="C263" t="s">
        <v>1635</v>
      </c>
      <c r="D263" t="s">
        <v>836</v>
      </c>
      <c r="E263" t="s">
        <v>837</v>
      </c>
      <c r="F263" t="s">
        <v>916</v>
      </c>
      <c r="G263" t="s">
        <v>917</v>
      </c>
      <c r="H263" t="s">
        <v>570</v>
      </c>
      <c r="I263" t="s">
        <v>14</v>
      </c>
    </row>
    <row r="264" spans="2:9">
      <c r="B264" t="s">
        <v>1636</v>
      </c>
      <c r="C264" t="s">
        <v>1637</v>
      </c>
      <c r="D264" t="s">
        <v>836</v>
      </c>
      <c r="E264" t="s">
        <v>837</v>
      </c>
      <c r="F264" t="s">
        <v>1487</v>
      </c>
      <c r="G264" t="s">
        <v>1488</v>
      </c>
      <c r="H264" t="s">
        <v>562</v>
      </c>
      <c r="I264" t="s">
        <v>13</v>
      </c>
    </row>
    <row r="265" spans="2:9">
      <c r="B265" t="s">
        <v>1638</v>
      </c>
      <c r="C265" t="s">
        <v>1639</v>
      </c>
      <c r="D265" t="s">
        <v>836</v>
      </c>
      <c r="E265" t="s">
        <v>837</v>
      </c>
      <c r="F265" t="s">
        <v>1487</v>
      </c>
      <c r="G265" t="s">
        <v>1488</v>
      </c>
      <c r="H265" t="s">
        <v>562</v>
      </c>
      <c r="I265" t="s">
        <v>13</v>
      </c>
    </row>
    <row r="266" spans="2:9">
      <c r="B266" t="s">
        <v>1640</v>
      </c>
      <c r="C266" t="s">
        <v>1641</v>
      </c>
      <c r="D266" t="s">
        <v>836</v>
      </c>
      <c r="E266" t="s">
        <v>837</v>
      </c>
      <c r="F266" t="s">
        <v>989</v>
      </c>
      <c r="G266" t="s">
        <v>990</v>
      </c>
      <c r="H266" t="s">
        <v>562</v>
      </c>
      <c r="I266" t="s">
        <v>13</v>
      </c>
    </row>
    <row r="267" spans="2:9">
      <c r="B267" t="s">
        <v>1642</v>
      </c>
      <c r="C267" t="s">
        <v>1643</v>
      </c>
      <c r="D267" t="s">
        <v>836</v>
      </c>
      <c r="E267" t="s">
        <v>837</v>
      </c>
      <c r="F267" t="s">
        <v>1644</v>
      </c>
      <c r="G267" t="s">
        <v>1645</v>
      </c>
      <c r="H267" t="s">
        <v>1152</v>
      </c>
      <c r="I267" t="s">
        <v>1153</v>
      </c>
    </row>
    <row r="268" spans="2:9">
      <c r="B268" t="s">
        <v>1646</v>
      </c>
      <c r="C268" t="s">
        <v>1647</v>
      </c>
      <c r="D268" t="s">
        <v>836</v>
      </c>
      <c r="E268" t="s">
        <v>837</v>
      </c>
      <c r="F268" t="s">
        <v>1648</v>
      </c>
      <c r="G268" t="s">
        <v>1649</v>
      </c>
      <c r="H268" t="s">
        <v>576</v>
      </c>
      <c r="I268" t="s">
        <v>16</v>
      </c>
    </row>
    <row r="269" spans="2:9">
      <c r="B269" t="s">
        <v>1650</v>
      </c>
      <c r="C269" t="s">
        <v>1651</v>
      </c>
      <c r="D269" t="s">
        <v>836</v>
      </c>
      <c r="E269" t="s">
        <v>837</v>
      </c>
      <c r="F269" t="s">
        <v>1652</v>
      </c>
      <c r="G269" t="s">
        <v>1653</v>
      </c>
      <c r="H269" t="s">
        <v>1152</v>
      </c>
      <c r="I269" t="s">
        <v>1153</v>
      </c>
    </row>
    <row r="270" spans="2:9">
      <c r="B270" t="s">
        <v>1654</v>
      </c>
      <c r="C270" t="s">
        <v>1655</v>
      </c>
      <c r="D270" t="s">
        <v>836</v>
      </c>
      <c r="E270" t="s">
        <v>837</v>
      </c>
      <c r="F270" t="s">
        <v>1656</v>
      </c>
      <c r="G270" t="s">
        <v>1657</v>
      </c>
      <c r="H270" t="s">
        <v>562</v>
      </c>
      <c r="I270" t="s">
        <v>13</v>
      </c>
    </row>
    <row r="271" spans="2:9">
      <c r="B271" t="s">
        <v>1658</v>
      </c>
      <c r="C271" t="s">
        <v>1659</v>
      </c>
      <c r="D271" t="s">
        <v>836</v>
      </c>
      <c r="E271" t="s">
        <v>837</v>
      </c>
      <c r="F271" t="s">
        <v>943</v>
      </c>
      <c r="G271" t="s">
        <v>944</v>
      </c>
      <c r="H271" t="s">
        <v>562</v>
      </c>
      <c r="I271" t="s">
        <v>13</v>
      </c>
    </row>
    <row r="272" spans="2:9">
      <c r="B272" t="s">
        <v>1660</v>
      </c>
      <c r="C272" t="s">
        <v>1661</v>
      </c>
      <c r="D272" t="s">
        <v>836</v>
      </c>
      <c r="E272" t="s">
        <v>837</v>
      </c>
      <c r="F272" t="s">
        <v>1055</v>
      </c>
      <c r="G272" t="s">
        <v>1056</v>
      </c>
      <c r="H272" t="s">
        <v>550</v>
      </c>
      <c r="I272" t="s">
        <v>432</v>
      </c>
    </row>
    <row r="273" spans="2:9">
      <c r="B273" t="s">
        <v>1662</v>
      </c>
      <c r="C273" t="s">
        <v>1663</v>
      </c>
      <c r="D273" t="s">
        <v>836</v>
      </c>
      <c r="E273" t="s">
        <v>837</v>
      </c>
      <c r="F273" t="s">
        <v>1393</v>
      </c>
      <c r="G273" t="s">
        <v>1394</v>
      </c>
      <c r="H273" t="s">
        <v>550</v>
      </c>
      <c r="I273" t="s">
        <v>432</v>
      </c>
    </row>
    <row r="274" spans="2:9">
      <c r="B274" t="s">
        <v>1664</v>
      </c>
      <c r="C274" t="s">
        <v>1665</v>
      </c>
      <c r="D274" t="s">
        <v>836</v>
      </c>
      <c r="E274" t="s">
        <v>837</v>
      </c>
      <c r="F274" t="s">
        <v>997</v>
      </c>
      <c r="G274" t="s">
        <v>998</v>
      </c>
      <c r="H274" t="s">
        <v>562</v>
      </c>
      <c r="I274" t="s">
        <v>13</v>
      </c>
    </row>
    <row r="275" spans="2:9">
      <c r="B275" t="s">
        <v>1666</v>
      </c>
      <c r="C275" t="s">
        <v>1667</v>
      </c>
      <c r="D275" t="s">
        <v>836</v>
      </c>
      <c r="E275" t="s">
        <v>837</v>
      </c>
      <c r="F275" t="s">
        <v>1668</v>
      </c>
      <c r="G275" t="s">
        <v>1669</v>
      </c>
      <c r="H275" t="s">
        <v>562</v>
      </c>
      <c r="I275" t="s">
        <v>13</v>
      </c>
    </row>
    <row r="276" spans="2:9">
      <c r="B276" t="s">
        <v>1670</v>
      </c>
      <c r="C276" t="s">
        <v>1671</v>
      </c>
      <c r="D276" t="s">
        <v>836</v>
      </c>
      <c r="E276" t="s">
        <v>837</v>
      </c>
      <c r="F276" t="s">
        <v>1533</v>
      </c>
      <c r="G276" t="s">
        <v>1534</v>
      </c>
      <c r="H276" t="s">
        <v>696</v>
      </c>
      <c r="I276" t="s">
        <v>15</v>
      </c>
    </row>
    <row r="277" spans="2:9">
      <c r="B277" t="s">
        <v>683</v>
      </c>
      <c r="C277" t="s">
        <v>684</v>
      </c>
      <c r="D277" t="s">
        <v>836</v>
      </c>
      <c r="E277" t="s">
        <v>837</v>
      </c>
      <c r="F277" t="s">
        <v>555</v>
      </c>
      <c r="G277" t="s">
        <v>556</v>
      </c>
      <c r="H277" t="s">
        <v>562</v>
      </c>
      <c r="I277" t="s">
        <v>13</v>
      </c>
    </row>
    <row r="278" spans="2:9">
      <c r="B278" t="s">
        <v>1672</v>
      </c>
      <c r="C278" t="s">
        <v>1673</v>
      </c>
      <c r="D278" t="s">
        <v>836</v>
      </c>
      <c r="E278" t="s">
        <v>837</v>
      </c>
      <c r="F278" t="s">
        <v>1093</v>
      </c>
      <c r="G278" t="s">
        <v>1094</v>
      </c>
      <c r="H278" t="s">
        <v>562</v>
      </c>
      <c r="I278" t="s">
        <v>13</v>
      </c>
    </row>
    <row r="279" spans="2:9">
      <c r="B279" t="s">
        <v>750</v>
      </c>
      <c r="C279" t="s">
        <v>751</v>
      </c>
      <c r="D279" t="s">
        <v>836</v>
      </c>
      <c r="E279" t="s">
        <v>837</v>
      </c>
      <c r="F279" t="s">
        <v>57</v>
      </c>
      <c r="G279" t="s">
        <v>741</v>
      </c>
      <c r="H279" t="s">
        <v>570</v>
      </c>
      <c r="I279" t="s">
        <v>14</v>
      </c>
    </row>
    <row r="280" spans="2:9">
      <c r="B280" t="s">
        <v>1674</v>
      </c>
      <c r="C280" t="s">
        <v>1675</v>
      </c>
      <c r="D280" t="s">
        <v>836</v>
      </c>
      <c r="E280" t="s">
        <v>837</v>
      </c>
      <c r="F280" t="s">
        <v>1676</v>
      </c>
      <c r="G280" t="s">
        <v>1677</v>
      </c>
      <c r="H280" t="s">
        <v>562</v>
      </c>
      <c r="I280" t="s">
        <v>13</v>
      </c>
    </row>
    <row r="281" spans="2:9">
      <c r="B281" t="s">
        <v>1678</v>
      </c>
      <c r="C281" t="s">
        <v>1679</v>
      </c>
      <c r="D281" t="s">
        <v>836</v>
      </c>
      <c r="E281" t="s">
        <v>837</v>
      </c>
      <c r="F281" t="s">
        <v>1214</v>
      </c>
      <c r="G281" t="s">
        <v>1215</v>
      </c>
      <c r="H281" t="s">
        <v>562</v>
      </c>
      <c r="I281" t="s">
        <v>13</v>
      </c>
    </row>
    <row r="282" spans="2:9">
      <c r="B282" t="s">
        <v>1680</v>
      </c>
      <c r="C282" t="s">
        <v>1681</v>
      </c>
      <c r="D282" t="s">
        <v>836</v>
      </c>
      <c r="E282" t="s">
        <v>837</v>
      </c>
      <c r="F282" t="s">
        <v>1682</v>
      </c>
      <c r="G282" t="s">
        <v>1683</v>
      </c>
      <c r="H282" t="s">
        <v>562</v>
      </c>
      <c r="I282" t="s">
        <v>13</v>
      </c>
    </row>
    <row r="283" spans="2:9">
      <c r="B283" t="s">
        <v>1684</v>
      </c>
      <c r="C283" t="s">
        <v>1685</v>
      </c>
      <c r="D283" t="s">
        <v>836</v>
      </c>
      <c r="E283" t="s">
        <v>837</v>
      </c>
      <c r="F283" t="s">
        <v>555</v>
      </c>
      <c r="G283" t="s">
        <v>556</v>
      </c>
      <c r="H283" t="s">
        <v>945</v>
      </c>
      <c r="I283" t="s">
        <v>946</v>
      </c>
    </row>
    <row r="284" spans="2:9">
      <c r="B284" t="s">
        <v>1686</v>
      </c>
      <c r="C284" t="s">
        <v>1687</v>
      </c>
      <c r="D284" t="s">
        <v>836</v>
      </c>
      <c r="E284" t="s">
        <v>837</v>
      </c>
      <c r="F284" t="s">
        <v>1320</v>
      </c>
      <c r="G284" t="s">
        <v>1321</v>
      </c>
      <c r="H284" t="s">
        <v>570</v>
      </c>
      <c r="I284" t="s">
        <v>14</v>
      </c>
    </row>
    <row r="285" spans="2:9">
      <c r="B285" t="s">
        <v>1688</v>
      </c>
      <c r="C285" t="s">
        <v>1689</v>
      </c>
      <c r="D285" t="s">
        <v>836</v>
      </c>
      <c r="E285" t="s">
        <v>837</v>
      </c>
      <c r="F285" t="s">
        <v>1501</v>
      </c>
      <c r="G285" t="s">
        <v>1502</v>
      </c>
      <c r="H285" t="s">
        <v>696</v>
      </c>
      <c r="I285" t="s">
        <v>15</v>
      </c>
    </row>
    <row r="286" spans="2:9">
      <c r="B286" t="s">
        <v>1690</v>
      </c>
      <c r="C286" t="s">
        <v>1691</v>
      </c>
      <c r="D286" t="s">
        <v>836</v>
      </c>
      <c r="E286" t="s">
        <v>837</v>
      </c>
      <c r="F286" t="s">
        <v>1692</v>
      </c>
      <c r="G286" t="s">
        <v>1693</v>
      </c>
      <c r="H286" t="s">
        <v>570</v>
      </c>
      <c r="I286" t="s">
        <v>14</v>
      </c>
    </row>
    <row r="287" spans="2:9">
      <c r="B287" t="s">
        <v>1694</v>
      </c>
      <c r="C287" t="s">
        <v>1695</v>
      </c>
      <c r="D287" t="s">
        <v>836</v>
      </c>
      <c r="E287" t="s">
        <v>837</v>
      </c>
      <c r="F287" t="s">
        <v>852</v>
      </c>
      <c r="G287" t="s">
        <v>853</v>
      </c>
      <c r="H287" t="s">
        <v>562</v>
      </c>
      <c r="I287" t="s">
        <v>13</v>
      </c>
    </row>
    <row r="288" spans="2:9">
      <c r="B288" t="s">
        <v>1696</v>
      </c>
      <c r="C288" t="s">
        <v>1697</v>
      </c>
      <c r="D288" t="s">
        <v>836</v>
      </c>
      <c r="E288" t="s">
        <v>837</v>
      </c>
      <c r="F288" t="s">
        <v>1698</v>
      </c>
      <c r="G288" t="s">
        <v>1699</v>
      </c>
      <c r="H288" t="s">
        <v>570</v>
      </c>
      <c r="I288" t="s">
        <v>14</v>
      </c>
    </row>
    <row r="289" spans="2:9">
      <c r="B289" t="s">
        <v>1700</v>
      </c>
      <c r="C289" t="s">
        <v>1701</v>
      </c>
      <c r="D289" t="s">
        <v>836</v>
      </c>
      <c r="E289" t="s">
        <v>837</v>
      </c>
      <c r="F289" t="s">
        <v>555</v>
      </c>
      <c r="G289" t="s">
        <v>556</v>
      </c>
      <c r="H289" t="s">
        <v>562</v>
      </c>
      <c r="I289" t="s">
        <v>13</v>
      </c>
    </row>
    <row r="290" spans="2:9">
      <c r="B290" t="s">
        <v>1702</v>
      </c>
      <c r="C290" t="s">
        <v>1703</v>
      </c>
      <c r="D290" t="s">
        <v>836</v>
      </c>
      <c r="E290" t="s">
        <v>837</v>
      </c>
      <c r="F290" t="s">
        <v>906</v>
      </c>
      <c r="G290" t="s">
        <v>907</v>
      </c>
      <c r="H290" t="s">
        <v>562</v>
      </c>
      <c r="I290" t="s">
        <v>13</v>
      </c>
    </row>
    <row r="291" spans="2:9">
      <c r="B291" t="s">
        <v>1704</v>
      </c>
      <c r="C291" t="s">
        <v>1705</v>
      </c>
      <c r="D291" t="s">
        <v>836</v>
      </c>
      <c r="E291" t="s">
        <v>837</v>
      </c>
      <c r="F291" t="s">
        <v>852</v>
      </c>
      <c r="G291" t="s">
        <v>853</v>
      </c>
      <c r="H291" t="s">
        <v>562</v>
      </c>
      <c r="I291" t="s">
        <v>13</v>
      </c>
    </row>
    <row r="292" spans="2:9">
      <c r="B292" t="s">
        <v>1706</v>
      </c>
      <c r="C292" t="s">
        <v>1707</v>
      </c>
      <c r="D292" t="s">
        <v>836</v>
      </c>
      <c r="E292" t="s">
        <v>837</v>
      </c>
      <c r="F292" t="s">
        <v>925</v>
      </c>
      <c r="G292" t="s">
        <v>926</v>
      </c>
      <c r="H292" t="s">
        <v>562</v>
      </c>
      <c r="I292" t="s">
        <v>13</v>
      </c>
    </row>
    <row r="293" spans="2:9">
      <c r="B293" t="s">
        <v>1708</v>
      </c>
      <c r="C293" t="s">
        <v>1709</v>
      </c>
      <c r="D293" t="s">
        <v>836</v>
      </c>
      <c r="E293" t="s">
        <v>837</v>
      </c>
      <c r="F293" t="s">
        <v>1710</v>
      </c>
      <c r="G293" t="s">
        <v>1711</v>
      </c>
      <c r="H293" t="s">
        <v>562</v>
      </c>
      <c r="I293" t="s">
        <v>13</v>
      </c>
    </row>
    <row r="294" spans="2:9" hidden="1">
      <c r="B294" t="s">
        <v>1712</v>
      </c>
      <c r="C294" t="s">
        <v>1713</v>
      </c>
      <c r="D294" t="s">
        <v>1305</v>
      </c>
      <c r="E294" t="s">
        <v>1306</v>
      </c>
      <c r="F294" t="s">
        <v>1575</v>
      </c>
      <c r="G294" t="s">
        <v>1576</v>
      </c>
      <c r="H294" t="s">
        <v>1714</v>
      </c>
      <c r="I294" t="s">
        <v>1715</v>
      </c>
    </row>
    <row r="295" spans="2:9">
      <c r="B295" t="s">
        <v>1716</v>
      </c>
      <c r="C295" t="s">
        <v>1717</v>
      </c>
      <c r="D295" t="s">
        <v>836</v>
      </c>
      <c r="E295" t="s">
        <v>837</v>
      </c>
      <c r="F295" t="s">
        <v>1379</v>
      </c>
      <c r="G295" t="s">
        <v>1380</v>
      </c>
      <c r="H295" t="s">
        <v>562</v>
      </c>
      <c r="I295" t="s">
        <v>13</v>
      </c>
    </row>
    <row r="296" spans="2:9">
      <c r="B296" t="s">
        <v>1718</v>
      </c>
      <c r="C296" t="s">
        <v>1719</v>
      </c>
      <c r="D296" t="s">
        <v>836</v>
      </c>
      <c r="E296" t="s">
        <v>837</v>
      </c>
      <c r="F296" t="s">
        <v>989</v>
      </c>
      <c r="G296" t="s">
        <v>990</v>
      </c>
      <c r="H296" t="s">
        <v>576</v>
      </c>
      <c r="I296" t="s">
        <v>16</v>
      </c>
    </row>
    <row r="297" spans="2:9">
      <c r="B297" t="s">
        <v>1720</v>
      </c>
      <c r="C297" t="s">
        <v>1721</v>
      </c>
      <c r="D297" t="s">
        <v>836</v>
      </c>
      <c r="E297" t="s">
        <v>837</v>
      </c>
      <c r="F297" t="s">
        <v>1722</v>
      </c>
      <c r="G297" t="s">
        <v>1723</v>
      </c>
      <c r="H297" t="s">
        <v>1152</v>
      </c>
      <c r="I297" t="s">
        <v>1153</v>
      </c>
    </row>
    <row r="298" spans="2:9" hidden="1">
      <c r="B298" t="s">
        <v>1724</v>
      </c>
      <c r="C298" t="s">
        <v>1725</v>
      </c>
      <c r="D298" t="s">
        <v>1148</v>
      </c>
      <c r="E298" t="s">
        <v>1149</v>
      </c>
      <c r="F298" t="s">
        <v>1150</v>
      </c>
      <c r="G298" t="s">
        <v>1151</v>
      </c>
      <c r="H298" t="s">
        <v>1152</v>
      </c>
      <c r="I298" t="s">
        <v>1153</v>
      </c>
    </row>
    <row r="299" spans="2:9">
      <c r="B299" t="s">
        <v>1726</v>
      </c>
      <c r="C299" t="s">
        <v>1727</v>
      </c>
      <c r="D299" t="s">
        <v>836</v>
      </c>
      <c r="E299" t="s">
        <v>837</v>
      </c>
      <c r="F299" t="s">
        <v>1728</v>
      </c>
      <c r="G299" t="s">
        <v>1729</v>
      </c>
      <c r="H299" t="s">
        <v>1152</v>
      </c>
      <c r="I299" t="s">
        <v>1153</v>
      </c>
    </row>
    <row r="300" spans="2:9">
      <c r="B300" t="s">
        <v>1730</v>
      </c>
      <c r="C300" t="s">
        <v>1731</v>
      </c>
      <c r="D300" t="s">
        <v>836</v>
      </c>
      <c r="E300" t="s">
        <v>837</v>
      </c>
      <c r="F300" t="s">
        <v>1614</v>
      </c>
      <c r="G300" t="s">
        <v>1615</v>
      </c>
      <c r="H300" t="s">
        <v>570</v>
      </c>
      <c r="I300" t="s">
        <v>14</v>
      </c>
    </row>
    <row r="301" spans="2:9">
      <c r="B301" t="s">
        <v>1732</v>
      </c>
      <c r="C301" t="s">
        <v>1733</v>
      </c>
      <c r="D301" t="s">
        <v>836</v>
      </c>
      <c r="E301" t="s">
        <v>837</v>
      </c>
      <c r="F301" t="s">
        <v>1734</v>
      </c>
      <c r="G301" t="s">
        <v>1735</v>
      </c>
      <c r="H301" t="s">
        <v>1152</v>
      </c>
      <c r="I301" t="s">
        <v>1153</v>
      </c>
    </row>
    <row r="302" spans="2:9">
      <c r="B302" t="s">
        <v>1736</v>
      </c>
      <c r="C302" t="s">
        <v>1737</v>
      </c>
      <c r="D302" t="s">
        <v>836</v>
      </c>
      <c r="E302" t="s">
        <v>837</v>
      </c>
      <c r="F302" t="s">
        <v>1487</v>
      </c>
      <c r="G302" t="s">
        <v>1488</v>
      </c>
      <c r="H302" t="s">
        <v>570</v>
      </c>
      <c r="I302" t="s">
        <v>14</v>
      </c>
    </row>
    <row r="303" spans="2:9">
      <c r="B303" t="s">
        <v>1738</v>
      </c>
      <c r="C303" t="s">
        <v>1739</v>
      </c>
      <c r="D303" t="s">
        <v>836</v>
      </c>
      <c r="E303" t="s">
        <v>837</v>
      </c>
      <c r="F303" t="s">
        <v>1740</v>
      </c>
      <c r="G303" t="s">
        <v>1741</v>
      </c>
      <c r="H303" t="s">
        <v>570</v>
      </c>
      <c r="I303" t="s">
        <v>14</v>
      </c>
    </row>
    <row r="304" spans="2:9">
      <c r="B304" t="s">
        <v>1743</v>
      </c>
      <c r="C304" t="s">
        <v>1744</v>
      </c>
      <c r="D304" t="s">
        <v>836</v>
      </c>
      <c r="E304" t="s">
        <v>837</v>
      </c>
      <c r="F304" t="s">
        <v>1745</v>
      </c>
      <c r="G304" t="s">
        <v>1746</v>
      </c>
      <c r="H304" t="s">
        <v>576</v>
      </c>
      <c r="I304" t="s">
        <v>16</v>
      </c>
    </row>
    <row r="305" spans="2:9">
      <c r="B305" t="s">
        <v>1747</v>
      </c>
      <c r="C305" t="s">
        <v>1748</v>
      </c>
      <c r="D305" t="s">
        <v>836</v>
      </c>
      <c r="E305" t="s">
        <v>837</v>
      </c>
      <c r="F305" t="s">
        <v>557</v>
      </c>
      <c r="G305" t="s">
        <v>558</v>
      </c>
      <c r="H305" t="s">
        <v>562</v>
      </c>
      <c r="I305" t="s">
        <v>13</v>
      </c>
    </row>
    <row r="306" spans="2:9">
      <c r="B306" t="s">
        <v>1749</v>
      </c>
      <c r="C306" t="s">
        <v>1750</v>
      </c>
      <c r="D306" t="s">
        <v>836</v>
      </c>
      <c r="E306" t="s">
        <v>837</v>
      </c>
      <c r="F306" t="s">
        <v>555</v>
      </c>
      <c r="G306" t="s">
        <v>556</v>
      </c>
      <c r="H306" t="s">
        <v>550</v>
      </c>
      <c r="I306" t="s">
        <v>432</v>
      </c>
    </row>
    <row r="307" spans="2:9">
      <c r="B307" t="s">
        <v>1751</v>
      </c>
      <c r="C307" t="s">
        <v>1752</v>
      </c>
      <c r="D307" t="s">
        <v>836</v>
      </c>
      <c r="E307" t="s">
        <v>837</v>
      </c>
      <c r="F307" t="s">
        <v>1753</v>
      </c>
      <c r="G307" t="s">
        <v>1754</v>
      </c>
      <c r="H307" t="s">
        <v>550</v>
      </c>
      <c r="I307" t="s">
        <v>432</v>
      </c>
    </row>
    <row r="308" spans="2:9">
      <c r="B308" t="s">
        <v>1755</v>
      </c>
      <c r="C308" t="s">
        <v>1756</v>
      </c>
      <c r="D308" t="s">
        <v>836</v>
      </c>
      <c r="E308" t="s">
        <v>837</v>
      </c>
      <c r="F308" t="s">
        <v>1757</v>
      </c>
      <c r="G308" t="s">
        <v>1758</v>
      </c>
      <c r="H308" t="s">
        <v>562</v>
      </c>
      <c r="I308" t="s">
        <v>13</v>
      </c>
    </row>
    <row r="309" spans="2:9">
      <c r="B309" t="s">
        <v>1759</v>
      </c>
      <c r="C309" t="s">
        <v>1760</v>
      </c>
      <c r="D309" t="s">
        <v>836</v>
      </c>
      <c r="E309" t="s">
        <v>837</v>
      </c>
      <c r="F309" t="s">
        <v>1437</v>
      </c>
      <c r="G309" t="s">
        <v>1438</v>
      </c>
      <c r="H309" t="s">
        <v>562</v>
      </c>
      <c r="I309" t="s">
        <v>13</v>
      </c>
    </row>
    <row r="310" spans="2:9">
      <c r="B310" t="s">
        <v>1761</v>
      </c>
      <c r="C310" t="s">
        <v>1762</v>
      </c>
      <c r="D310" t="s">
        <v>836</v>
      </c>
      <c r="E310" t="s">
        <v>837</v>
      </c>
      <c r="F310" t="s">
        <v>1093</v>
      </c>
      <c r="G310" t="s">
        <v>1094</v>
      </c>
      <c r="H310" t="s">
        <v>562</v>
      </c>
      <c r="I310" t="s">
        <v>13</v>
      </c>
    </row>
    <row r="311" spans="2:9">
      <c r="B311" t="s">
        <v>1763</v>
      </c>
      <c r="C311" t="s">
        <v>1764</v>
      </c>
      <c r="D311" t="s">
        <v>836</v>
      </c>
      <c r="E311" t="s">
        <v>837</v>
      </c>
      <c r="F311" t="s">
        <v>1765</v>
      </c>
      <c r="G311" t="s">
        <v>1766</v>
      </c>
      <c r="H311" t="s">
        <v>570</v>
      </c>
      <c r="I311" t="s">
        <v>14</v>
      </c>
    </row>
    <row r="312" spans="2:9">
      <c r="B312" t="s">
        <v>1767</v>
      </c>
      <c r="C312" t="s">
        <v>1768</v>
      </c>
      <c r="D312" t="s">
        <v>836</v>
      </c>
      <c r="E312" t="s">
        <v>837</v>
      </c>
      <c r="F312" t="s">
        <v>1769</v>
      </c>
      <c r="G312" t="s">
        <v>1770</v>
      </c>
      <c r="H312" t="s">
        <v>696</v>
      </c>
      <c r="I312" t="s">
        <v>15</v>
      </c>
    </row>
    <row r="313" spans="2:9">
      <c r="B313" t="s">
        <v>1771</v>
      </c>
      <c r="C313" t="s">
        <v>1772</v>
      </c>
      <c r="D313" t="s">
        <v>836</v>
      </c>
      <c r="E313" t="s">
        <v>837</v>
      </c>
      <c r="F313" t="s">
        <v>1589</v>
      </c>
      <c r="G313" t="s">
        <v>1590</v>
      </c>
      <c r="H313" t="s">
        <v>1773</v>
      </c>
      <c r="I313" t="s">
        <v>1774</v>
      </c>
    </row>
    <row r="314" spans="2:9">
      <c r="B314" t="s">
        <v>1775</v>
      </c>
      <c r="C314" t="s">
        <v>1776</v>
      </c>
      <c r="D314" t="s">
        <v>836</v>
      </c>
      <c r="E314" t="s">
        <v>837</v>
      </c>
      <c r="F314" t="s">
        <v>1777</v>
      </c>
      <c r="G314" t="s">
        <v>1778</v>
      </c>
      <c r="H314" t="s">
        <v>576</v>
      </c>
      <c r="I314" t="s">
        <v>16</v>
      </c>
    </row>
    <row r="315" spans="2:9">
      <c r="B315" t="s">
        <v>1779</v>
      </c>
      <c r="C315" t="s">
        <v>1780</v>
      </c>
      <c r="D315" t="s">
        <v>836</v>
      </c>
      <c r="E315" t="s">
        <v>837</v>
      </c>
      <c r="F315" t="s">
        <v>1781</v>
      </c>
      <c r="G315" t="s">
        <v>1782</v>
      </c>
      <c r="H315" t="s">
        <v>562</v>
      </c>
      <c r="I315" t="s">
        <v>13</v>
      </c>
    </row>
    <row r="316" spans="2:9">
      <c r="B316" t="s">
        <v>1783</v>
      </c>
      <c r="C316" t="s">
        <v>1784</v>
      </c>
      <c r="D316" t="s">
        <v>836</v>
      </c>
      <c r="E316" t="s">
        <v>837</v>
      </c>
      <c r="F316" t="s">
        <v>1785</v>
      </c>
      <c r="G316" t="s">
        <v>1786</v>
      </c>
      <c r="H316" t="s">
        <v>550</v>
      </c>
      <c r="I316" t="s">
        <v>432</v>
      </c>
    </row>
    <row r="317" spans="2:9">
      <c r="B317" t="s">
        <v>1787</v>
      </c>
      <c r="C317" t="s">
        <v>1788</v>
      </c>
      <c r="D317" t="s">
        <v>836</v>
      </c>
      <c r="E317" t="s">
        <v>837</v>
      </c>
      <c r="F317" t="s">
        <v>1789</v>
      </c>
      <c r="G317" t="s">
        <v>1790</v>
      </c>
      <c r="H317" t="s">
        <v>1418</v>
      </c>
      <c r="I317" t="s">
        <v>1419</v>
      </c>
    </row>
    <row r="318" spans="2:9">
      <c r="B318" t="s">
        <v>1793</v>
      </c>
      <c r="C318" t="s">
        <v>1794</v>
      </c>
      <c r="D318" t="s">
        <v>836</v>
      </c>
      <c r="E318" t="s">
        <v>837</v>
      </c>
      <c r="F318" t="s">
        <v>555</v>
      </c>
      <c r="G318" t="s">
        <v>556</v>
      </c>
      <c r="H318" t="s">
        <v>562</v>
      </c>
      <c r="I318" t="s">
        <v>13</v>
      </c>
    </row>
    <row r="319" spans="2:9">
      <c r="B319" t="s">
        <v>1795</v>
      </c>
      <c r="C319" t="s">
        <v>1796</v>
      </c>
      <c r="D319" t="s">
        <v>836</v>
      </c>
      <c r="E319" t="s">
        <v>837</v>
      </c>
      <c r="F319" t="s">
        <v>1563</v>
      </c>
      <c r="G319" t="s">
        <v>1564</v>
      </c>
      <c r="H319" t="s">
        <v>562</v>
      </c>
      <c r="I319" t="s">
        <v>13</v>
      </c>
    </row>
    <row r="320" spans="2:9">
      <c r="B320" t="s">
        <v>1797</v>
      </c>
      <c r="C320" t="s">
        <v>1798</v>
      </c>
      <c r="D320" t="s">
        <v>836</v>
      </c>
      <c r="E320" t="s">
        <v>837</v>
      </c>
      <c r="F320" t="s">
        <v>1379</v>
      </c>
      <c r="G320" t="s">
        <v>1380</v>
      </c>
      <c r="H320" t="s">
        <v>550</v>
      </c>
      <c r="I320" t="s">
        <v>432</v>
      </c>
    </row>
    <row r="321" spans="2:9">
      <c r="B321" t="s">
        <v>1799</v>
      </c>
      <c r="C321" t="s">
        <v>1800</v>
      </c>
      <c r="D321" t="s">
        <v>836</v>
      </c>
      <c r="E321" t="s">
        <v>837</v>
      </c>
      <c r="F321" t="s">
        <v>1801</v>
      </c>
      <c r="G321" t="s">
        <v>1802</v>
      </c>
      <c r="H321" t="s">
        <v>562</v>
      </c>
      <c r="I321" t="s">
        <v>13</v>
      </c>
    </row>
    <row r="322" spans="2:9">
      <c r="B322" t="s">
        <v>1803</v>
      </c>
      <c r="C322" t="s">
        <v>1804</v>
      </c>
      <c r="D322" t="s">
        <v>836</v>
      </c>
      <c r="E322" t="s">
        <v>837</v>
      </c>
      <c r="F322" t="s">
        <v>1805</v>
      </c>
      <c r="G322" t="s">
        <v>1806</v>
      </c>
      <c r="H322" t="s">
        <v>570</v>
      </c>
      <c r="I322" t="s">
        <v>14</v>
      </c>
    </row>
    <row r="323" spans="2:9">
      <c r="B323" t="s">
        <v>1807</v>
      </c>
      <c r="C323" t="s">
        <v>1808</v>
      </c>
      <c r="D323" t="s">
        <v>836</v>
      </c>
      <c r="E323" t="s">
        <v>837</v>
      </c>
      <c r="F323" t="s">
        <v>852</v>
      </c>
      <c r="G323" t="s">
        <v>853</v>
      </c>
      <c r="H323" t="s">
        <v>576</v>
      </c>
      <c r="I323" t="s">
        <v>16</v>
      </c>
    </row>
    <row r="324" spans="2:9">
      <c r="B324" t="s">
        <v>1809</v>
      </c>
      <c r="C324" t="s">
        <v>1810</v>
      </c>
      <c r="D324" t="s">
        <v>836</v>
      </c>
      <c r="E324" t="s">
        <v>837</v>
      </c>
      <c r="F324" t="s">
        <v>1811</v>
      </c>
      <c r="G324" t="s">
        <v>1812</v>
      </c>
      <c r="H324" t="s">
        <v>562</v>
      </c>
      <c r="I324" t="s">
        <v>13</v>
      </c>
    </row>
    <row r="325" spans="2:9">
      <c r="B325" t="s">
        <v>1813</v>
      </c>
      <c r="C325" t="s">
        <v>1814</v>
      </c>
      <c r="D325" t="s">
        <v>836</v>
      </c>
      <c r="E325" t="s">
        <v>837</v>
      </c>
      <c r="F325" t="s">
        <v>852</v>
      </c>
      <c r="G325" t="s">
        <v>853</v>
      </c>
      <c r="H325" t="s">
        <v>696</v>
      </c>
      <c r="I325" t="s">
        <v>15</v>
      </c>
    </row>
    <row r="326" spans="2:9">
      <c r="B326" t="s">
        <v>1815</v>
      </c>
      <c r="C326" t="s">
        <v>1816</v>
      </c>
      <c r="D326" t="s">
        <v>836</v>
      </c>
      <c r="E326" t="s">
        <v>837</v>
      </c>
      <c r="F326" t="s">
        <v>555</v>
      </c>
      <c r="G326" t="s">
        <v>556</v>
      </c>
      <c r="H326" t="s">
        <v>562</v>
      </c>
      <c r="I326" t="s">
        <v>13</v>
      </c>
    </row>
    <row r="327" spans="2:9">
      <c r="B327" t="s">
        <v>1817</v>
      </c>
      <c r="C327" t="s">
        <v>1818</v>
      </c>
      <c r="D327" t="s">
        <v>836</v>
      </c>
      <c r="E327" t="s">
        <v>837</v>
      </c>
      <c r="F327" t="s">
        <v>1819</v>
      </c>
      <c r="G327" t="s">
        <v>1820</v>
      </c>
      <c r="H327" t="s">
        <v>570</v>
      </c>
      <c r="I327" t="s">
        <v>14</v>
      </c>
    </row>
    <row r="328" spans="2:9">
      <c r="B328" t="s">
        <v>1821</v>
      </c>
      <c r="C328" t="s">
        <v>1822</v>
      </c>
      <c r="D328" t="s">
        <v>836</v>
      </c>
      <c r="E328" t="s">
        <v>837</v>
      </c>
      <c r="F328" t="s">
        <v>925</v>
      </c>
      <c r="G328" t="s">
        <v>926</v>
      </c>
      <c r="H328" t="s">
        <v>570</v>
      </c>
      <c r="I328" t="s">
        <v>14</v>
      </c>
    </row>
    <row r="329" spans="2:9">
      <c r="B329" t="s">
        <v>1823</v>
      </c>
      <c r="C329" t="s">
        <v>1824</v>
      </c>
      <c r="D329" t="s">
        <v>836</v>
      </c>
      <c r="E329" t="s">
        <v>837</v>
      </c>
      <c r="F329" t="s">
        <v>1676</v>
      </c>
      <c r="G329" t="s">
        <v>1677</v>
      </c>
      <c r="H329" t="s">
        <v>590</v>
      </c>
      <c r="I329" t="s">
        <v>591</v>
      </c>
    </row>
    <row r="330" spans="2:9">
      <c r="B330" t="s">
        <v>1825</v>
      </c>
      <c r="C330" t="s">
        <v>1826</v>
      </c>
      <c r="D330" t="s">
        <v>836</v>
      </c>
      <c r="E330" t="s">
        <v>837</v>
      </c>
      <c r="F330" t="s">
        <v>1007</v>
      </c>
      <c r="G330" t="s">
        <v>1008</v>
      </c>
      <c r="H330" t="s">
        <v>696</v>
      </c>
      <c r="I330" t="s">
        <v>15</v>
      </c>
    </row>
    <row r="331" spans="2:9">
      <c r="B331" t="s">
        <v>1827</v>
      </c>
      <c r="C331" t="s">
        <v>1828</v>
      </c>
      <c r="D331" t="s">
        <v>836</v>
      </c>
      <c r="E331" t="s">
        <v>837</v>
      </c>
      <c r="F331" t="s">
        <v>1013</v>
      </c>
      <c r="G331" t="s">
        <v>1014</v>
      </c>
      <c r="H331" t="s">
        <v>562</v>
      </c>
      <c r="I331" t="s">
        <v>13</v>
      </c>
    </row>
    <row r="332" spans="2:9">
      <c r="B332" t="s">
        <v>1829</v>
      </c>
      <c r="C332" t="s">
        <v>1830</v>
      </c>
      <c r="D332" t="s">
        <v>836</v>
      </c>
      <c r="E332" t="s">
        <v>837</v>
      </c>
      <c r="F332" t="s">
        <v>1181</v>
      </c>
      <c r="G332" t="s">
        <v>1182</v>
      </c>
      <c r="H332" t="s">
        <v>562</v>
      </c>
      <c r="I332" t="s">
        <v>13</v>
      </c>
    </row>
    <row r="333" spans="2:9">
      <c r="B333" t="s">
        <v>1831</v>
      </c>
      <c r="C333" t="s">
        <v>1832</v>
      </c>
      <c r="D333" t="s">
        <v>836</v>
      </c>
      <c r="E333" t="s">
        <v>837</v>
      </c>
      <c r="F333" t="s">
        <v>1487</v>
      </c>
      <c r="G333" t="s">
        <v>1488</v>
      </c>
      <c r="H333" t="s">
        <v>562</v>
      </c>
      <c r="I333" t="s">
        <v>13</v>
      </c>
    </row>
    <row r="334" spans="2:9">
      <c r="B334" t="s">
        <v>574</v>
      </c>
      <c r="C334" t="s">
        <v>575</v>
      </c>
      <c r="D334" t="s">
        <v>836</v>
      </c>
      <c r="E334" t="s">
        <v>837</v>
      </c>
      <c r="F334" t="s">
        <v>557</v>
      </c>
      <c r="G334" t="s">
        <v>558</v>
      </c>
      <c r="H334" t="s">
        <v>576</v>
      </c>
      <c r="I334" t="s">
        <v>16</v>
      </c>
    </row>
    <row r="335" spans="2:9">
      <c r="B335" t="s">
        <v>1833</v>
      </c>
      <c r="C335" t="s">
        <v>1834</v>
      </c>
      <c r="D335" t="s">
        <v>836</v>
      </c>
      <c r="E335" t="s">
        <v>837</v>
      </c>
      <c r="F335" t="s">
        <v>1835</v>
      </c>
      <c r="G335" t="s">
        <v>1836</v>
      </c>
      <c r="H335" t="s">
        <v>1152</v>
      </c>
      <c r="I335" t="s">
        <v>1153</v>
      </c>
    </row>
    <row r="336" spans="2:9">
      <c r="B336" t="s">
        <v>1837</v>
      </c>
      <c r="C336" t="s">
        <v>1838</v>
      </c>
      <c r="D336" t="s">
        <v>836</v>
      </c>
      <c r="E336" t="s">
        <v>837</v>
      </c>
      <c r="F336" t="s">
        <v>1437</v>
      </c>
      <c r="G336" t="s">
        <v>1438</v>
      </c>
      <c r="H336" t="s">
        <v>570</v>
      </c>
      <c r="I336" t="s">
        <v>14</v>
      </c>
    </row>
    <row r="337" spans="2:9">
      <c r="B337" t="s">
        <v>1839</v>
      </c>
      <c r="C337" t="s">
        <v>1840</v>
      </c>
      <c r="D337" t="s">
        <v>836</v>
      </c>
      <c r="E337" t="s">
        <v>837</v>
      </c>
      <c r="F337" t="s">
        <v>1529</v>
      </c>
      <c r="G337" t="s">
        <v>1530</v>
      </c>
      <c r="H337" t="s">
        <v>550</v>
      </c>
      <c r="I337" t="s">
        <v>432</v>
      </c>
    </row>
    <row r="338" spans="2:9">
      <c r="B338" t="s">
        <v>1841</v>
      </c>
      <c r="C338" t="s">
        <v>1842</v>
      </c>
      <c r="D338" t="s">
        <v>836</v>
      </c>
      <c r="E338" t="s">
        <v>837</v>
      </c>
      <c r="F338" t="s">
        <v>1843</v>
      </c>
      <c r="G338" t="s">
        <v>1844</v>
      </c>
      <c r="H338" t="s">
        <v>562</v>
      </c>
      <c r="I338" t="s">
        <v>13</v>
      </c>
    </row>
    <row r="339" spans="2:9">
      <c r="B339" t="s">
        <v>1845</v>
      </c>
      <c r="C339" t="s">
        <v>1846</v>
      </c>
      <c r="D339" t="s">
        <v>836</v>
      </c>
      <c r="E339" t="s">
        <v>837</v>
      </c>
      <c r="F339" t="s">
        <v>1847</v>
      </c>
      <c r="G339" t="s">
        <v>1848</v>
      </c>
      <c r="H339" t="s">
        <v>576</v>
      </c>
      <c r="I339" t="s">
        <v>16</v>
      </c>
    </row>
    <row r="340" spans="2:9" s="177" customFormat="1">
      <c r="B340" t="s">
        <v>1849</v>
      </c>
      <c r="C340" t="s">
        <v>1850</v>
      </c>
      <c r="D340" t="s">
        <v>836</v>
      </c>
      <c r="E340" t="s">
        <v>837</v>
      </c>
      <c r="F340" t="s">
        <v>1644</v>
      </c>
      <c r="G340" t="s">
        <v>1645</v>
      </c>
      <c r="H340" t="s">
        <v>576</v>
      </c>
      <c r="I340" t="s">
        <v>16</v>
      </c>
    </row>
    <row r="341" spans="2:9">
      <c r="B341" s="177" t="s">
        <v>547</v>
      </c>
      <c r="C341" s="177" t="s">
        <v>548</v>
      </c>
      <c r="D341" s="177" t="s">
        <v>836</v>
      </c>
      <c r="E341" s="177" t="s">
        <v>837</v>
      </c>
      <c r="F341" s="177" t="s">
        <v>549</v>
      </c>
      <c r="G341" s="177" t="s">
        <v>1851</v>
      </c>
      <c r="H341" s="177" t="s">
        <v>1418</v>
      </c>
      <c r="I341" s="177" t="s">
        <v>1419</v>
      </c>
    </row>
    <row r="342" spans="2:9">
      <c r="B342" t="s">
        <v>1852</v>
      </c>
      <c r="C342" t="s">
        <v>1853</v>
      </c>
      <c r="D342" t="s">
        <v>836</v>
      </c>
      <c r="E342" t="s">
        <v>837</v>
      </c>
      <c r="F342" t="s">
        <v>1277</v>
      </c>
      <c r="G342" t="s">
        <v>1278</v>
      </c>
      <c r="H342" t="s">
        <v>696</v>
      </c>
      <c r="I342" t="s">
        <v>15</v>
      </c>
    </row>
    <row r="343" spans="2:9">
      <c r="B343" t="s">
        <v>1854</v>
      </c>
      <c r="C343" t="s">
        <v>1855</v>
      </c>
      <c r="D343" t="s">
        <v>836</v>
      </c>
      <c r="E343" t="s">
        <v>837</v>
      </c>
      <c r="F343" t="s">
        <v>1722</v>
      </c>
      <c r="G343" t="s">
        <v>1723</v>
      </c>
      <c r="H343" t="s">
        <v>550</v>
      </c>
      <c r="I343" t="s">
        <v>432</v>
      </c>
    </row>
    <row r="344" spans="2:9">
      <c r="B344" t="s">
        <v>1856</v>
      </c>
      <c r="C344" t="s">
        <v>1857</v>
      </c>
      <c r="D344" t="s">
        <v>836</v>
      </c>
      <c r="E344" t="s">
        <v>837</v>
      </c>
      <c r="F344" t="s">
        <v>1835</v>
      </c>
      <c r="G344" t="s">
        <v>1836</v>
      </c>
      <c r="H344" t="s">
        <v>562</v>
      </c>
      <c r="I344" t="s">
        <v>13</v>
      </c>
    </row>
    <row r="345" spans="2:9">
      <c r="B345" t="s">
        <v>1858</v>
      </c>
      <c r="C345" t="s">
        <v>1859</v>
      </c>
      <c r="D345" t="s">
        <v>836</v>
      </c>
      <c r="E345" t="s">
        <v>837</v>
      </c>
      <c r="F345" t="s">
        <v>1458</v>
      </c>
      <c r="G345" t="s">
        <v>1459</v>
      </c>
      <c r="H345" t="s">
        <v>1152</v>
      </c>
      <c r="I345" t="s">
        <v>1153</v>
      </c>
    </row>
    <row r="346" spans="2:9">
      <c r="B346" t="s">
        <v>1860</v>
      </c>
      <c r="C346" t="s">
        <v>1861</v>
      </c>
      <c r="D346" t="s">
        <v>836</v>
      </c>
      <c r="E346" t="s">
        <v>837</v>
      </c>
      <c r="F346" t="s">
        <v>1144</v>
      </c>
      <c r="G346" t="s">
        <v>1145</v>
      </c>
      <c r="H346" t="s">
        <v>945</v>
      </c>
      <c r="I346" t="s">
        <v>946</v>
      </c>
    </row>
    <row r="347" spans="2:9">
      <c r="B347" t="s">
        <v>1862</v>
      </c>
      <c r="C347" t="s">
        <v>1863</v>
      </c>
      <c r="D347" t="s">
        <v>836</v>
      </c>
      <c r="E347" t="s">
        <v>837</v>
      </c>
      <c r="F347" t="s">
        <v>1019</v>
      </c>
      <c r="G347" t="s">
        <v>1020</v>
      </c>
      <c r="H347" t="s">
        <v>1152</v>
      </c>
      <c r="I347" t="s">
        <v>1153</v>
      </c>
    </row>
    <row r="348" spans="2:9">
      <c r="B348" t="s">
        <v>1864</v>
      </c>
      <c r="C348" t="s">
        <v>1865</v>
      </c>
      <c r="D348" t="s">
        <v>836</v>
      </c>
      <c r="E348" t="s">
        <v>837</v>
      </c>
      <c r="F348" t="s">
        <v>1083</v>
      </c>
      <c r="G348" t="s">
        <v>1084</v>
      </c>
      <c r="H348" t="s">
        <v>562</v>
      </c>
      <c r="I348" t="s">
        <v>13</v>
      </c>
    </row>
    <row r="349" spans="2:9">
      <c r="B349" t="s">
        <v>1867</v>
      </c>
      <c r="C349" t="s">
        <v>1868</v>
      </c>
      <c r="D349" t="s">
        <v>836</v>
      </c>
      <c r="E349" t="s">
        <v>837</v>
      </c>
      <c r="F349" t="s">
        <v>1869</v>
      </c>
      <c r="G349" t="s">
        <v>1870</v>
      </c>
      <c r="H349" t="s">
        <v>562</v>
      </c>
      <c r="I349" t="s">
        <v>13</v>
      </c>
    </row>
    <row r="350" spans="2:9">
      <c r="B350" t="s">
        <v>1871</v>
      </c>
      <c r="C350" t="s">
        <v>1872</v>
      </c>
      <c r="D350" t="s">
        <v>836</v>
      </c>
      <c r="E350" t="s">
        <v>837</v>
      </c>
      <c r="F350" t="s">
        <v>1458</v>
      </c>
      <c r="G350" t="s">
        <v>1459</v>
      </c>
      <c r="H350" t="s">
        <v>570</v>
      </c>
      <c r="I350" t="s">
        <v>14</v>
      </c>
    </row>
    <row r="351" spans="2:9">
      <c r="B351" t="s">
        <v>816</v>
      </c>
      <c r="C351" t="s">
        <v>817</v>
      </c>
      <c r="D351" t="s">
        <v>836</v>
      </c>
      <c r="E351" t="s">
        <v>837</v>
      </c>
      <c r="F351" t="s">
        <v>57</v>
      </c>
      <c r="G351" t="s">
        <v>741</v>
      </c>
      <c r="H351" t="s">
        <v>590</v>
      </c>
      <c r="I351" t="s">
        <v>591</v>
      </c>
    </row>
    <row r="352" spans="2:9">
      <c r="B352" t="s">
        <v>1873</v>
      </c>
      <c r="C352" t="s">
        <v>1874</v>
      </c>
      <c r="D352" t="s">
        <v>836</v>
      </c>
      <c r="E352" t="s">
        <v>837</v>
      </c>
      <c r="F352" t="s">
        <v>1875</v>
      </c>
      <c r="G352" t="s">
        <v>1876</v>
      </c>
      <c r="H352" t="s">
        <v>576</v>
      </c>
      <c r="I352" t="s">
        <v>16</v>
      </c>
    </row>
    <row r="353" spans="2:9">
      <c r="B353" t="s">
        <v>1877</v>
      </c>
      <c r="C353" t="s">
        <v>1878</v>
      </c>
      <c r="D353" t="s">
        <v>836</v>
      </c>
      <c r="E353" t="s">
        <v>837</v>
      </c>
      <c r="F353" t="s">
        <v>555</v>
      </c>
      <c r="G353" t="s">
        <v>556</v>
      </c>
      <c r="H353" t="s">
        <v>550</v>
      </c>
      <c r="I353" t="s">
        <v>432</v>
      </c>
    </row>
    <row r="354" spans="2:9">
      <c r="B354" t="s">
        <v>1879</v>
      </c>
      <c r="C354" t="s">
        <v>1880</v>
      </c>
      <c r="D354" t="s">
        <v>836</v>
      </c>
      <c r="E354" t="s">
        <v>837</v>
      </c>
      <c r="F354" t="s">
        <v>1881</v>
      </c>
      <c r="G354" t="s">
        <v>1882</v>
      </c>
      <c r="H354" t="s">
        <v>550</v>
      </c>
      <c r="I354" t="s">
        <v>432</v>
      </c>
    </row>
    <row r="355" spans="2:9">
      <c r="B355" t="s">
        <v>1883</v>
      </c>
      <c r="C355" t="s">
        <v>1884</v>
      </c>
      <c r="D355" t="s">
        <v>836</v>
      </c>
      <c r="E355" t="s">
        <v>837</v>
      </c>
      <c r="F355" t="s">
        <v>1885</v>
      </c>
      <c r="G355" t="s">
        <v>1886</v>
      </c>
      <c r="H355" t="s">
        <v>550</v>
      </c>
      <c r="I355" t="s">
        <v>432</v>
      </c>
    </row>
    <row r="356" spans="2:9">
      <c r="B356" t="s">
        <v>1887</v>
      </c>
      <c r="C356" t="s">
        <v>1888</v>
      </c>
      <c r="D356" t="s">
        <v>836</v>
      </c>
      <c r="E356" t="s">
        <v>837</v>
      </c>
      <c r="F356" t="s">
        <v>1889</v>
      </c>
      <c r="G356" t="s">
        <v>1890</v>
      </c>
      <c r="H356" t="s">
        <v>562</v>
      </c>
      <c r="I356" t="s">
        <v>13</v>
      </c>
    </row>
    <row r="357" spans="2:9">
      <c r="B357" t="s">
        <v>1892</v>
      </c>
      <c r="C357" t="s">
        <v>1893</v>
      </c>
      <c r="D357" t="s">
        <v>836</v>
      </c>
      <c r="E357" t="s">
        <v>837</v>
      </c>
      <c r="F357" t="s">
        <v>1046</v>
      </c>
      <c r="G357" t="s">
        <v>1047</v>
      </c>
      <c r="H357" t="s">
        <v>550</v>
      </c>
      <c r="I357" t="s">
        <v>432</v>
      </c>
    </row>
    <row r="358" spans="2:9">
      <c r="B358" t="s">
        <v>1894</v>
      </c>
      <c r="C358" t="s">
        <v>1895</v>
      </c>
      <c r="D358" t="s">
        <v>836</v>
      </c>
      <c r="E358" t="s">
        <v>837</v>
      </c>
      <c r="F358" t="s">
        <v>1320</v>
      </c>
      <c r="G358" t="s">
        <v>1321</v>
      </c>
      <c r="H358" t="s">
        <v>696</v>
      </c>
      <c r="I358" t="s">
        <v>15</v>
      </c>
    </row>
    <row r="359" spans="2:9">
      <c r="B359" t="s">
        <v>1896</v>
      </c>
      <c r="C359" t="s">
        <v>1897</v>
      </c>
      <c r="D359" t="s">
        <v>836</v>
      </c>
      <c r="E359" t="s">
        <v>837</v>
      </c>
      <c r="F359" t="s">
        <v>1898</v>
      </c>
      <c r="G359" t="s">
        <v>1899</v>
      </c>
      <c r="H359" t="s">
        <v>562</v>
      </c>
      <c r="I359" t="s">
        <v>13</v>
      </c>
    </row>
    <row r="360" spans="2:9">
      <c r="B360" t="s">
        <v>1900</v>
      </c>
      <c r="C360" t="s">
        <v>1901</v>
      </c>
      <c r="D360" t="s">
        <v>836</v>
      </c>
      <c r="E360" t="s">
        <v>837</v>
      </c>
      <c r="F360" t="s">
        <v>1902</v>
      </c>
      <c r="G360" t="s">
        <v>1903</v>
      </c>
      <c r="H360" t="s">
        <v>696</v>
      </c>
      <c r="I360" t="s">
        <v>15</v>
      </c>
    </row>
    <row r="361" spans="2:9">
      <c r="B361" t="s">
        <v>1904</v>
      </c>
      <c r="C361" t="s">
        <v>1905</v>
      </c>
      <c r="D361" t="s">
        <v>836</v>
      </c>
      <c r="E361" t="s">
        <v>837</v>
      </c>
      <c r="F361" t="s">
        <v>1676</v>
      </c>
      <c r="G361" t="s">
        <v>1677</v>
      </c>
      <c r="H361" t="s">
        <v>562</v>
      </c>
      <c r="I361" t="s">
        <v>13</v>
      </c>
    </row>
    <row r="362" spans="2:9">
      <c r="B362" t="s">
        <v>1906</v>
      </c>
      <c r="C362" t="s">
        <v>1907</v>
      </c>
      <c r="D362" t="s">
        <v>836</v>
      </c>
      <c r="E362" t="s">
        <v>837</v>
      </c>
      <c r="F362" t="s">
        <v>1805</v>
      </c>
      <c r="G362" t="s">
        <v>1806</v>
      </c>
      <c r="H362" t="s">
        <v>590</v>
      </c>
      <c r="I362" t="s">
        <v>591</v>
      </c>
    </row>
    <row r="363" spans="2:9">
      <c r="B363" t="s">
        <v>1908</v>
      </c>
      <c r="C363" t="s">
        <v>1909</v>
      </c>
      <c r="D363" t="s">
        <v>836</v>
      </c>
      <c r="E363" t="s">
        <v>837</v>
      </c>
      <c r="F363" t="s">
        <v>1596</v>
      </c>
      <c r="G363" t="s">
        <v>1597</v>
      </c>
      <c r="H363" t="s">
        <v>550</v>
      </c>
      <c r="I363" t="s">
        <v>432</v>
      </c>
    </row>
    <row r="364" spans="2:9">
      <c r="B364" t="s">
        <v>1910</v>
      </c>
      <c r="C364" t="s">
        <v>1911</v>
      </c>
      <c r="D364" t="s">
        <v>836</v>
      </c>
      <c r="E364" t="s">
        <v>837</v>
      </c>
      <c r="F364" t="s">
        <v>1019</v>
      </c>
      <c r="G364" t="s">
        <v>1020</v>
      </c>
      <c r="H364" t="s">
        <v>696</v>
      </c>
      <c r="I364" t="s">
        <v>15</v>
      </c>
    </row>
    <row r="365" spans="2:9">
      <c r="B365" t="s">
        <v>1914</v>
      </c>
      <c r="C365" t="s">
        <v>1915</v>
      </c>
      <c r="D365" t="s">
        <v>836</v>
      </c>
      <c r="E365" t="s">
        <v>837</v>
      </c>
      <c r="F365" t="s">
        <v>1596</v>
      </c>
      <c r="G365" t="s">
        <v>1597</v>
      </c>
      <c r="H365" t="s">
        <v>562</v>
      </c>
      <c r="I365" t="s">
        <v>13</v>
      </c>
    </row>
    <row r="366" spans="2:9">
      <c r="B366" t="s">
        <v>1916</v>
      </c>
      <c r="C366" t="s">
        <v>1917</v>
      </c>
      <c r="D366" t="s">
        <v>836</v>
      </c>
      <c r="E366" t="s">
        <v>837</v>
      </c>
      <c r="F366" t="s">
        <v>1181</v>
      </c>
      <c r="G366" t="s">
        <v>1182</v>
      </c>
      <c r="H366" t="s">
        <v>590</v>
      </c>
      <c r="I366" t="s">
        <v>591</v>
      </c>
    </row>
    <row r="367" spans="2:9">
      <c r="B367" t="s">
        <v>1918</v>
      </c>
      <c r="C367" t="s">
        <v>1919</v>
      </c>
      <c r="D367" t="s">
        <v>836</v>
      </c>
      <c r="E367" t="s">
        <v>837</v>
      </c>
      <c r="F367" t="s">
        <v>925</v>
      </c>
      <c r="G367" t="s">
        <v>926</v>
      </c>
      <c r="H367" t="s">
        <v>576</v>
      </c>
      <c r="I367" t="s">
        <v>16</v>
      </c>
    </row>
    <row r="368" spans="2:9">
      <c r="B368" t="s">
        <v>1920</v>
      </c>
      <c r="C368" t="s">
        <v>1921</v>
      </c>
      <c r="D368" t="s">
        <v>836</v>
      </c>
      <c r="E368" t="s">
        <v>837</v>
      </c>
      <c r="F368" t="s">
        <v>1397</v>
      </c>
      <c r="G368" t="s">
        <v>1398</v>
      </c>
      <c r="H368" t="s">
        <v>1152</v>
      </c>
      <c r="I368" t="s">
        <v>1153</v>
      </c>
    </row>
    <row r="369" spans="2:9" hidden="1">
      <c r="B369" t="s">
        <v>1922</v>
      </c>
      <c r="C369" t="s">
        <v>1923</v>
      </c>
      <c r="D369" t="s">
        <v>887</v>
      </c>
      <c r="E369" t="s">
        <v>888</v>
      </c>
      <c r="F369" t="s">
        <v>1924</v>
      </c>
      <c r="G369" t="s">
        <v>1925</v>
      </c>
      <c r="H369" t="s">
        <v>1178</v>
      </c>
      <c r="I369" t="s">
        <v>1926</v>
      </c>
    </row>
    <row r="370" spans="2:9">
      <c r="B370" t="s">
        <v>1927</v>
      </c>
      <c r="C370" t="s">
        <v>1928</v>
      </c>
      <c r="D370" t="s">
        <v>836</v>
      </c>
      <c r="E370" t="s">
        <v>837</v>
      </c>
      <c r="F370" t="s">
        <v>1083</v>
      </c>
      <c r="G370" t="s">
        <v>1084</v>
      </c>
      <c r="H370" t="s">
        <v>1152</v>
      </c>
      <c r="I370" t="s">
        <v>1153</v>
      </c>
    </row>
    <row r="371" spans="2:9">
      <c r="B371" t="s">
        <v>1929</v>
      </c>
      <c r="C371" t="s">
        <v>1930</v>
      </c>
      <c r="D371" t="s">
        <v>836</v>
      </c>
      <c r="E371" t="s">
        <v>837</v>
      </c>
      <c r="F371" t="s">
        <v>1931</v>
      </c>
      <c r="G371" t="s">
        <v>1932</v>
      </c>
      <c r="H371" t="s">
        <v>562</v>
      </c>
      <c r="I371" t="s">
        <v>13</v>
      </c>
    </row>
    <row r="372" spans="2:9" hidden="1">
      <c r="B372" t="s">
        <v>1933</v>
      </c>
      <c r="C372" t="s">
        <v>1934</v>
      </c>
      <c r="D372" t="s">
        <v>899</v>
      </c>
      <c r="E372" t="s">
        <v>900</v>
      </c>
      <c r="F372" t="s">
        <v>901</v>
      </c>
      <c r="G372" t="s">
        <v>900</v>
      </c>
      <c r="H372" t="s">
        <v>562</v>
      </c>
      <c r="I372" t="s">
        <v>13</v>
      </c>
    </row>
    <row r="373" spans="2:9">
      <c r="B373" t="s">
        <v>1935</v>
      </c>
      <c r="C373" t="s">
        <v>1936</v>
      </c>
      <c r="D373" t="s">
        <v>836</v>
      </c>
      <c r="E373" t="s">
        <v>837</v>
      </c>
      <c r="F373" t="s">
        <v>1214</v>
      </c>
      <c r="G373" t="s">
        <v>1215</v>
      </c>
      <c r="H373" t="s">
        <v>550</v>
      </c>
      <c r="I373" t="s">
        <v>432</v>
      </c>
    </row>
    <row r="374" spans="2:9">
      <c r="B374" t="s">
        <v>1937</v>
      </c>
      <c r="C374" t="s">
        <v>1938</v>
      </c>
      <c r="D374" t="s">
        <v>836</v>
      </c>
      <c r="E374" t="s">
        <v>837</v>
      </c>
      <c r="F374" t="s">
        <v>870</v>
      </c>
      <c r="G374" t="s">
        <v>871</v>
      </c>
      <c r="H374" t="s">
        <v>570</v>
      </c>
      <c r="I374" t="s">
        <v>14</v>
      </c>
    </row>
    <row r="375" spans="2:9">
      <c r="B375" t="s">
        <v>1939</v>
      </c>
      <c r="C375" t="s">
        <v>1940</v>
      </c>
      <c r="D375" t="s">
        <v>836</v>
      </c>
      <c r="E375" t="s">
        <v>837</v>
      </c>
      <c r="F375" t="s">
        <v>555</v>
      </c>
      <c r="G375" t="s">
        <v>556</v>
      </c>
      <c r="H375" t="s">
        <v>562</v>
      </c>
      <c r="I375" t="s">
        <v>13</v>
      </c>
    </row>
    <row r="376" spans="2:9">
      <c r="B376" t="s">
        <v>1941</v>
      </c>
      <c r="C376" t="s">
        <v>1942</v>
      </c>
      <c r="D376" t="s">
        <v>836</v>
      </c>
      <c r="E376" t="s">
        <v>837</v>
      </c>
      <c r="F376" t="s">
        <v>1819</v>
      </c>
      <c r="G376" t="s">
        <v>1820</v>
      </c>
      <c r="H376" t="s">
        <v>550</v>
      </c>
      <c r="I376" t="s">
        <v>432</v>
      </c>
    </row>
    <row r="377" spans="2:9">
      <c r="B377" t="s">
        <v>1943</v>
      </c>
      <c r="C377" t="s">
        <v>1944</v>
      </c>
      <c r="D377" t="s">
        <v>836</v>
      </c>
      <c r="E377" t="s">
        <v>837</v>
      </c>
      <c r="F377" t="s">
        <v>1458</v>
      </c>
      <c r="G377" t="s">
        <v>1459</v>
      </c>
      <c r="H377" t="s">
        <v>590</v>
      </c>
      <c r="I377" t="s">
        <v>591</v>
      </c>
    </row>
    <row r="378" spans="2:9">
      <c r="B378" t="s">
        <v>1945</v>
      </c>
      <c r="C378" t="s">
        <v>1946</v>
      </c>
      <c r="D378" t="s">
        <v>836</v>
      </c>
      <c r="E378" t="s">
        <v>837</v>
      </c>
      <c r="F378" t="s">
        <v>956</v>
      </c>
      <c r="G378" t="s">
        <v>957</v>
      </c>
      <c r="H378" t="s">
        <v>1418</v>
      </c>
      <c r="I378" t="s">
        <v>1419</v>
      </c>
    </row>
    <row r="379" spans="2:9">
      <c r="B379" t="s">
        <v>1947</v>
      </c>
      <c r="C379" t="s">
        <v>1948</v>
      </c>
      <c r="D379" t="s">
        <v>836</v>
      </c>
      <c r="E379" t="s">
        <v>837</v>
      </c>
      <c r="F379" t="s">
        <v>1769</v>
      </c>
      <c r="G379" t="s">
        <v>1770</v>
      </c>
      <c r="H379" t="s">
        <v>570</v>
      </c>
      <c r="I379" t="s">
        <v>14</v>
      </c>
    </row>
    <row r="380" spans="2:9">
      <c r="B380" t="s">
        <v>1949</v>
      </c>
      <c r="C380" t="s">
        <v>1950</v>
      </c>
      <c r="D380" t="s">
        <v>836</v>
      </c>
      <c r="E380" t="s">
        <v>837</v>
      </c>
      <c r="F380" t="s">
        <v>1523</v>
      </c>
      <c r="G380" t="s">
        <v>1524</v>
      </c>
      <c r="H380" t="s">
        <v>570</v>
      </c>
      <c r="I380" t="s">
        <v>14</v>
      </c>
    </row>
    <row r="381" spans="2:9">
      <c r="B381" t="s">
        <v>1951</v>
      </c>
      <c r="C381" t="s">
        <v>1952</v>
      </c>
      <c r="D381" t="s">
        <v>836</v>
      </c>
      <c r="E381" t="s">
        <v>837</v>
      </c>
      <c r="F381" t="s">
        <v>1233</v>
      </c>
      <c r="G381" t="s">
        <v>1234</v>
      </c>
      <c r="H381" t="s">
        <v>576</v>
      </c>
      <c r="I381" t="s">
        <v>16</v>
      </c>
    </row>
    <row r="382" spans="2:9">
      <c r="B382" t="s">
        <v>1953</v>
      </c>
      <c r="C382" t="s">
        <v>1954</v>
      </c>
      <c r="D382" t="s">
        <v>836</v>
      </c>
      <c r="E382" t="s">
        <v>837</v>
      </c>
      <c r="F382" t="s">
        <v>1519</v>
      </c>
      <c r="G382" t="s">
        <v>1520</v>
      </c>
      <c r="H382" t="s">
        <v>562</v>
      </c>
      <c r="I382" t="s">
        <v>13</v>
      </c>
    </row>
    <row r="383" spans="2:9">
      <c r="B383" t="s">
        <v>1955</v>
      </c>
      <c r="C383" t="s">
        <v>1956</v>
      </c>
      <c r="D383" t="s">
        <v>836</v>
      </c>
      <c r="E383" t="s">
        <v>837</v>
      </c>
      <c r="F383" t="s">
        <v>1437</v>
      </c>
      <c r="G383" t="s">
        <v>1438</v>
      </c>
      <c r="H383" t="s">
        <v>562</v>
      </c>
      <c r="I383" t="s">
        <v>13</v>
      </c>
    </row>
    <row r="384" spans="2:9">
      <c r="B384" t="s">
        <v>1957</v>
      </c>
      <c r="C384" t="s">
        <v>1958</v>
      </c>
      <c r="D384" t="s">
        <v>836</v>
      </c>
      <c r="E384" t="s">
        <v>837</v>
      </c>
      <c r="F384" t="s">
        <v>912</v>
      </c>
      <c r="G384" t="s">
        <v>913</v>
      </c>
      <c r="H384" t="s">
        <v>1418</v>
      </c>
      <c r="I384" t="s">
        <v>1419</v>
      </c>
    </row>
    <row r="385" spans="2:9">
      <c r="B385" t="s">
        <v>1959</v>
      </c>
      <c r="C385" t="s">
        <v>1960</v>
      </c>
      <c r="D385" t="s">
        <v>836</v>
      </c>
      <c r="E385" t="s">
        <v>837</v>
      </c>
      <c r="F385" t="s">
        <v>1885</v>
      </c>
      <c r="G385" t="s">
        <v>1886</v>
      </c>
      <c r="H385" t="s">
        <v>576</v>
      </c>
      <c r="I385" t="s">
        <v>16</v>
      </c>
    </row>
    <row r="386" spans="2:9">
      <c r="B386" t="s">
        <v>1961</v>
      </c>
      <c r="C386" t="s">
        <v>1962</v>
      </c>
      <c r="D386" t="s">
        <v>836</v>
      </c>
      <c r="E386" t="s">
        <v>837</v>
      </c>
      <c r="F386" t="s">
        <v>1370</v>
      </c>
      <c r="G386" t="s">
        <v>1371</v>
      </c>
      <c r="H386" t="s">
        <v>550</v>
      </c>
      <c r="I386" t="s">
        <v>432</v>
      </c>
    </row>
    <row r="387" spans="2:9">
      <c r="B387" t="s">
        <v>1963</v>
      </c>
      <c r="C387" t="s">
        <v>1964</v>
      </c>
      <c r="D387" t="s">
        <v>836</v>
      </c>
      <c r="E387" t="s">
        <v>837</v>
      </c>
      <c r="F387" t="s">
        <v>1965</v>
      </c>
      <c r="G387" t="s">
        <v>1966</v>
      </c>
      <c r="H387" t="s">
        <v>562</v>
      </c>
      <c r="I387" t="s">
        <v>13</v>
      </c>
    </row>
    <row r="388" spans="2:9">
      <c r="B388" t="s">
        <v>1967</v>
      </c>
      <c r="C388" t="s">
        <v>1968</v>
      </c>
      <c r="D388" t="s">
        <v>836</v>
      </c>
      <c r="E388" t="s">
        <v>837</v>
      </c>
      <c r="F388" t="s">
        <v>1769</v>
      </c>
      <c r="G388" t="s">
        <v>1770</v>
      </c>
      <c r="H388" t="s">
        <v>570</v>
      </c>
      <c r="I388" t="s">
        <v>14</v>
      </c>
    </row>
    <row r="389" spans="2:9">
      <c r="B389" t="s">
        <v>1969</v>
      </c>
      <c r="C389" t="s">
        <v>1970</v>
      </c>
      <c r="D389" t="s">
        <v>836</v>
      </c>
      <c r="E389" t="s">
        <v>837</v>
      </c>
      <c r="F389" t="s">
        <v>838</v>
      </c>
      <c r="G389" t="s">
        <v>839</v>
      </c>
      <c r="H389" t="s">
        <v>562</v>
      </c>
      <c r="I389" t="s">
        <v>13</v>
      </c>
    </row>
    <row r="390" spans="2:9">
      <c r="B390" t="s">
        <v>1971</v>
      </c>
      <c r="C390" t="s">
        <v>1972</v>
      </c>
      <c r="D390" t="s">
        <v>836</v>
      </c>
      <c r="E390" t="s">
        <v>837</v>
      </c>
      <c r="F390" t="s">
        <v>1973</v>
      </c>
      <c r="G390" t="s">
        <v>1974</v>
      </c>
      <c r="H390" t="s">
        <v>562</v>
      </c>
      <c r="I390" t="s">
        <v>13</v>
      </c>
    </row>
    <row r="391" spans="2:9">
      <c r="B391" t="s">
        <v>1975</v>
      </c>
      <c r="C391" t="s">
        <v>1976</v>
      </c>
      <c r="D391" t="s">
        <v>836</v>
      </c>
      <c r="E391" t="s">
        <v>837</v>
      </c>
      <c r="F391" t="s">
        <v>1722</v>
      </c>
      <c r="G391" t="s">
        <v>1723</v>
      </c>
      <c r="H391" t="s">
        <v>550</v>
      </c>
      <c r="I391" t="s">
        <v>432</v>
      </c>
    </row>
    <row r="392" spans="2:9">
      <c r="B392" t="s">
        <v>1977</v>
      </c>
      <c r="C392" t="s">
        <v>1978</v>
      </c>
      <c r="D392" t="s">
        <v>836</v>
      </c>
      <c r="E392" t="s">
        <v>837</v>
      </c>
      <c r="F392" t="s">
        <v>1443</v>
      </c>
      <c r="G392" t="s">
        <v>1444</v>
      </c>
      <c r="H392" t="s">
        <v>696</v>
      </c>
      <c r="I392" t="s">
        <v>15</v>
      </c>
    </row>
    <row r="393" spans="2:9">
      <c r="B393" t="s">
        <v>1979</v>
      </c>
      <c r="C393" t="s">
        <v>1980</v>
      </c>
      <c r="D393" t="s">
        <v>836</v>
      </c>
      <c r="E393" t="s">
        <v>837</v>
      </c>
      <c r="F393" t="s">
        <v>916</v>
      </c>
      <c r="G393" t="s">
        <v>917</v>
      </c>
      <c r="H393" t="s">
        <v>562</v>
      </c>
      <c r="I393" t="s">
        <v>13</v>
      </c>
    </row>
    <row r="394" spans="2:9">
      <c r="B394" t="s">
        <v>1981</v>
      </c>
      <c r="C394" t="s">
        <v>1982</v>
      </c>
      <c r="D394" t="s">
        <v>836</v>
      </c>
      <c r="E394" t="s">
        <v>837</v>
      </c>
      <c r="F394" t="s">
        <v>1401</v>
      </c>
      <c r="G394" t="s">
        <v>1402</v>
      </c>
      <c r="H394" t="s">
        <v>1152</v>
      </c>
      <c r="I394" t="s">
        <v>1153</v>
      </c>
    </row>
    <row r="395" spans="2:9">
      <c r="B395" t="s">
        <v>1983</v>
      </c>
      <c r="C395" t="s">
        <v>1984</v>
      </c>
      <c r="D395" t="s">
        <v>836</v>
      </c>
      <c r="E395" t="s">
        <v>837</v>
      </c>
      <c r="F395" t="s">
        <v>1985</v>
      </c>
      <c r="G395" t="s">
        <v>1986</v>
      </c>
      <c r="H395" t="s">
        <v>696</v>
      </c>
      <c r="I395" t="s">
        <v>15</v>
      </c>
    </row>
    <row r="396" spans="2:9">
      <c r="B396" t="s">
        <v>1987</v>
      </c>
      <c r="C396" t="s">
        <v>1988</v>
      </c>
      <c r="D396" t="s">
        <v>836</v>
      </c>
      <c r="E396" t="s">
        <v>837</v>
      </c>
      <c r="F396" t="s">
        <v>1393</v>
      </c>
      <c r="G396" t="s">
        <v>1394</v>
      </c>
      <c r="H396" t="s">
        <v>570</v>
      </c>
      <c r="I396" t="s">
        <v>14</v>
      </c>
    </row>
    <row r="397" spans="2:9">
      <c r="B397" t="s">
        <v>1989</v>
      </c>
      <c r="C397" t="s">
        <v>1990</v>
      </c>
      <c r="D397" t="s">
        <v>836</v>
      </c>
      <c r="E397" t="s">
        <v>837</v>
      </c>
      <c r="F397" t="s">
        <v>1083</v>
      </c>
      <c r="G397" t="s">
        <v>1084</v>
      </c>
      <c r="H397" t="s">
        <v>562</v>
      </c>
      <c r="I397" t="s">
        <v>13</v>
      </c>
    </row>
    <row r="398" spans="2:9">
      <c r="B398" t="s">
        <v>1991</v>
      </c>
      <c r="C398" t="s">
        <v>1992</v>
      </c>
      <c r="D398" t="s">
        <v>836</v>
      </c>
      <c r="E398" t="s">
        <v>837</v>
      </c>
      <c r="F398" t="s">
        <v>1312</v>
      </c>
      <c r="G398" t="s">
        <v>1313</v>
      </c>
      <c r="H398" t="s">
        <v>550</v>
      </c>
      <c r="I398" t="s">
        <v>432</v>
      </c>
    </row>
    <row r="399" spans="2:9">
      <c r="B399" t="s">
        <v>1993</v>
      </c>
      <c r="C399" t="s">
        <v>1994</v>
      </c>
      <c r="D399" t="s">
        <v>836</v>
      </c>
      <c r="E399" t="s">
        <v>837</v>
      </c>
      <c r="F399" t="s">
        <v>1753</v>
      </c>
      <c r="G399" t="s">
        <v>1754</v>
      </c>
      <c r="H399" t="s">
        <v>550</v>
      </c>
      <c r="I399" t="s">
        <v>432</v>
      </c>
    </row>
    <row r="400" spans="2:9">
      <c r="B400" t="s">
        <v>1995</v>
      </c>
      <c r="C400" t="s">
        <v>1996</v>
      </c>
      <c r="D400" t="s">
        <v>836</v>
      </c>
      <c r="E400" t="s">
        <v>837</v>
      </c>
      <c r="F400" t="s">
        <v>1604</v>
      </c>
      <c r="G400" t="s">
        <v>1605</v>
      </c>
      <c r="H400" t="s">
        <v>550</v>
      </c>
      <c r="I400" t="s">
        <v>432</v>
      </c>
    </row>
    <row r="401" spans="2:9">
      <c r="B401" t="s">
        <v>1997</v>
      </c>
      <c r="C401" t="s">
        <v>1998</v>
      </c>
      <c r="D401" t="s">
        <v>836</v>
      </c>
      <c r="E401" t="s">
        <v>837</v>
      </c>
      <c r="F401" t="s">
        <v>1999</v>
      </c>
      <c r="G401" t="s">
        <v>2000</v>
      </c>
      <c r="H401" t="s">
        <v>562</v>
      </c>
      <c r="I401" t="s">
        <v>13</v>
      </c>
    </row>
    <row r="402" spans="2:9">
      <c r="B402" t="s">
        <v>2001</v>
      </c>
      <c r="C402" t="s">
        <v>2002</v>
      </c>
      <c r="D402" t="s">
        <v>836</v>
      </c>
      <c r="E402" t="s">
        <v>837</v>
      </c>
      <c r="F402" t="s">
        <v>2003</v>
      </c>
      <c r="G402" t="s">
        <v>2004</v>
      </c>
      <c r="H402" t="s">
        <v>562</v>
      </c>
      <c r="I402" t="s">
        <v>13</v>
      </c>
    </row>
    <row r="403" spans="2:9">
      <c r="B403" t="s">
        <v>2005</v>
      </c>
      <c r="C403" t="s">
        <v>2006</v>
      </c>
      <c r="D403" t="s">
        <v>836</v>
      </c>
      <c r="E403" t="s">
        <v>837</v>
      </c>
      <c r="F403" t="s">
        <v>1437</v>
      </c>
      <c r="G403" t="s">
        <v>1438</v>
      </c>
      <c r="H403" t="s">
        <v>562</v>
      </c>
      <c r="I403" t="s">
        <v>13</v>
      </c>
    </row>
    <row r="404" spans="2:9">
      <c r="B404" t="s">
        <v>2007</v>
      </c>
      <c r="C404" t="s">
        <v>2008</v>
      </c>
      <c r="D404" t="s">
        <v>836</v>
      </c>
      <c r="E404" t="s">
        <v>837</v>
      </c>
      <c r="F404" t="s">
        <v>1214</v>
      </c>
      <c r="G404" t="s">
        <v>1215</v>
      </c>
      <c r="H404" t="s">
        <v>562</v>
      </c>
      <c r="I404" t="s">
        <v>13</v>
      </c>
    </row>
    <row r="405" spans="2:9">
      <c r="B405" t="s">
        <v>2009</v>
      </c>
      <c r="C405" t="s">
        <v>2010</v>
      </c>
      <c r="D405" t="s">
        <v>836</v>
      </c>
      <c r="E405" t="s">
        <v>837</v>
      </c>
      <c r="F405" t="s">
        <v>2011</v>
      </c>
      <c r="G405" t="s">
        <v>2012</v>
      </c>
      <c r="H405" t="s">
        <v>562</v>
      </c>
      <c r="I405" t="s">
        <v>13</v>
      </c>
    </row>
    <row r="406" spans="2:9">
      <c r="B406" t="s">
        <v>2014</v>
      </c>
      <c r="C406" t="s">
        <v>2015</v>
      </c>
      <c r="D406" t="s">
        <v>836</v>
      </c>
      <c r="E406" t="s">
        <v>837</v>
      </c>
      <c r="F406" t="s">
        <v>838</v>
      </c>
      <c r="G406" t="s">
        <v>839</v>
      </c>
      <c r="H406" t="s">
        <v>696</v>
      </c>
      <c r="I406" t="s">
        <v>15</v>
      </c>
    </row>
    <row r="407" spans="2:9">
      <c r="B407" t="s">
        <v>2016</v>
      </c>
      <c r="C407" t="s">
        <v>2017</v>
      </c>
      <c r="D407" t="s">
        <v>836</v>
      </c>
      <c r="E407" t="s">
        <v>837</v>
      </c>
      <c r="F407" t="s">
        <v>2018</v>
      </c>
      <c r="G407" t="s">
        <v>2019</v>
      </c>
      <c r="H407" t="s">
        <v>550</v>
      </c>
      <c r="I407" t="s">
        <v>432</v>
      </c>
    </row>
    <row r="408" spans="2:9">
      <c r="B408" t="s">
        <v>2021</v>
      </c>
      <c r="C408" t="s">
        <v>2022</v>
      </c>
      <c r="D408" t="s">
        <v>836</v>
      </c>
      <c r="E408" t="s">
        <v>837</v>
      </c>
      <c r="F408" t="s">
        <v>1973</v>
      </c>
      <c r="G408" t="s">
        <v>1974</v>
      </c>
      <c r="H408" t="s">
        <v>576</v>
      </c>
      <c r="I408" t="s">
        <v>16</v>
      </c>
    </row>
    <row r="409" spans="2:9">
      <c r="B409" t="s">
        <v>2023</v>
      </c>
      <c r="C409" t="s">
        <v>2024</v>
      </c>
      <c r="D409" t="s">
        <v>836</v>
      </c>
      <c r="E409" t="s">
        <v>837</v>
      </c>
      <c r="F409" t="s">
        <v>1596</v>
      </c>
      <c r="G409" t="s">
        <v>1597</v>
      </c>
      <c r="H409" t="s">
        <v>562</v>
      </c>
      <c r="I409" t="s">
        <v>13</v>
      </c>
    </row>
    <row r="410" spans="2:9">
      <c r="B410" t="s">
        <v>2025</v>
      </c>
      <c r="C410" t="s">
        <v>2026</v>
      </c>
      <c r="D410" t="s">
        <v>836</v>
      </c>
      <c r="E410" t="s">
        <v>837</v>
      </c>
      <c r="F410" t="s">
        <v>906</v>
      </c>
      <c r="G410" t="s">
        <v>907</v>
      </c>
      <c r="H410" t="s">
        <v>570</v>
      </c>
      <c r="I410" t="s">
        <v>14</v>
      </c>
    </row>
    <row r="411" spans="2:9">
      <c r="B411" t="s">
        <v>2027</v>
      </c>
      <c r="C411" t="s">
        <v>2028</v>
      </c>
      <c r="D411" t="s">
        <v>836</v>
      </c>
      <c r="E411" t="s">
        <v>837</v>
      </c>
      <c r="F411" t="s">
        <v>852</v>
      </c>
      <c r="G411" t="s">
        <v>853</v>
      </c>
      <c r="H411" t="s">
        <v>562</v>
      </c>
      <c r="I411" t="s">
        <v>13</v>
      </c>
    </row>
    <row r="412" spans="2:9">
      <c r="B412" t="s">
        <v>2029</v>
      </c>
      <c r="C412" t="s">
        <v>2030</v>
      </c>
      <c r="D412" t="s">
        <v>836</v>
      </c>
      <c r="E412" t="s">
        <v>837</v>
      </c>
      <c r="F412" t="s">
        <v>2031</v>
      </c>
      <c r="G412" t="s">
        <v>2032</v>
      </c>
      <c r="H412" t="s">
        <v>562</v>
      </c>
      <c r="I412" t="s">
        <v>13</v>
      </c>
    </row>
    <row r="413" spans="2:9">
      <c r="B413" t="s">
        <v>2033</v>
      </c>
      <c r="C413" t="s">
        <v>2034</v>
      </c>
      <c r="D413" t="s">
        <v>836</v>
      </c>
      <c r="E413" t="s">
        <v>837</v>
      </c>
      <c r="F413" t="s">
        <v>925</v>
      </c>
      <c r="G413" t="s">
        <v>926</v>
      </c>
      <c r="H413" t="s">
        <v>562</v>
      </c>
      <c r="I413" t="s">
        <v>13</v>
      </c>
    </row>
    <row r="414" spans="2:9">
      <c r="B414" t="s">
        <v>2035</v>
      </c>
      <c r="C414" t="s">
        <v>2036</v>
      </c>
      <c r="D414" t="s">
        <v>836</v>
      </c>
      <c r="E414" t="s">
        <v>837</v>
      </c>
      <c r="F414" t="s">
        <v>856</v>
      </c>
      <c r="G414" t="s">
        <v>857</v>
      </c>
      <c r="H414" t="s">
        <v>570</v>
      </c>
      <c r="I414" t="s">
        <v>14</v>
      </c>
    </row>
    <row r="415" spans="2:9">
      <c r="B415" t="s">
        <v>2037</v>
      </c>
      <c r="C415" t="s">
        <v>2038</v>
      </c>
      <c r="D415" t="s">
        <v>836</v>
      </c>
      <c r="E415" t="s">
        <v>837</v>
      </c>
      <c r="F415" t="s">
        <v>1181</v>
      </c>
      <c r="G415" t="s">
        <v>1182</v>
      </c>
      <c r="H415" t="s">
        <v>590</v>
      </c>
      <c r="I415" t="s">
        <v>591</v>
      </c>
    </row>
    <row r="416" spans="2:9">
      <c r="B416" t="s">
        <v>2039</v>
      </c>
      <c r="C416" t="s">
        <v>2040</v>
      </c>
      <c r="D416" t="s">
        <v>836</v>
      </c>
      <c r="E416" t="s">
        <v>837</v>
      </c>
      <c r="F416" t="s">
        <v>935</v>
      </c>
      <c r="G416" t="s">
        <v>936</v>
      </c>
      <c r="H416" t="s">
        <v>570</v>
      </c>
      <c r="I416" t="s">
        <v>14</v>
      </c>
    </row>
    <row r="417" spans="2:9">
      <c r="B417" t="s">
        <v>2041</v>
      </c>
      <c r="C417" t="s">
        <v>2042</v>
      </c>
      <c r="D417" t="s">
        <v>836</v>
      </c>
      <c r="E417" t="s">
        <v>837</v>
      </c>
      <c r="F417" t="s">
        <v>1007</v>
      </c>
      <c r="G417" t="s">
        <v>1008</v>
      </c>
      <c r="H417" t="s">
        <v>590</v>
      </c>
      <c r="I417" t="s">
        <v>591</v>
      </c>
    </row>
    <row r="418" spans="2:9">
      <c r="B418" t="s">
        <v>2043</v>
      </c>
      <c r="C418" t="s">
        <v>2044</v>
      </c>
      <c r="D418" t="s">
        <v>836</v>
      </c>
      <c r="E418" t="s">
        <v>837</v>
      </c>
      <c r="F418" t="s">
        <v>1013</v>
      </c>
      <c r="G418" t="s">
        <v>1014</v>
      </c>
      <c r="H418" t="s">
        <v>2045</v>
      </c>
      <c r="I418" t="s">
        <v>2046</v>
      </c>
    </row>
    <row r="419" spans="2:9">
      <c r="B419" t="s">
        <v>2047</v>
      </c>
      <c r="C419" t="s">
        <v>2048</v>
      </c>
      <c r="D419" t="s">
        <v>836</v>
      </c>
      <c r="E419" t="s">
        <v>837</v>
      </c>
      <c r="F419" t="s">
        <v>1397</v>
      </c>
      <c r="G419" t="s">
        <v>1398</v>
      </c>
      <c r="H419" t="s">
        <v>1152</v>
      </c>
      <c r="I419" t="s">
        <v>1153</v>
      </c>
    </row>
    <row r="420" spans="2:9">
      <c r="B420" t="s">
        <v>2049</v>
      </c>
      <c r="C420" t="s">
        <v>2050</v>
      </c>
      <c r="D420" t="s">
        <v>836</v>
      </c>
      <c r="E420" t="s">
        <v>837</v>
      </c>
      <c r="F420" t="s">
        <v>1777</v>
      </c>
      <c r="G420" t="s">
        <v>1778</v>
      </c>
      <c r="H420" t="s">
        <v>570</v>
      </c>
      <c r="I420" t="s">
        <v>14</v>
      </c>
    </row>
    <row r="421" spans="2:9">
      <c r="B421" t="s">
        <v>2051</v>
      </c>
      <c r="C421" t="s">
        <v>2052</v>
      </c>
      <c r="D421" t="s">
        <v>836</v>
      </c>
      <c r="E421" t="s">
        <v>837</v>
      </c>
      <c r="F421" t="s">
        <v>993</v>
      </c>
      <c r="G421" t="s">
        <v>994</v>
      </c>
      <c r="H421" t="s">
        <v>562</v>
      </c>
      <c r="I421" t="s">
        <v>13</v>
      </c>
    </row>
    <row r="422" spans="2:9">
      <c r="B422" t="s">
        <v>2053</v>
      </c>
      <c r="C422" t="s">
        <v>2054</v>
      </c>
      <c r="D422" t="s">
        <v>836</v>
      </c>
      <c r="E422" t="s">
        <v>837</v>
      </c>
      <c r="F422" t="s">
        <v>895</v>
      </c>
      <c r="G422" t="s">
        <v>896</v>
      </c>
      <c r="H422" t="s">
        <v>696</v>
      </c>
      <c r="I422" t="s">
        <v>15</v>
      </c>
    </row>
    <row r="423" spans="2:9">
      <c r="B423" t="s">
        <v>2055</v>
      </c>
      <c r="C423" t="s">
        <v>2056</v>
      </c>
      <c r="D423" t="s">
        <v>836</v>
      </c>
      <c r="E423" t="s">
        <v>837</v>
      </c>
      <c r="F423" t="s">
        <v>1181</v>
      </c>
      <c r="G423" t="s">
        <v>1182</v>
      </c>
      <c r="H423" t="s">
        <v>570</v>
      </c>
      <c r="I423" t="s">
        <v>14</v>
      </c>
    </row>
    <row r="424" spans="2:9">
      <c r="B424" t="s">
        <v>2057</v>
      </c>
      <c r="C424" t="s">
        <v>2058</v>
      </c>
      <c r="D424" t="s">
        <v>836</v>
      </c>
      <c r="E424" t="s">
        <v>837</v>
      </c>
      <c r="F424" t="s">
        <v>1245</v>
      </c>
      <c r="G424" t="s">
        <v>1246</v>
      </c>
      <c r="H424" t="s">
        <v>696</v>
      </c>
      <c r="I424" t="s">
        <v>15</v>
      </c>
    </row>
    <row r="425" spans="2:9">
      <c r="B425" t="s">
        <v>2059</v>
      </c>
      <c r="C425" t="s">
        <v>2060</v>
      </c>
      <c r="D425" t="s">
        <v>836</v>
      </c>
      <c r="E425" t="s">
        <v>837</v>
      </c>
      <c r="F425" t="s">
        <v>997</v>
      </c>
      <c r="G425" t="s">
        <v>998</v>
      </c>
      <c r="H425" t="s">
        <v>570</v>
      </c>
      <c r="I425" t="s">
        <v>14</v>
      </c>
    </row>
    <row r="426" spans="2:9">
      <c r="B426" t="s">
        <v>2061</v>
      </c>
      <c r="C426" t="s">
        <v>2062</v>
      </c>
      <c r="D426" t="s">
        <v>836</v>
      </c>
      <c r="E426" t="s">
        <v>837</v>
      </c>
      <c r="F426" t="s">
        <v>1644</v>
      </c>
      <c r="G426" t="s">
        <v>1645</v>
      </c>
      <c r="H426" t="s">
        <v>570</v>
      </c>
      <c r="I426" t="s">
        <v>14</v>
      </c>
    </row>
    <row r="427" spans="2:9">
      <c r="B427" t="s">
        <v>2063</v>
      </c>
      <c r="C427" t="s">
        <v>2064</v>
      </c>
      <c r="D427" t="s">
        <v>836</v>
      </c>
      <c r="E427" t="s">
        <v>837</v>
      </c>
      <c r="F427" t="s">
        <v>1745</v>
      </c>
      <c r="G427" t="s">
        <v>1746</v>
      </c>
      <c r="H427" t="s">
        <v>696</v>
      </c>
      <c r="I427" t="s">
        <v>15</v>
      </c>
    </row>
    <row r="428" spans="2:9">
      <c r="B428" t="s">
        <v>2065</v>
      </c>
      <c r="C428" t="s">
        <v>2066</v>
      </c>
      <c r="D428" t="s">
        <v>836</v>
      </c>
      <c r="E428" t="s">
        <v>837</v>
      </c>
      <c r="F428" t="s">
        <v>1019</v>
      </c>
      <c r="G428" t="s">
        <v>1020</v>
      </c>
      <c r="H428" t="s">
        <v>576</v>
      </c>
      <c r="I428" t="s">
        <v>16</v>
      </c>
    </row>
    <row r="429" spans="2:9">
      <c r="B429" t="s">
        <v>2067</v>
      </c>
      <c r="C429" t="s">
        <v>2068</v>
      </c>
      <c r="D429" t="s">
        <v>836</v>
      </c>
      <c r="E429" t="s">
        <v>837</v>
      </c>
      <c r="F429" t="s">
        <v>1676</v>
      </c>
      <c r="G429" t="s">
        <v>1677</v>
      </c>
      <c r="H429" t="s">
        <v>570</v>
      </c>
      <c r="I429" t="s">
        <v>14</v>
      </c>
    </row>
    <row r="430" spans="2:9">
      <c r="B430" t="s">
        <v>2069</v>
      </c>
      <c r="C430" t="s">
        <v>2070</v>
      </c>
      <c r="D430" t="s">
        <v>836</v>
      </c>
      <c r="E430" t="s">
        <v>837</v>
      </c>
      <c r="F430" t="s">
        <v>1214</v>
      </c>
      <c r="G430" t="s">
        <v>1215</v>
      </c>
      <c r="H430" t="s">
        <v>562</v>
      </c>
      <c r="I430" t="s">
        <v>13</v>
      </c>
    </row>
    <row r="431" spans="2:9">
      <c r="B431" t="s">
        <v>2071</v>
      </c>
      <c r="C431" t="s">
        <v>2072</v>
      </c>
      <c r="D431" t="s">
        <v>836</v>
      </c>
      <c r="E431" t="s">
        <v>837</v>
      </c>
      <c r="F431" t="s">
        <v>1523</v>
      </c>
      <c r="G431" t="s">
        <v>1524</v>
      </c>
      <c r="H431" t="s">
        <v>570</v>
      </c>
      <c r="I431" t="s">
        <v>14</v>
      </c>
    </row>
    <row r="432" spans="2:9">
      <c r="B432" t="s">
        <v>2073</v>
      </c>
      <c r="C432" t="s">
        <v>2074</v>
      </c>
      <c r="D432" t="s">
        <v>836</v>
      </c>
      <c r="E432" t="s">
        <v>837</v>
      </c>
      <c r="F432" t="s">
        <v>1245</v>
      </c>
      <c r="G432" t="s">
        <v>1246</v>
      </c>
      <c r="H432" t="s">
        <v>550</v>
      </c>
      <c r="I432" t="s">
        <v>432</v>
      </c>
    </row>
    <row r="433" spans="2:9">
      <c r="B433" t="s">
        <v>2075</v>
      </c>
      <c r="C433" t="s">
        <v>2076</v>
      </c>
      <c r="D433" t="s">
        <v>836</v>
      </c>
      <c r="E433" t="s">
        <v>837</v>
      </c>
      <c r="F433" t="s">
        <v>1101</v>
      </c>
      <c r="G433" t="s">
        <v>1102</v>
      </c>
      <c r="H433" t="s">
        <v>576</v>
      </c>
      <c r="I433" t="s">
        <v>16</v>
      </c>
    </row>
    <row r="434" spans="2:9">
      <c r="B434" t="s">
        <v>565</v>
      </c>
      <c r="C434" t="s">
        <v>566</v>
      </c>
      <c r="D434" t="s">
        <v>836</v>
      </c>
      <c r="E434" t="s">
        <v>837</v>
      </c>
      <c r="F434" t="s">
        <v>557</v>
      </c>
      <c r="G434" t="s">
        <v>558</v>
      </c>
      <c r="H434" t="s">
        <v>562</v>
      </c>
      <c r="I434" t="s">
        <v>13</v>
      </c>
    </row>
    <row r="435" spans="2:9">
      <c r="B435" t="s">
        <v>2077</v>
      </c>
      <c r="C435" t="s">
        <v>2078</v>
      </c>
      <c r="D435" t="s">
        <v>836</v>
      </c>
      <c r="E435" t="s">
        <v>837</v>
      </c>
      <c r="F435" t="s">
        <v>1519</v>
      </c>
      <c r="G435" t="s">
        <v>1520</v>
      </c>
      <c r="H435" t="s">
        <v>576</v>
      </c>
      <c r="I435" t="s">
        <v>16</v>
      </c>
    </row>
    <row r="436" spans="2:9">
      <c r="B436" t="s">
        <v>2079</v>
      </c>
      <c r="C436" t="s">
        <v>2080</v>
      </c>
      <c r="D436" t="s">
        <v>836</v>
      </c>
      <c r="E436" t="s">
        <v>837</v>
      </c>
      <c r="F436" t="s">
        <v>925</v>
      </c>
      <c r="G436" t="s">
        <v>926</v>
      </c>
      <c r="H436" t="s">
        <v>590</v>
      </c>
      <c r="I436" t="s">
        <v>591</v>
      </c>
    </row>
    <row r="437" spans="2:9">
      <c r="B437" t="s">
        <v>2081</v>
      </c>
      <c r="C437" t="s">
        <v>2082</v>
      </c>
      <c r="D437" t="s">
        <v>836</v>
      </c>
      <c r="E437" t="s">
        <v>837</v>
      </c>
      <c r="F437" t="s">
        <v>925</v>
      </c>
      <c r="G437" t="s">
        <v>926</v>
      </c>
      <c r="H437" t="s">
        <v>576</v>
      </c>
      <c r="I437" t="s">
        <v>16</v>
      </c>
    </row>
    <row r="438" spans="2:9">
      <c r="B438" t="s">
        <v>2083</v>
      </c>
      <c r="C438" t="s">
        <v>2084</v>
      </c>
      <c r="D438" t="s">
        <v>836</v>
      </c>
      <c r="E438" t="s">
        <v>837</v>
      </c>
      <c r="F438" t="s">
        <v>1040</v>
      </c>
      <c r="G438" t="s">
        <v>1041</v>
      </c>
      <c r="H438" t="s">
        <v>590</v>
      </c>
      <c r="I438" t="s">
        <v>591</v>
      </c>
    </row>
    <row r="439" spans="2:9">
      <c r="B439" t="s">
        <v>2085</v>
      </c>
      <c r="C439" t="s">
        <v>2086</v>
      </c>
      <c r="D439" t="s">
        <v>836</v>
      </c>
      <c r="E439" t="s">
        <v>837</v>
      </c>
      <c r="F439" t="s">
        <v>870</v>
      </c>
      <c r="G439" t="s">
        <v>871</v>
      </c>
      <c r="H439" t="s">
        <v>576</v>
      </c>
      <c r="I439" t="s">
        <v>16</v>
      </c>
    </row>
    <row r="440" spans="2:9">
      <c r="B440" t="s">
        <v>2087</v>
      </c>
      <c r="C440" t="s">
        <v>2088</v>
      </c>
      <c r="D440" t="s">
        <v>836</v>
      </c>
      <c r="E440" t="s">
        <v>837</v>
      </c>
      <c r="F440" t="s">
        <v>916</v>
      </c>
      <c r="G440" t="s">
        <v>917</v>
      </c>
      <c r="H440" t="s">
        <v>570</v>
      </c>
      <c r="I440" t="s">
        <v>14</v>
      </c>
    </row>
    <row r="441" spans="2:9">
      <c r="B441" t="s">
        <v>2089</v>
      </c>
      <c r="C441" t="s">
        <v>2090</v>
      </c>
      <c r="D441" t="s">
        <v>836</v>
      </c>
      <c r="E441" t="s">
        <v>837</v>
      </c>
      <c r="F441" t="s">
        <v>1001</v>
      </c>
      <c r="G441" t="s">
        <v>1002</v>
      </c>
      <c r="H441" t="s">
        <v>562</v>
      </c>
      <c r="I441" t="s">
        <v>13</v>
      </c>
    </row>
    <row r="442" spans="2:9">
      <c r="B442" t="s">
        <v>2091</v>
      </c>
      <c r="C442" t="s">
        <v>2092</v>
      </c>
      <c r="D442" t="s">
        <v>836</v>
      </c>
      <c r="E442" t="s">
        <v>837</v>
      </c>
      <c r="F442" t="s">
        <v>1487</v>
      </c>
      <c r="G442" t="s">
        <v>1488</v>
      </c>
      <c r="H442" t="s">
        <v>570</v>
      </c>
      <c r="I442" t="s">
        <v>14</v>
      </c>
    </row>
    <row r="443" spans="2:9">
      <c r="B443" t="s">
        <v>2093</v>
      </c>
      <c r="C443" t="s">
        <v>2094</v>
      </c>
      <c r="D443" t="s">
        <v>836</v>
      </c>
      <c r="E443" t="s">
        <v>837</v>
      </c>
      <c r="F443" t="s">
        <v>1458</v>
      </c>
      <c r="G443" t="s">
        <v>1459</v>
      </c>
      <c r="H443" t="s">
        <v>1152</v>
      </c>
      <c r="I443" t="s">
        <v>1153</v>
      </c>
    </row>
    <row r="444" spans="2:9">
      <c r="B444" t="s">
        <v>2095</v>
      </c>
      <c r="C444" t="s">
        <v>2096</v>
      </c>
      <c r="D444" t="s">
        <v>836</v>
      </c>
      <c r="E444" t="s">
        <v>837</v>
      </c>
      <c r="F444" t="s">
        <v>1245</v>
      </c>
      <c r="G444" t="s">
        <v>1246</v>
      </c>
      <c r="H444" t="s">
        <v>1152</v>
      </c>
      <c r="I444" t="s">
        <v>1153</v>
      </c>
    </row>
    <row r="445" spans="2:9">
      <c r="B445" t="s">
        <v>2097</v>
      </c>
      <c r="C445" t="s">
        <v>2098</v>
      </c>
      <c r="D445" t="s">
        <v>836</v>
      </c>
      <c r="E445" t="s">
        <v>837</v>
      </c>
      <c r="F445" t="s">
        <v>1487</v>
      </c>
      <c r="G445" t="s">
        <v>1488</v>
      </c>
      <c r="H445" t="s">
        <v>1152</v>
      </c>
      <c r="I445" t="s">
        <v>1153</v>
      </c>
    </row>
    <row r="446" spans="2:9" hidden="1">
      <c r="B446" t="s">
        <v>2099</v>
      </c>
      <c r="C446" t="s">
        <v>2100</v>
      </c>
      <c r="D446" t="s">
        <v>1305</v>
      </c>
      <c r="E446" t="s">
        <v>1306</v>
      </c>
      <c r="F446" t="s">
        <v>1575</v>
      </c>
      <c r="G446" t="s">
        <v>1576</v>
      </c>
      <c r="H446" t="s">
        <v>2101</v>
      </c>
      <c r="I446" t="s">
        <v>2102</v>
      </c>
    </row>
    <row r="447" spans="2:9">
      <c r="B447" t="s">
        <v>2103</v>
      </c>
      <c r="C447" t="s">
        <v>2104</v>
      </c>
      <c r="D447" t="s">
        <v>836</v>
      </c>
      <c r="E447" t="s">
        <v>837</v>
      </c>
      <c r="F447" t="s">
        <v>916</v>
      </c>
      <c r="G447" t="s">
        <v>917</v>
      </c>
      <c r="H447" t="s">
        <v>576</v>
      </c>
      <c r="I447" t="s">
        <v>16</v>
      </c>
    </row>
    <row r="448" spans="2:9">
      <c r="B448" t="s">
        <v>2105</v>
      </c>
      <c r="C448" t="s">
        <v>2106</v>
      </c>
      <c r="D448" t="s">
        <v>836</v>
      </c>
      <c r="E448" t="s">
        <v>837</v>
      </c>
      <c r="F448" t="s">
        <v>1999</v>
      </c>
      <c r="G448" t="s">
        <v>2000</v>
      </c>
      <c r="H448" t="s">
        <v>562</v>
      </c>
      <c r="I448" t="s">
        <v>13</v>
      </c>
    </row>
    <row r="449" spans="2:9">
      <c r="B449" t="s">
        <v>2107</v>
      </c>
      <c r="C449" t="s">
        <v>2108</v>
      </c>
      <c r="D449" t="s">
        <v>836</v>
      </c>
      <c r="E449" t="s">
        <v>837</v>
      </c>
      <c r="F449" t="s">
        <v>2109</v>
      </c>
      <c r="G449" t="s">
        <v>2110</v>
      </c>
      <c r="H449" t="s">
        <v>562</v>
      </c>
      <c r="I449" t="s">
        <v>13</v>
      </c>
    </row>
    <row r="450" spans="2:9">
      <c r="B450" t="s">
        <v>2111</v>
      </c>
      <c r="C450" t="s">
        <v>2112</v>
      </c>
      <c r="D450" t="s">
        <v>836</v>
      </c>
      <c r="E450" t="s">
        <v>837</v>
      </c>
      <c r="F450" t="s">
        <v>1312</v>
      </c>
      <c r="G450" t="s">
        <v>1313</v>
      </c>
      <c r="H450" t="s">
        <v>562</v>
      </c>
      <c r="I450" t="s">
        <v>13</v>
      </c>
    </row>
    <row r="451" spans="2:9">
      <c r="B451" t="s">
        <v>2113</v>
      </c>
      <c r="C451" t="s">
        <v>2114</v>
      </c>
      <c r="D451" t="s">
        <v>836</v>
      </c>
      <c r="E451" t="s">
        <v>837</v>
      </c>
      <c r="F451" t="s">
        <v>1144</v>
      </c>
      <c r="G451" t="s">
        <v>1145</v>
      </c>
      <c r="H451" t="s">
        <v>945</v>
      </c>
      <c r="I451" t="s">
        <v>946</v>
      </c>
    </row>
    <row r="452" spans="2:9">
      <c r="B452" t="s">
        <v>2115</v>
      </c>
      <c r="C452" t="s">
        <v>2116</v>
      </c>
      <c r="D452" t="s">
        <v>836</v>
      </c>
      <c r="E452" t="s">
        <v>837</v>
      </c>
      <c r="F452" t="s">
        <v>1745</v>
      </c>
      <c r="G452" t="s">
        <v>1746</v>
      </c>
      <c r="H452" t="s">
        <v>570</v>
      </c>
      <c r="I452" t="s">
        <v>14</v>
      </c>
    </row>
    <row r="453" spans="2:9">
      <c r="B453" t="s">
        <v>2117</v>
      </c>
      <c r="C453" t="s">
        <v>2118</v>
      </c>
      <c r="D453" t="s">
        <v>836</v>
      </c>
      <c r="E453" t="s">
        <v>837</v>
      </c>
      <c r="F453" t="s">
        <v>1097</v>
      </c>
      <c r="G453" t="s">
        <v>1098</v>
      </c>
      <c r="H453" t="s">
        <v>562</v>
      </c>
      <c r="I453" t="s">
        <v>13</v>
      </c>
    </row>
    <row r="454" spans="2:9">
      <c r="B454" t="s">
        <v>2119</v>
      </c>
      <c r="C454" t="s">
        <v>2120</v>
      </c>
      <c r="D454" t="s">
        <v>836</v>
      </c>
      <c r="E454" t="s">
        <v>837</v>
      </c>
      <c r="F454" t="s">
        <v>1875</v>
      </c>
      <c r="G454" t="s">
        <v>1876</v>
      </c>
      <c r="H454" t="s">
        <v>562</v>
      </c>
      <c r="I454" t="s">
        <v>13</v>
      </c>
    </row>
    <row r="455" spans="2:9">
      <c r="B455" t="s">
        <v>2121</v>
      </c>
      <c r="C455" t="s">
        <v>2122</v>
      </c>
      <c r="D455" t="s">
        <v>836</v>
      </c>
      <c r="E455" t="s">
        <v>837</v>
      </c>
      <c r="F455" t="s">
        <v>1529</v>
      </c>
      <c r="G455" t="s">
        <v>1530</v>
      </c>
      <c r="H455" t="s">
        <v>562</v>
      </c>
      <c r="I455" t="s">
        <v>13</v>
      </c>
    </row>
    <row r="456" spans="2:9">
      <c r="B456" t="s">
        <v>2123</v>
      </c>
      <c r="C456" t="s">
        <v>2124</v>
      </c>
      <c r="D456" t="s">
        <v>836</v>
      </c>
      <c r="E456" t="s">
        <v>837</v>
      </c>
      <c r="F456" t="s">
        <v>1320</v>
      </c>
      <c r="G456" t="s">
        <v>1321</v>
      </c>
      <c r="H456" t="s">
        <v>562</v>
      </c>
      <c r="I456" t="s">
        <v>13</v>
      </c>
    </row>
    <row r="457" spans="2:9">
      <c r="B457" t="s">
        <v>2125</v>
      </c>
      <c r="C457" t="s">
        <v>2126</v>
      </c>
      <c r="D457" t="s">
        <v>836</v>
      </c>
      <c r="E457" t="s">
        <v>837</v>
      </c>
      <c r="F457" t="s">
        <v>1312</v>
      </c>
      <c r="G457" t="s">
        <v>1313</v>
      </c>
      <c r="H457" t="s">
        <v>562</v>
      </c>
      <c r="I457" t="s">
        <v>13</v>
      </c>
    </row>
    <row r="458" spans="2:9">
      <c r="B458" t="s">
        <v>2127</v>
      </c>
      <c r="C458" t="s">
        <v>2128</v>
      </c>
      <c r="D458" t="s">
        <v>836</v>
      </c>
      <c r="E458" t="s">
        <v>837</v>
      </c>
      <c r="F458" t="s">
        <v>2129</v>
      </c>
      <c r="G458" t="s">
        <v>2130</v>
      </c>
      <c r="H458" t="s">
        <v>562</v>
      </c>
      <c r="I458" t="s">
        <v>13</v>
      </c>
    </row>
    <row r="459" spans="2:9">
      <c r="B459" t="s">
        <v>2131</v>
      </c>
      <c r="C459" t="s">
        <v>2132</v>
      </c>
      <c r="D459" t="s">
        <v>836</v>
      </c>
      <c r="E459" t="s">
        <v>837</v>
      </c>
      <c r="F459" t="s">
        <v>1769</v>
      </c>
      <c r="G459" t="s">
        <v>1770</v>
      </c>
      <c r="H459" t="s">
        <v>696</v>
      </c>
      <c r="I459" t="s">
        <v>15</v>
      </c>
    </row>
    <row r="460" spans="2:9">
      <c r="B460" t="s">
        <v>2133</v>
      </c>
      <c r="C460" t="s">
        <v>2134</v>
      </c>
      <c r="D460" t="s">
        <v>836</v>
      </c>
      <c r="E460" t="s">
        <v>837</v>
      </c>
      <c r="F460" t="s">
        <v>2135</v>
      </c>
      <c r="G460" t="s">
        <v>2136</v>
      </c>
      <c r="H460" t="s">
        <v>590</v>
      </c>
      <c r="I460" t="s">
        <v>591</v>
      </c>
    </row>
    <row r="461" spans="2:9">
      <c r="B461" t="s">
        <v>2137</v>
      </c>
      <c r="C461" t="s">
        <v>2138</v>
      </c>
      <c r="D461" t="s">
        <v>836</v>
      </c>
      <c r="E461" t="s">
        <v>837</v>
      </c>
      <c r="F461" t="s">
        <v>1648</v>
      </c>
      <c r="G461" t="s">
        <v>1649</v>
      </c>
      <c r="H461" t="s">
        <v>562</v>
      </c>
      <c r="I461" t="s">
        <v>13</v>
      </c>
    </row>
    <row r="462" spans="2:9">
      <c r="B462" t="s">
        <v>800</v>
      </c>
      <c r="C462" t="s">
        <v>801</v>
      </c>
      <c r="D462" t="s">
        <v>836</v>
      </c>
      <c r="E462" t="s">
        <v>837</v>
      </c>
      <c r="F462" t="s">
        <v>57</v>
      </c>
      <c r="G462" t="s">
        <v>741</v>
      </c>
      <c r="H462" t="s">
        <v>576</v>
      </c>
      <c r="I462" t="s">
        <v>16</v>
      </c>
    </row>
    <row r="463" spans="2:9">
      <c r="B463" t="s">
        <v>2139</v>
      </c>
      <c r="C463" t="s">
        <v>2140</v>
      </c>
      <c r="D463" t="s">
        <v>836</v>
      </c>
      <c r="E463" t="s">
        <v>837</v>
      </c>
      <c r="F463" t="s">
        <v>1443</v>
      </c>
      <c r="G463" t="s">
        <v>1444</v>
      </c>
      <c r="H463" t="s">
        <v>562</v>
      </c>
      <c r="I463" t="s">
        <v>13</v>
      </c>
    </row>
    <row r="464" spans="2:9">
      <c r="B464" t="s">
        <v>2141</v>
      </c>
      <c r="C464" t="s">
        <v>2142</v>
      </c>
      <c r="D464" t="s">
        <v>836</v>
      </c>
      <c r="E464" t="s">
        <v>837</v>
      </c>
      <c r="F464" t="s">
        <v>2143</v>
      </c>
      <c r="G464" t="s">
        <v>2144</v>
      </c>
      <c r="H464" t="s">
        <v>562</v>
      </c>
      <c r="I464" t="s">
        <v>13</v>
      </c>
    </row>
    <row r="465" spans="2:9">
      <c r="B465" t="s">
        <v>2145</v>
      </c>
      <c r="C465" t="s">
        <v>2146</v>
      </c>
      <c r="D465" t="s">
        <v>836</v>
      </c>
      <c r="E465" t="s">
        <v>837</v>
      </c>
      <c r="F465" t="s">
        <v>1805</v>
      </c>
      <c r="G465" t="s">
        <v>1806</v>
      </c>
      <c r="H465" t="s">
        <v>576</v>
      </c>
      <c r="I465" t="s">
        <v>16</v>
      </c>
    </row>
    <row r="466" spans="2:9">
      <c r="B466" t="s">
        <v>2147</v>
      </c>
      <c r="C466" t="s">
        <v>2148</v>
      </c>
      <c r="D466" t="s">
        <v>836</v>
      </c>
      <c r="E466" t="s">
        <v>837</v>
      </c>
      <c r="F466" t="s">
        <v>895</v>
      </c>
      <c r="G466" t="s">
        <v>896</v>
      </c>
      <c r="H466" t="s">
        <v>562</v>
      </c>
      <c r="I466" t="s">
        <v>13</v>
      </c>
    </row>
    <row r="467" spans="2:9">
      <c r="B467" t="s">
        <v>690</v>
      </c>
      <c r="C467" t="s">
        <v>691</v>
      </c>
      <c r="D467" t="s">
        <v>836</v>
      </c>
      <c r="E467" t="s">
        <v>837</v>
      </c>
      <c r="F467" t="s">
        <v>685</v>
      </c>
      <c r="G467" t="s">
        <v>686</v>
      </c>
      <c r="H467" t="s">
        <v>562</v>
      </c>
      <c r="I467" t="s">
        <v>13</v>
      </c>
    </row>
    <row r="468" spans="2:9">
      <c r="B468" t="s">
        <v>2149</v>
      </c>
      <c r="C468" t="s">
        <v>2150</v>
      </c>
      <c r="D468" t="s">
        <v>836</v>
      </c>
      <c r="E468" t="s">
        <v>837</v>
      </c>
      <c r="F468" t="s">
        <v>925</v>
      </c>
      <c r="G468" t="s">
        <v>926</v>
      </c>
      <c r="H468" t="s">
        <v>570</v>
      </c>
      <c r="I468" t="s">
        <v>14</v>
      </c>
    </row>
    <row r="469" spans="2:9">
      <c r="B469" t="s">
        <v>2151</v>
      </c>
      <c r="C469" t="s">
        <v>2152</v>
      </c>
      <c r="D469" t="s">
        <v>836</v>
      </c>
      <c r="E469" t="s">
        <v>837</v>
      </c>
      <c r="F469" t="s">
        <v>925</v>
      </c>
      <c r="G469" t="s">
        <v>926</v>
      </c>
      <c r="H469" t="s">
        <v>696</v>
      </c>
      <c r="I469" t="s">
        <v>15</v>
      </c>
    </row>
    <row r="470" spans="2:9">
      <c r="B470" t="s">
        <v>2153</v>
      </c>
      <c r="C470" t="s">
        <v>2154</v>
      </c>
      <c r="D470" t="s">
        <v>836</v>
      </c>
      <c r="E470" t="s">
        <v>837</v>
      </c>
      <c r="F470" t="s">
        <v>2155</v>
      </c>
      <c r="G470" t="s">
        <v>2156</v>
      </c>
      <c r="H470" t="s">
        <v>576</v>
      </c>
      <c r="I470" t="s">
        <v>16</v>
      </c>
    </row>
    <row r="471" spans="2:9">
      <c r="B471" t="s">
        <v>2157</v>
      </c>
      <c r="C471" t="s">
        <v>2158</v>
      </c>
      <c r="D471" t="s">
        <v>836</v>
      </c>
      <c r="E471" t="s">
        <v>837</v>
      </c>
      <c r="F471" t="s">
        <v>916</v>
      </c>
      <c r="G471" t="s">
        <v>917</v>
      </c>
      <c r="H471" t="s">
        <v>576</v>
      </c>
      <c r="I471" t="s">
        <v>16</v>
      </c>
    </row>
    <row r="472" spans="2:9">
      <c r="B472" t="s">
        <v>2159</v>
      </c>
      <c r="C472" t="s">
        <v>2160</v>
      </c>
      <c r="D472" t="s">
        <v>836</v>
      </c>
      <c r="E472" t="s">
        <v>837</v>
      </c>
      <c r="F472" t="s">
        <v>916</v>
      </c>
      <c r="G472" t="s">
        <v>917</v>
      </c>
      <c r="H472" t="s">
        <v>590</v>
      </c>
      <c r="I472" t="s">
        <v>591</v>
      </c>
    </row>
    <row r="473" spans="2:9">
      <c r="B473" t="s">
        <v>2161</v>
      </c>
      <c r="C473" t="s">
        <v>2162</v>
      </c>
      <c r="D473" t="s">
        <v>836</v>
      </c>
      <c r="E473" t="s">
        <v>837</v>
      </c>
      <c r="F473" t="s">
        <v>1487</v>
      </c>
      <c r="G473" t="s">
        <v>1488</v>
      </c>
      <c r="H473" t="s">
        <v>696</v>
      </c>
      <c r="I473" t="s">
        <v>15</v>
      </c>
    </row>
    <row r="474" spans="2:9">
      <c r="B474" t="s">
        <v>2163</v>
      </c>
      <c r="C474" t="s">
        <v>2164</v>
      </c>
      <c r="D474" t="s">
        <v>836</v>
      </c>
      <c r="E474" t="s">
        <v>837</v>
      </c>
      <c r="F474" t="s">
        <v>1397</v>
      </c>
      <c r="G474" t="s">
        <v>1398</v>
      </c>
      <c r="H474" t="s">
        <v>1152</v>
      </c>
      <c r="I474" t="s">
        <v>1153</v>
      </c>
    </row>
    <row r="475" spans="2:9">
      <c r="B475" t="s">
        <v>2165</v>
      </c>
      <c r="C475" t="s">
        <v>2166</v>
      </c>
      <c r="D475" t="s">
        <v>836</v>
      </c>
      <c r="E475" t="s">
        <v>837</v>
      </c>
      <c r="F475" t="s">
        <v>1648</v>
      </c>
      <c r="G475" t="s">
        <v>1649</v>
      </c>
      <c r="H475" t="s">
        <v>1152</v>
      </c>
      <c r="I475" t="s">
        <v>1153</v>
      </c>
    </row>
    <row r="476" spans="2:9">
      <c r="B476" t="s">
        <v>2167</v>
      </c>
      <c r="C476" t="s">
        <v>2168</v>
      </c>
      <c r="D476" t="s">
        <v>836</v>
      </c>
      <c r="E476" t="s">
        <v>837</v>
      </c>
      <c r="F476" t="s">
        <v>1379</v>
      </c>
      <c r="G476" t="s">
        <v>1380</v>
      </c>
      <c r="H476" t="s">
        <v>1152</v>
      </c>
      <c r="I476" t="s">
        <v>1153</v>
      </c>
    </row>
    <row r="477" spans="2:9">
      <c r="B477" t="s">
        <v>2169</v>
      </c>
      <c r="C477" t="s">
        <v>2170</v>
      </c>
      <c r="D477" t="s">
        <v>836</v>
      </c>
      <c r="E477" t="s">
        <v>837</v>
      </c>
      <c r="F477" t="s">
        <v>870</v>
      </c>
      <c r="G477" t="s">
        <v>871</v>
      </c>
      <c r="H477" t="s">
        <v>1152</v>
      </c>
      <c r="I477" t="s">
        <v>1153</v>
      </c>
    </row>
    <row r="478" spans="2:9">
      <c r="B478" t="s">
        <v>2171</v>
      </c>
      <c r="C478" t="s">
        <v>2172</v>
      </c>
      <c r="D478" t="s">
        <v>836</v>
      </c>
      <c r="E478" t="s">
        <v>837</v>
      </c>
      <c r="F478" t="s">
        <v>1734</v>
      </c>
      <c r="G478" t="s">
        <v>1735</v>
      </c>
      <c r="H478" t="s">
        <v>1152</v>
      </c>
      <c r="I478" t="s">
        <v>1153</v>
      </c>
    </row>
    <row r="479" spans="2:9" hidden="1">
      <c r="B479" t="s">
        <v>2173</v>
      </c>
      <c r="C479" t="s">
        <v>2174</v>
      </c>
      <c r="D479" t="s">
        <v>1305</v>
      </c>
      <c r="E479" t="s">
        <v>1306</v>
      </c>
      <c r="F479" t="s">
        <v>1575</v>
      </c>
      <c r="G479" t="s">
        <v>1576</v>
      </c>
      <c r="H479" t="s">
        <v>2101</v>
      </c>
      <c r="I479" t="s">
        <v>2102</v>
      </c>
    </row>
    <row r="480" spans="2:9" hidden="1">
      <c r="B480" t="s">
        <v>2175</v>
      </c>
      <c r="C480" t="s">
        <v>2176</v>
      </c>
      <c r="D480" t="s">
        <v>1305</v>
      </c>
      <c r="E480" t="s">
        <v>1306</v>
      </c>
      <c r="F480" t="s">
        <v>2177</v>
      </c>
      <c r="G480" t="s">
        <v>2178</v>
      </c>
      <c r="H480" t="s">
        <v>2179</v>
      </c>
      <c r="I480" t="s">
        <v>1715</v>
      </c>
    </row>
    <row r="481" spans="2:9" hidden="1">
      <c r="B481" t="s">
        <v>2180</v>
      </c>
      <c r="C481" t="s">
        <v>2181</v>
      </c>
      <c r="D481" t="s">
        <v>1305</v>
      </c>
      <c r="E481" t="s">
        <v>1306</v>
      </c>
      <c r="F481" t="s">
        <v>2177</v>
      </c>
      <c r="G481" t="s">
        <v>2178</v>
      </c>
      <c r="H481" t="s">
        <v>2182</v>
      </c>
      <c r="I481" t="s">
        <v>2183</v>
      </c>
    </row>
    <row r="482" spans="2:9">
      <c r="B482" t="s">
        <v>2184</v>
      </c>
      <c r="C482" t="s">
        <v>2185</v>
      </c>
      <c r="D482" t="s">
        <v>836</v>
      </c>
      <c r="E482" t="s">
        <v>837</v>
      </c>
      <c r="F482" t="s">
        <v>916</v>
      </c>
      <c r="G482" t="s">
        <v>917</v>
      </c>
      <c r="H482" t="s">
        <v>576</v>
      </c>
      <c r="I482" t="s">
        <v>16</v>
      </c>
    </row>
    <row r="483" spans="2:9" hidden="1">
      <c r="B483" t="s">
        <v>2186</v>
      </c>
      <c r="C483" t="s">
        <v>2187</v>
      </c>
      <c r="D483" t="s">
        <v>1305</v>
      </c>
      <c r="E483" t="s">
        <v>1306</v>
      </c>
      <c r="F483" t="s">
        <v>2188</v>
      </c>
      <c r="G483" t="s">
        <v>2189</v>
      </c>
      <c r="H483" t="s">
        <v>576</v>
      </c>
      <c r="I483" t="s">
        <v>16</v>
      </c>
    </row>
    <row r="484" spans="2:9">
      <c r="B484" t="s">
        <v>2190</v>
      </c>
      <c r="C484" t="s">
        <v>2191</v>
      </c>
      <c r="D484" t="s">
        <v>836</v>
      </c>
      <c r="E484" t="s">
        <v>837</v>
      </c>
      <c r="F484" t="s">
        <v>1567</v>
      </c>
      <c r="G484" t="s">
        <v>1568</v>
      </c>
      <c r="H484" t="s">
        <v>562</v>
      </c>
      <c r="I484" t="s">
        <v>13</v>
      </c>
    </row>
    <row r="485" spans="2:9">
      <c r="B485" t="s">
        <v>2192</v>
      </c>
      <c r="C485" t="s">
        <v>2193</v>
      </c>
      <c r="D485" t="s">
        <v>836</v>
      </c>
      <c r="E485" t="s">
        <v>837</v>
      </c>
      <c r="F485" t="s">
        <v>1013</v>
      </c>
      <c r="G485" t="s">
        <v>1014</v>
      </c>
      <c r="H485" t="s">
        <v>696</v>
      </c>
      <c r="I485" t="s">
        <v>15</v>
      </c>
    </row>
    <row r="486" spans="2:9">
      <c r="B486" t="s">
        <v>2194</v>
      </c>
      <c r="C486" t="s">
        <v>2195</v>
      </c>
      <c r="D486" t="s">
        <v>836</v>
      </c>
      <c r="E486" t="s">
        <v>837</v>
      </c>
      <c r="F486" t="s">
        <v>1013</v>
      </c>
      <c r="G486" t="s">
        <v>1014</v>
      </c>
      <c r="H486" t="s">
        <v>590</v>
      </c>
      <c r="I486" t="s">
        <v>591</v>
      </c>
    </row>
    <row r="487" spans="2:9">
      <c r="B487" t="s">
        <v>2196</v>
      </c>
      <c r="C487" t="s">
        <v>2197</v>
      </c>
      <c r="D487" t="s">
        <v>836</v>
      </c>
      <c r="E487" t="s">
        <v>837</v>
      </c>
      <c r="F487" t="s">
        <v>895</v>
      </c>
      <c r="G487" t="s">
        <v>896</v>
      </c>
      <c r="H487" t="s">
        <v>570</v>
      </c>
      <c r="I487" t="s">
        <v>14</v>
      </c>
    </row>
    <row r="488" spans="2:9">
      <c r="B488" t="s">
        <v>2198</v>
      </c>
      <c r="C488" t="s">
        <v>2199</v>
      </c>
      <c r="D488" t="s">
        <v>836</v>
      </c>
      <c r="E488" t="s">
        <v>837</v>
      </c>
      <c r="F488" t="s">
        <v>856</v>
      </c>
      <c r="G488" t="s">
        <v>857</v>
      </c>
      <c r="H488" t="s">
        <v>570</v>
      </c>
      <c r="I488" t="s">
        <v>14</v>
      </c>
    </row>
    <row r="489" spans="2:9">
      <c r="B489" t="s">
        <v>2200</v>
      </c>
      <c r="C489" t="s">
        <v>2201</v>
      </c>
      <c r="D489" t="s">
        <v>836</v>
      </c>
      <c r="E489" t="s">
        <v>837</v>
      </c>
      <c r="F489" t="s">
        <v>956</v>
      </c>
      <c r="G489" t="s">
        <v>957</v>
      </c>
      <c r="H489" t="s">
        <v>1418</v>
      </c>
      <c r="I489" t="s">
        <v>1419</v>
      </c>
    </row>
    <row r="490" spans="2:9">
      <c r="B490" t="s">
        <v>2202</v>
      </c>
      <c r="C490" t="s">
        <v>2203</v>
      </c>
      <c r="D490" t="s">
        <v>836</v>
      </c>
      <c r="E490" t="s">
        <v>837</v>
      </c>
      <c r="F490" t="s">
        <v>1843</v>
      </c>
      <c r="G490" t="s">
        <v>1844</v>
      </c>
      <c r="H490" t="s">
        <v>562</v>
      </c>
      <c r="I490" t="s">
        <v>13</v>
      </c>
    </row>
    <row r="491" spans="2:9">
      <c r="B491" t="s">
        <v>2204</v>
      </c>
      <c r="C491" t="s">
        <v>2205</v>
      </c>
      <c r="D491" t="s">
        <v>836</v>
      </c>
      <c r="E491" t="s">
        <v>837</v>
      </c>
      <c r="F491" t="s">
        <v>2206</v>
      </c>
      <c r="G491" t="s">
        <v>2207</v>
      </c>
      <c r="H491" t="s">
        <v>696</v>
      </c>
      <c r="I491" t="s">
        <v>15</v>
      </c>
    </row>
    <row r="492" spans="2:9">
      <c r="B492" t="s">
        <v>2208</v>
      </c>
      <c r="C492" t="s">
        <v>2209</v>
      </c>
      <c r="D492" t="s">
        <v>836</v>
      </c>
      <c r="E492" t="s">
        <v>837</v>
      </c>
      <c r="F492" t="s">
        <v>1401</v>
      </c>
      <c r="G492" t="s">
        <v>1402</v>
      </c>
      <c r="H492" t="s">
        <v>562</v>
      </c>
      <c r="I492" t="s">
        <v>13</v>
      </c>
    </row>
    <row r="493" spans="2:9">
      <c r="B493" t="s">
        <v>2210</v>
      </c>
      <c r="C493" t="s">
        <v>2211</v>
      </c>
      <c r="D493" t="s">
        <v>836</v>
      </c>
      <c r="E493" t="s">
        <v>837</v>
      </c>
      <c r="F493" t="s">
        <v>838</v>
      </c>
      <c r="G493" t="s">
        <v>839</v>
      </c>
      <c r="H493" t="s">
        <v>562</v>
      </c>
      <c r="I493" t="s">
        <v>13</v>
      </c>
    </row>
    <row r="494" spans="2:9">
      <c r="B494" t="s">
        <v>2212</v>
      </c>
      <c r="C494" t="s">
        <v>2213</v>
      </c>
      <c r="D494" t="s">
        <v>836</v>
      </c>
      <c r="E494" t="s">
        <v>837</v>
      </c>
      <c r="F494" t="s">
        <v>1533</v>
      </c>
      <c r="G494" t="s">
        <v>1534</v>
      </c>
      <c r="H494" t="s">
        <v>562</v>
      </c>
      <c r="I494" t="s">
        <v>13</v>
      </c>
    </row>
    <row r="495" spans="2:9">
      <c r="B495" t="s">
        <v>2214</v>
      </c>
      <c r="C495" t="s">
        <v>2215</v>
      </c>
      <c r="D495" t="s">
        <v>836</v>
      </c>
      <c r="E495" t="s">
        <v>837</v>
      </c>
      <c r="F495" t="s">
        <v>1101</v>
      </c>
      <c r="G495" t="s">
        <v>1102</v>
      </c>
      <c r="H495" t="s">
        <v>600</v>
      </c>
      <c r="I495" t="s">
        <v>601</v>
      </c>
    </row>
    <row r="496" spans="2:9">
      <c r="B496" t="s">
        <v>2216</v>
      </c>
      <c r="C496" t="s">
        <v>2217</v>
      </c>
      <c r="D496" t="s">
        <v>836</v>
      </c>
      <c r="E496" t="s">
        <v>837</v>
      </c>
      <c r="F496" t="s">
        <v>2218</v>
      </c>
      <c r="G496" t="s">
        <v>2219</v>
      </c>
      <c r="H496" t="s">
        <v>696</v>
      </c>
      <c r="I496" t="s">
        <v>15</v>
      </c>
    </row>
    <row r="497" spans="2:9">
      <c r="B497" t="s">
        <v>2220</v>
      </c>
      <c r="C497" t="s">
        <v>2221</v>
      </c>
      <c r="D497" t="s">
        <v>836</v>
      </c>
      <c r="E497" t="s">
        <v>837</v>
      </c>
      <c r="F497" t="s">
        <v>895</v>
      </c>
      <c r="G497" t="s">
        <v>896</v>
      </c>
      <c r="H497" t="s">
        <v>576</v>
      </c>
      <c r="I497" t="s">
        <v>16</v>
      </c>
    </row>
    <row r="498" spans="2:9">
      <c r="B498" t="s">
        <v>2222</v>
      </c>
      <c r="C498" t="s">
        <v>2223</v>
      </c>
      <c r="D498" t="s">
        <v>836</v>
      </c>
      <c r="E498" t="s">
        <v>837</v>
      </c>
      <c r="F498" t="s">
        <v>1777</v>
      </c>
      <c r="G498" t="s">
        <v>1778</v>
      </c>
      <c r="H498" t="s">
        <v>696</v>
      </c>
      <c r="I498" t="s">
        <v>15</v>
      </c>
    </row>
    <row r="499" spans="2:9">
      <c r="B499" t="s">
        <v>2224</v>
      </c>
      <c r="C499" t="s">
        <v>2225</v>
      </c>
      <c r="D499" t="s">
        <v>836</v>
      </c>
      <c r="E499" t="s">
        <v>837</v>
      </c>
      <c r="F499" t="s">
        <v>1589</v>
      </c>
      <c r="G499" t="s">
        <v>1590</v>
      </c>
      <c r="H499" t="s">
        <v>562</v>
      </c>
      <c r="I499" t="s">
        <v>13</v>
      </c>
    </row>
    <row r="500" spans="2:9">
      <c r="B500" t="s">
        <v>2226</v>
      </c>
      <c r="C500" t="s">
        <v>2227</v>
      </c>
      <c r="D500" t="s">
        <v>836</v>
      </c>
      <c r="E500" t="s">
        <v>837</v>
      </c>
      <c r="F500" t="s">
        <v>1843</v>
      </c>
      <c r="G500" t="s">
        <v>1844</v>
      </c>
      <c r="H500" t="s">
        <v>696</v>
      </c>
      <c r="I500" t="s">
        <v>15</v>
      </c>
    </row>
    <row r="501" spans="2:9">
      <c r="B501" t="s">
        <v>2228</v>
      </c>
      <c r="C501" t="s">
        <v>2229</v>
      </c>
      <c r="D501" t="s">
        <v>836</v>
      </c>
      <c r="E501" t="s">
        <v>837</v>
      </c>
      <c r="F501" t="s">
        <v>2230</v>
      </c>
      <c r="G501" t="s">
        <v>2231</v>
      </c>
      <c r="H501" t="s">
        <v>576</v>
      </c>
      <c r="I501" t="s">
        <v>16</v>
      </c>
    </row>
    <row r="502" spans="2:9">
      <c r="B502" t="s">
        <v>2232</v>
      </c>
      <c r="C502" t="s">
        <v>2233</v>
      </c>
      <c r="D502" t="s">
        <v>836</v>
      </c>
      <c r="E502" t="s">
        <v>837</v>
      </c>
      <c r="F502" t="s">
        <v>1843</v>
      </c>
      <c r="G502" t="s">
        <v>1844</v>
      </c>
      <c r="H502" t="s">
        <v>570</v>
      </c>
      <c r="I502" t="s">
        <v>14</v>
      </c>
    </row>
    <row r="503" spans="2:9">
      <c r="B503" t="s">
        <v>2234</v>
      </c>
      <c r="C503" t="s">
        <v>2235</v>
      </c>
      <c r="D503" t="s">
        <v>836</v>
      </c>
      <c r="E503" t="s">
        <v>837</v>
      </c>
      <c r="F503" t="s">
        <v>2218</v>
      </c>
      <c r="G503" t="s">
        <v>2219</v>
      </c>
      <c r="H503" t="s">
        <v>562</v>
      </c>
      <c r="I503" t="s">
        <v>13</v>
      </c>
    </row>
    <row r="504" spans="2:9">
      <c r="B504" t="s">
        <v>2236</v>
      </c>
      <c r="C504" t="s">
        <v>2237</v>
      </c>
      <c r="D504" t="s">
        <v>836</v>
      </c>
      <c r="E504" t="s">
        <v>837</v>
      </c>
      <c r="F504" t="s">
        <v>1393</v>
      </c>
      <c r="G504" t="s">
        <v>1394</v>
      </c>
      <c r="H504" t="s">
        <v>576</v>
      </c>
      <c r="I504" t="s">
        <v>16</v>
      </c>
    </row>
    <row r="505" spans="2:9">
      <c r="B505" t="s">
        <v>2238</v>
      </c>
      <c r="C505" t="s">
        <v>2239</v>
      </c>
      <c r="D505" t="s">
        <v>836</v>
      </c>
      <c r="E505" t="s">
        <v>837</v>
      </c>
      <c r="F505" t="s">
        <v>1320</v>
      </c>
      <c r="G505" t="s">
        <v>1321</v>
      </c>
      <c r="H505" t="s">
        <v>562</v>
      </c>
      <c r="I505" t="s">
        <v>13</v>
      </c>
    </row>
    <row r="506" spans="2:9">
      <c r="B506" t="s">
        <v>2240</v>
      </c>
      <c r="C506" t="s">
        <v>2241</v>
      </c>
      <c r="D506" t="s">
        <v>836</v>
      </c>
      <c r="E506" t="s">
        <v>837</v>
      </c>
      <c r="F506" t="s">
        <v>1136</v>
      </c>
      <c r="G506" t="s">
        <v>1137</v>
      </c>
      <c r="H506" t="s">
        <v>696</v>
      </c>
      <c r="I506" t="s">
        <v>15</v>
      </c>
    </row>
    <row r="507" spans="2:9">
      <c r="B507" t="s">
        <v>2242</v>
      </c>
      <c r="C507" t="s">
        <v>2243</v>
      </c>
      <c r="D507" t="s">
        <v>836</v>
      </c>
      <c r="E507" t="s">
        <v>837</v>
      </c>
      <c r="F507" t="s">
        <v>925</v>
      </c>
      <c r="G507" t="s">
        <v>926</v>
      </c>
      <c r="H507" t="s">
        <v>600</v>
      </c>
      <c r="I507" t="s">
        <v>601</v>
      </c>
    </row>
    <row r="508" spans="2:9">
      <c r="B508" t="s">
        <v>2244</v>
      </c>
      <c r="C508" t="s">
        <v>2245</v>
      </c>
      <c r="D508" t="s">
        <v>836</v>
      </c>
      <c r="E508" t="s">
        <v>837</v>
      </c>
      <c r="F508" t="s">
        <v>935</v>
      </c>
      <c r="G508" t="s">
        <v>936</v>
      </c>
      <c r="H508" t="s">
        <v>576</v>
      </c>
      <c r="I508" t="s">
        <v>16</v>
      </c>
    </row>
    <row r="509" spans="2:9">
      <c r="B509" t="s">
        <v>2246</v>
      </c>
      <c r="C509" t="s">
        <v>2247</v>
      </c>
      <c r="D509" t="s">
        <v>836</v>
      </c>
      <c r="E509" t="s">
        <v>837</v>
      </c>
      <c r="F509" t="s">
        <v>1843</v>
      </c>
      <c r="G509" t="s">
        <v>1844</v>
      </c>
      <c r="H509" t="s">
        <v>570</v>
      </c>
      <c r="I509" t="s">
        <v>14</v>
      </c>
    </row>
    <row r="510" spans="2:9">
      <c r="B510" t="s">
        <v>2248</v>
      </c>
      <c r="C510" t="s">
        <v>2249</v>
      </c>
      <c r="D510" t="s">
        <v>836</v>
      </c>
      <c r="E510" t="s">
        <v>837</v>
      </c>
      <c r="F510" t="s">
        <v>870</v>
      </c>
      <c r="G510" t="s">
        <v>871</v>
      </c>
      <c r="H510" t="s">
        <v>576</v>
      </c>
      <c r="I510" t="s">
        <v>16</v>
      </c>
    </row>
    <row r="511" spans="2:9">
      <c r="B511" t="s">
        <v>2250</v>
      </c>
      <c r="C511" t="s">
        <v>2251</v>
      </c>
      <c r="D511" t="s">
        <v>836</v>
      </c>
      <c r="E511" t="s">
        <v>837</v>
      </c>
      <c r="F511" t="s">
        <v>1497</v>
      </c>
      <c r="G511" t="s">
        <v>1498</v>
      </c>
      <c r="H511" t="s">
        <v>590</v>
      </c>
      <c r="I511" t="s">
        <v>591</v>
      </c>
    </row>
    <row r="512" spans="2:9">
      <c r="B512" t="s">
        <v>2252</v>
      </c>
      <c r="C512" t="s">
        <v>2253</v>
      </c>
      <c r="D512" t="s">
        <v>836</v>
      </c>
      <c r="E512" t="s">
        <v>837</v>
      </c>
      <c r="F512" t="s">
        <v>2155</v>
      </c>
      <c r="G512" t="s">
        <v>2156</v>
      </c>
      <c r="H512" t="s">
        <v>590</v>
      </c>
      <c r="I512" t="s">
        <v>591</v>
      </c>
    </row>
    <row r="513" spans="2:9" hidden="1">
      <c r="B513" t="s">
        <v>2254</v>
      </c>
      <c r="C513" t="s">
        <v>2255</v>
      </c>
      <c r="D513" t="s">
        <v>1305</v>
      </c>
      <c r="E513" t="s">
        <v>1306</v>
      </c>
      <c r="F513" t="s">
        <v>1575</v>
      </c>
      <c r="G513" t="s">
        <v>1576</v>
      </c>
      <c r="H513" t="s">
        <v>2101</v>
      </c>
      <c r="I513" t="s">
        <v>2102</v>
      </c>
    </row>
    <row r="514" spans="2:9" hidden="1">
      <c r="B514" t="s">
        <v>2256</v>
      </c>
      <c r="C514" t="s">
        <v>2257</v>
      </c>
      <c r="D514" t="s">
        <v>1305</v>
      </c>
      <c r="E514" t="s">
        <v>1306</v>
      </c>
      <c r="F514" t="s">
        <v>2177</v>
      </c>
      <c r="G514" t="s">
        <v>2178</v>
      </c>
      <c r="H514" t="s">
        <v>2258</v>
      </c>
      <c r="I514" t="s">
        <v>2259</v>
      </c>
    </row>
    <row r="515" spans="2:9">
      <c r="B515" t="s">
        <v>2260</v>
      </c>
      <c r="C515" t="s">
        <v>2261</v>
      </c>
      <c r="D515" t="s">
        <v>836</v>
      </c>
      <c r="E515" t="s">
        <v>837</v>
      </c>
      <c r="F515" t="s">
        <v>997</v>
      </c>
      <c r="G515" t="s">
        <v>998</v>
      </c>
      <c r="H515" t="s">
        <v>576</v>
      </c>
      <c r="I515" t="s">
        <v>16</v>
      </c>
    </row>
    <row r="516" spans="2:9" hidden="1">
      <c r="B516" t="s">
        <v>2262</v>
      </c>
      <c r="C516" t="s">
        <v>2263</v>
      </c>
      <c r="D516" t="s">
        <v>899</v>
      </c>
      <c r="E516" t="s">
        <v>900</v>
      </c>
      <c r="F516" t="s">
        <v>1079</v>
      </c>
      <c r="G516" t="s">
        <v>1080</v>
      </c>
      <c r="H516" t="s">
        <v>590</v>
      </c>
      <c r="I516" t="s">
        <v>591</v>
      </c>
    </row>
    <row r="517" spans="2:9">
      <c r="B517" t="s">
        <v>2264</v>
      </c>
      <c r="C517" t="s">
        <v>2265</v>
      </c>
      <c r="D517" t="s">
        <v>836</v>
      </c>
      <c r="E517" t="s">
        <v>837</v>
      </c>
      <c r="F517" t="s">
        <v>1196</v>
      </c>
      <c r="G517" t="s">
        <v>1197</v>
      </c>
      <c r="H517" t="s">
        <v>1152</v>
      </c>
      <c r="I517" t="s">
        <v>1153</v>
      </c>
    </row>
    <row r="518" spans="2:9">
      <c r="B518" t="s">
        <v>2266</v>
      </c>
      <c r="C518" t="s">
        <v>2267</v>
      </c>
      <c r="D518" t="s">
        <v>836</v>
      </c>
      <c r="E518" t="s">
        <v>837</v>
      </c>
      <c r="F518" t="s">
        <v>557</v>
      </c>
      <c r="G518" t="s">
        <v>558</v>
      </c>
      <c r="H518" t="s">
        <v>576</v>
      </c>
      <c r="I518" t="s">
        <v>16</v>
      </c>
    </row>
    <row r="519" spans="2:9">
      <c r="B519" t="s">
        <v>2268</v>
      </c>
      <c r="C519" t="s">
        <v>2269</v>
      </c>
      <c r="D519" t="s">
        <v>836</v>
      </c>
      <c r="E519" t="s">
        <v>837</v>
      </c>
      <c r="F519" t="s">
        <v>2270</v>
      </c>
      <c r="G519" t="s">
        <v>2271</v>
      </c>
      <c r="H519" t="s">
        <v>576</v>
      </c>
      <c r="I519" t="s">
        <v>16</v>
      </c>
    </row>
    <row r="520" spans="2:9">
      <c r="B520" t="s">
        <v>2272</v>
      </c>
      <c r="C520" t="s">
        <v>2273</v>
      </c>
      <c r="D520" t="s">
        <v>836</v>
      </c>
      <c r="E520" t="s">
        <v>837</v>
      </c>
      <c r="F520" t="s">
        <v>557</v>
      </c>
      <c r="G520" t="s">
        <v>558</v>
      </c>
      <c r="H520" t="s">
        <v>576</v>
      </c>
      <c r="I520" t="s">
        <v>16</v>
      </c>
    </row>
    <row r="521" spans="2:9">
      <c r="B521" t="s">
        <v>2274</v>
      </c>
      <c r="C521" t="s">
        <v>2275</v>
      </c>
      <c r="D521" t="s">
        <v>836</v>
      </c>
      <c r="E521" t="s">
        <v>837</v>
      </c>
      <c r="F521" t="s">
        <v>1196</v>
      </c>
      <c r="G521" t="s">
        <v>1197</v>
      </c>
      <c r="H521" t="s">
        <v>562</v>
      </c>
      <c r="I521" t="s">
        <v>13</v>
      </c>
    </row>
    <row r="522" spans="2:9">
      <c r="B522" t="s">
        <v>2276</v>
      </c>
      <c r="C522" t="s">
        <v>2277</v>
      </c>
      <c r="D522" t="s">
        <v>836</v>
      </c>
      <c r="E522" t="s">
        <v>837</v>
      </c>
      <c r="F522" t="s">
        <v>2129</v>
      </c>
      <c r="G522" t="s">
        <v>2130</v>
      </c>
      <c r="H522" t="s">
        <v>1152</v>
      </c>
      <c r="I522" t="s">
        <v>1153</v>
      </c>
    </row>
    <row r="523" spans="2:9">
      <c r="B523" t="s">
        <v>2278</v>
      </c>
      <c r="C523" t="s">
        <v>2279</v>
      </c>
      <c r="D523" t="s">
        <v>836</v>
      </c>
      <c r="E523" t="s">
        <v>837</v>
      </c>
      <c r="F523" t="s">
        <v>2280</v>
      </c>
      <c r="G523" t="s">
        <v>2281</v>
      </c>
      <c r="H523" t="s">
        <v>570</v>
      </c>
      <c r="I523" t="s">
        <v>14</v>
      </c>
    </row>
    <row r="524" spans="2:9">
      <c r="B524" t="s">
        <v>2282</v>
      </c>
      <c r="C524" t="s">
        <v>2283</v>
      </c>
      <c r="D524" t="s">
        <v>836</v>
      </c>
      <c r="E524" t="s">
        <v>837</v>
      </c>
      <c r="F524" t="s">
        <v>2284</v>
      </c>
      <c r="G524" t="s">
        <v>2285</v>
      </c>
      <c r="H524" t="s">
        <v>696</v>
      </c>
      <c r="I524" t="s">
        <v>15</v>
      </c>
    </row>
    <row r="525" spans="2:9">
      <c r="B525" t="s">
        <v>2286</v>
      </c>
      <c r="C525" t="s">
        <v>2287</v>
      </c>
      <c r="D525" t="s">
        <v>836</v>
      </c>
      <c r="E525" t="s">
        <v>837</v>
      </c>
      <c r="F525" t="s">
        <v>2109</v>
      </c>
      <c r="G525" t="s">
        <v>2110</v>
      </c>
      <c r="H525" t="s">
        <v>590</v>
      </c>
      <c r="I525" t="s">
        <v>591</v>
      </c>
    </row>
    <row r="526" spans="2:9">
      <c r="B526" t="s">
        <v>2288</v>
      </c>
      <c r="C526" t="s">
        <v>2289</v>
      </c>
      <c r="D526" t="s">
        <v>836</v>
      </c>
      <c r="E526" t="s">
        <v>837</v>
      </c>
      <c r="F526" t="s">
        <v>1101</v>
      </c>
      <c r="G526" t="s">
        <v>1102</v>
      </c>
      <c r="H526" t="s">
        <v>562</v>
      </c>
      <c r="I526" t="s">
        <v>13</v>
      </c>
    </row>
    <row r="527" spans="2:9">
      <c r="B527" t="s">
        <v>2290</v>
      </c>
      <c r="C527" t="s">
        <v>2291</v>
      </c>
      <c r="D527" t="s">
        <v>836</v>
      </c>
      <c r="E527" t="s">
        <v>837</v>
      </c>
      <c r="F527" t="s">
        <v>1644</v>
      </c>
      <c r="G527" t="s">
        <v>1645</v>
      </c>
      <c r="H527" t="s">
        <v>696</v>
      </c>
      <c r="I527" t="s">
        <v>15</v>
      </c>
    </row>
    <row r="528" spans="2:9">
      <c r="B528" t="s">
        <v>2292</v>
      </c>
      <c r="C528" t="s">
        <v>2293</v>
      </c>
      <c r="D528" t="s">
        <v>836</v>
      </c>
      <c r="E528" t="s">
        <v>837</v>
      </c>
      <c r="F528" t="s">
        <v>838</v>
      </c>
      <c r="G528" t="s">
        <v>839</v>
      </c>
      <c r="H528" t="s">
        <v>562</v>
      </c>
      <c r="I528" t="s">
        <v>13</v>
      </c>
    </row>
    <row r="529" spans="2:9">
      <c r="B529" t="s">
        <v>2294</v>
      </c>
      <c r="C529" t="s">
        <v>2295</v>
      </c>
      <c r="D529" t="s">
        <v>836</v>
      </c>
      <c r="E529" t="s">
        <v>837</v>
      </c>
      <c r="F529" t="s">
        <v>912</v>
      </c>
      <c r="G529" t="s">
        <v>913</v>
      </c>
      <c r="H529" t="s">
        <v>562</v>
      </c>
      <c r="I529" t="s">
        <v>13</v>
      </c>
    </row>
    <row r="530" spans="2:9">
      <c r="B530" t="s">
        <v>2296</v>
      </c>
      <c r="C530" t="s">
        <v>2297</v>
      </c>
      <c r="D530" t="s">
        <v>836</v>
      </c>
      <c r="E530" t="s">
        <v>837</v>
      </c>
      <c r="F530" t="s">
        <v>1676</v>
      </c>
      <c r="G530" t="s">
        <v>1677</v>
      </c>
      <c r="H530" t="s">
        <v>590</v>
      </c>
      <c r="I530" t="s">
        <v>591</v>
      </c>
    </row>
    <row r="531" spans="2:9">
      <c r="B531" t="s">
        <v>2298</v>
      </c>
      <c r="C531" t="s">
        <v>2299</v>
      </c>
      <c r="D531" t="s">
        <v>836</v>
      </c>
      <c r="E531" t="s">
        <v>837</v>
      </c>
      <c r="F531" t="s">
        <v>993</v>
      </c>
      <c r="G531" t="s">
        <v>994</v>
      </c>
      <c r="H531" t="s">
        <v>1124</v>
      </c>
      <c r="I531" t="s">
        <v>1125</v>
      </c>
    </row>
    <row r="532" spans="2:9">
      <c r="B532" t="s">
        <v>2300</v>
      </c>
      <c r="C532" t="s">
        <v>2301</v>
      </c>
      <c r="D532" t="s">
        <v>836</v>
      </c>
      <c r="E532" t="s">
        <v>837</v>
      </c>
      <c r="F532" t="s">
        <v>1166</v>
      </c>
      <c r="G532" t="s">
        <v>1167</v>
      </c>
      <c r="H532" t="s">
        <v>562</v>
      </c>
      <c r="I532" t="s">
        <v>13</v>
      </c>
    </row>
    <row r="533" spans="2:9">
      <c r="B533" t="s">
        <v>2302</v>
      </c>
      <c r="C533" t="s">
        <v>2303</v>
      </c>
      <c r="D533" t="s">
        <v>836</v>
      </c>
      <c r="E533" t="s">
        <v>837</v>
      </c>
      <c r="F533" t="s">
        <v>1245</v>
      </c>
      <c r="G533" t="s">
        <v>1246</v>
      </c>
      <c r="H533" t="s">
        <v>570</v>
      </c>
      <c r="I533" t="s">
        <v>14</v>
      </c>
    </row>
    <row r="534" spans="2:9">
      <c r="B534" t="s">
        <v>2304</v>
      </c>
      <c r="C534" t="s">
        <v>2305</v>
      </c>
      <c r="D534" t="s">
        <v>836</v>
      </c>
      <c r="E534" t="s">
        <v>837</v>
      </c>
      <c r="F534" t="s">
        <v>1652</v>
      </c>
      <c r="G534" t="s">
        <v>1653</v>
      </c>
      <c r="H534" t="s">
        <v>600</v>
      </c>
      <c r="I534" t="s">
        <v>601</v>
      </c>
    </row>
    <row r="535" spans="2:9">
      <c r="B535" t="s">
        <v>2306</v>
      </c>
      <c r="C535" t="s">
        <v>2307</v>
      </c>
      <c r="D535" t="s">
        <v>836</v>
      </c>
      <c r="E535" t="s">
        <v>837</v>
      </c>
      <c r="F535" t="s">
        <v>2308</v>
      </c>
      <c r="G535" t="s">
        <v>2309</v>
      </c>
      <c r="H535" t="s">
        <v>562</v>
      </c>
      <c r="I535" t="s">
        <v>13</v>
      </c>
    </row>
    <row r="536" spans="2:9">
      <c r="B536" t="s">
        <v>2310</v>
      </c>
      <c r="C536" t="s">
        <v>2311</v>
      </c>
      <c r="D536" t="s">
        <v>836</v>
      </c>
      <c r="E536" t="s">
        <v>837</v>
      </c>
      <c r="F536" t="s">
        <v>1233</v>
      </c>
      <c r="G536" t="s">
        <v>1234</v>
      </c>
      <c r="H536" t="s">
        <v>562</v>
      </c>
      <c r="I536" t="s">
        <v>13</v>
      </c>
    </row>
    <row r="537" spans="2:9">
      <c r="B537" t="s">
        <v>2312</v>
      </c>
      <c r="C537" t="s">
        <v>2313</v>
      </c>
      <c r="D537" t="s">
        <v>836</v>
      </c>
      <c r="E537" t="s">
        <v>837</v>
      </c>
      <c r="F537" t="s">
        <v>1233</v>
      </c>
      <c r="G537" t="s">
        <v>1234</v>
      </c>
      <c r="H537" t="s">
        <v>696</v>
      </c>
      <c r="I537" t="s">
        <v>15</v>
      </c>
    </row>
    <row r="538" spans="2:9">
      <c r="B538" t="s">
        <v>2314</v>
      </c>
      <c r="C538" t="s">
        <v>2315</v>
      </c>
      <c r="D538" t="s">
        <v>836</v>
      </c>
      <c r="E538" t="s">
        <v>837</v>
      </c>
      <c r="F538" t="s">
        <v>1765</v>
      </c>
      <c r="G538" t="s">
        <v>1766</v>
      </c>
      <c r="H538" t="s">
        <v>696</v>
      </c>
      <c r="I538" t="s">
        <v>15</v>
      </c>
    </row>
    <row r="539" spans="2:9">
      <c r="B539" t="s">
        <v>2316</v>
      </c>
      <c r="C539" t="s">
        <v>2317</v>
      </c>
      <c r="D539" t="s">
        <v>836</v>
      </c>
      <c r="E539" t="s">
        <v>837</v>
      </c>
      <c r="F539" t="s">
        <v>1676</v>
      </c>
      <c r="G539" t="s">
        <v>1677</v>
      </c>
      <c r="H539" t="s">
        <v>570</v>
      </c>
      <c r="I539" t="s">
        <v>14</v>
      </c>
    </row>
    <row r="540" spans="2:9">
      <c r="B540" t="s">
        <v>2318</v>
      </c>
      <c r="C540" t="s">
        <v>2319</v>
      </c>
      <c r="D540" t="s">
        <v>836</v>
      </c>
      <c r="E540" t="s">
        <v>837</v>
      </c>
      <c r="F540" t="s">
        <v>1769</v>
      </c>
      <c r="G540" t="s">
        <v>1770</v>
      </c>
      <c r="H540" t="s">
        <v>562</v>
      </c>
      <c r="I540" t="s">
        <v>13</v>
      </c>
    </row>
    <row r="541" spans="2:9">
      <c r="B541" t="s">
        <v>2320</v>
      </c>
      <c r="C541" t="s">
        <v>2321</v>
      </c>
      <c r="D541" t="s">
        <v>836</v>
      </c>
      <c r="E541" t="s">
        <v>837</v>
      </c>
      <c r="F541" t="s">
        <v>1614</v>
      </c>
      <c r="G541" t="s">
        <v>1615</v>
      </c>
      <c r="H541" t="s">
        <v>696</v>
      </c>
      <c r="I541" t="s">
        <v>15</v>
      </c>
    </row>
    <row r="542" spans="2:9">
      <c r="B542" t="s">
        <v>2322</v>
      </c>
      <c r="C542" t="s">
        <v>2323</v>
      </c>
      <c r="D542" t="s">
        <v>836</v>
      </c>
      <c r="E542" t="s">
        <v>837</v>
      </c>
      <c r="F542" t="s">
        <v>2129</v>
      </c>
      <c r="G542" t="s">
        <v>2130</v>
      </c>
      <c r="H542" t="s">
        <v>570</v>
      </c>
      <c r="I542" t="s">
        <v>14</v>
      </c>
    </row>
    <row r="543" spans="2:9">
      <c r="B543" t="s">
        <v>2324</v>
      </c>
      <c r="C543" t="s">
        <v>2325</v>
      </c>
      <c r="D543" t="s">
        <v>836</v>
      </c>
      <c r="E543" t="s">
        <v>837</v>
      </c>
      <c r="F543" t="s">
        <v>2218</v>
      </c>
      <c r="G543" t="s">
        <v>2219</v>
      </c>
      <c r="H543" t="s">
        <v>696</v>
      </c>
      <c r="I543" t="s">
        <v>15</v>
      </c>
    </row>
    <row r="544" spans="2:9">
      <c r="B544" t="s">
        <v>2326</v>
      </c>
      <c r="C544" t="s">
        <v>2327</v>
      </c>
      <c r="D544" t="s">
        <v>836</v>
      </c>
      <c r="E544" t="s">
        <v>837</v>
      </c>
      <c r="F544" t="s">
        <v>1885</v>
      </c>
      <c r="G544" t="s">
        <v>1886</v>
      </c>
      <c r="H544" t="s">
        <v>570</v>
      </c>
      <c r="I544" t="s">
        <v>14</v>
      </c>
    </row>
    <row r="545" spans="2:9">
      <c r="B545" t="s">
        <v>2328</v>
      </c>
      <c r="C545" t="s">
        <v>2329</v>
      </c>
      <c r="D545" t="s">
        <v>836</v>
      </c>
      <c r="E545" t="s">
        <v>837</v>
      </c>
      <c r="F545" t="s">
        <v>2330</v>
      </c>
      <c r="G545" t="s">
        <v>2331</v>
      </c>
      <c r="H545" t="s">
        <v>562</v>
      </c>
      <c r="I545" t="s">
        <v>13</v>
      </c>
    </row>
    <row r="546" spans="2:9">
      <c r="B546" t="s">
        <v>2332</v>
      </c>
      <c r="C546" t="s">
        <v>2333</v>
      </c>
      <c r="D546" t="s">
        <v>836</v>
      </c>
      <c r="E546" t="s">
        <v>837</v>
      </c>
      <c r="F546" t="s">
        <v>1519</v>
      </c>
      <c r="G546" t="s">
        <v>1520</v>
      </c>
      <c r="H546" t="s">
        <v>570</v>
      </c>
      <c r="I546" t="s">
        <v>14</v>
      </c>
    </row>
    <row r="547" spans="2:9">
      <c r="B547" t="s">
        <v>2334</v>
      </c>
      <c r="C547" t="s">
        <v>2335</v>
      </c>
      <c r="D547" t="s">
        <v>836</v>
      </c>
      <c r="E547" t="s">
        <v>837</v>
      </c>
      <c r="F547" t="s">
        <v>1885</v>
      </c>
      <c r="G547" t="s">
        <v>1886</v>
      </c>
      <c r="H547" t="s">
        <v>590</v>
      </c>
      <c r="I547" t="s">
        <v>591</v>
      </c>
    </row>
    <row r="548" spans="2:9">
      <c r="B548" t="s">
        <v>577</v>
      </c>
      <c r="C548" t="s">
        <v>578</v>
      </c>
      <c r="D548" t="s">
        <v>836</v>
      </c>
      <c r="E548" t="s">
        <v>837</v>
      </c>
      <c r="F548" t="s">
        <v>557</v>
      </c>
      <c r="G548" t="s">
        <v>558</v>
      </c>
      <c r="H548" t="s">
        <v>576</v>
      </c>
      <c r="I548" t="s">
        <v>16</v>
      </c>
    </row>
    <row r="549" spans="2:9">
      <c r="B549" t="s">
        <v>2336</v>
      </c>
      <c r="C549" t="s">
        <v>2337</v>
      </c>
      <c r="D549" t="s">
        <v>836</v>
      </c>
      <c r="E549" t="s">
        <v>837</v>
      </c>
      <c r="F549" t="s">
        <v>1614</v>
      </c>
      <c r="G549" t="s">
        <v>1615</v>
      </c>
      <c r="H549" t="s">
        <v>570</v>
      </c>
      <c r="I549" t="s">
        <v>14</v>
      </c>
    </row>
    <row r="550" spans="2:9">
      <c r="B550" t="s">
        <v>2338</v>
      </c>
      <c r="C550" t="s">
        <v>2339</v>
      </c>
      <c r="D550" t="s">
        <v>836</v>
      </c>
      <c r="E550" t="s">
        <v>837</v>
      </c>
      <c r="F550" t="s">
        <v>1769</v>
      </c>
      <c r="G550" t="s">
        <v>1770</v>
      </c>
      <c r="H550" t="s">
        <v>576</v>
      </c>
      <c r="I550" t="s">
        <v>16</v>
      </c>
    </row>
    <row r="551" spans="2:9">
      <c r="B551" t="s">
        <v>580</v>
      </c>
      <c r="C551" t="s">
        <v>581</v>
      </c>
      <c r="D551" t="s">
        <v>836</v>
      </c>
      <c r="E551" t="s">
        <v>837</v>
      </c>
      <c r="F551" t="s">
        <v>557</v>
      </c>
      <c r="G551" t="s">
        <v>558</v>
      </c>
      <c r="H551" t="s">
        <v>576</v>
      </c>
      <c r="I551" t="s">
        <v>16</v>
      </c>
    </row>
    <row r="552" spans="2:9">
      <c r="B552" t="s">
        <v>2340</v>
      </c>
      <c r="C552" t="s">
        <v>2341</v>
      </c>
      <c r="D552" t="s">
        <v>836</v>
      </c>
      <c r="E552" t="s">
        <v>837</v>
      </c>
      <c r="F552" t="s">
        <v>1644</v>
      </c>
      <c r="G552" t="s">
        <v>1645</v>
      </c>
      <c r="H552" t="s">
        <v>570</v>
      </c>
      <c r="I552" t="s">
        <v>14</v>
      </c>
    </row>
    <row r="553" spans="2:9">
      <c r="B553" t="s">
        <v>2342</v>
      </c>
      <c r="C553" t="s">
        <v>2343</v>
      </c>
      <c r="D553" t="s">
        <v>836</v>
      </c>
      <c r="E553" t="s">
        <v>837</v>
      </c>
      <c r="F553" t="s">
        <v>2218</v>
      </c>
      <c r="G553" t="s">
        <v>2219</v>
      </c>
      <c r="H553" t="s">
        <v>590</v>
      </c>
      <c r="I553" t="s">
        <v>591</v>
      </c>
    </row>
    <row r="554" spans="2:9">
      <c r="B554" t="s">
        <v>752</v>
      </c>
      <c r="C554" t="s">
        <v>753</v>
      </c>
      <c r="D554" t="s">
        <v>836</v>
      </c>
      <c r="E554" t="s">
        <v>837</v>
      </c>
      <c r="F554" t="s">
        <v>57</v>
      </c>
      <c r="G554" t="s">
        <v>741</v>
      </c>
      <c r="H554" t="s">
        <v>696</v>
      </c>
      <c r="I554" t="s">
        <v>15</v>
      </c>
    </row>
    <row r="555" spans="2:9">
      <c r="B555" t="s">
        <v>2344</v>
      </c>
      <c r="C555" t="s">
        <v>2345</v>
      </c>
      <c r="D555" t="s">
        <v>836</v>
      </c>
      <c r="E555" t="s">
        <v>837</v>
      </c>
      <c r="F555" t="s">
        <v>1765</v>
      </c>
      <c r="G555" t="s">
        <v>1766</v>
      </c>
      <c r="H555" t="s">
        <v>570</v>
      </c>
      <c r="I555" t="s">
        <v>14</v>
      </c>
    </row>
    <row r="556" spans="2:9">
      <c r="B556" t="s">
        <v>2346</v>
      </c>
      <c r="C556" t="s">
        <v>2347</v>
      </c>
      <c r="D556" t="s">
        <v>836</v>
      </c>
      <c r="E556" t="s">
        <v>837</v>
      </c>
      <c r="F556" t="s">
        <v>895</v>
      </c>
      <c r="G556" t="s">
        <v>896</v>
      </c>
      <c r="H556" t="s">
        <v>590</v>
      </c>
      <c r="I556" t="s">
        <v>591</v>
      </c>
    </row>
    <row r="557" spans="2:9">
      <c r="B557" t="s">
        <v>2348</v>
      </c>
      <c r="C557" t="s">
        <v>2349</v>
      </c>
      <c r="D557" t="s">
        <v>836</v>
      </c>
      <c r="E557" t="s">
        <v>837</v>
      </c>
      <c r="F557" t="s">
        <v>925</v>
      </c>
      <c r="G557" t="s">
        <v>926</v>
      </c>
      <c r="H557" t="s">
        <v>590</v>
      </c>
      <c r="I557" t="s">
        <v>591</v>
      </c>
    </row>
    <row r="558" spans="2:9">
      <c r="B558" t="s">
        <v>2350</v>
      </c>
      <c r="C558" t="s">
        <v>2351</v>
      </c>
      <c r="D558" t="s">
        <v>836</v>
      </c>
      <c r="E558" t="s">
        <v>837</v>
      </c>
      <c r="F558" t="s">
        <v>856</v>
      </c>
      <c r="G558" t="s">
        <v>857</v>
      </c>
      <c r="H558" t="s">
        <v>590</v>
      </c>
      <c r="I558" t="s">
        <v>591</v>
      </c>
    </row>
    <row r="559" spans="2:9">
      <c r="B559" t="s">
        <v>2352</v>
      </c>
      <c r="C559" t="s">
        <v>2353</v>
      </c>
      <c r="D559" t="s">
        <v>836</v>
      </c>
      <c r="E559" t="s">
        <v>837</v>
      </c>
      <c r="F559" t="s">
        <v>935</v>
      </c>
      <c r="G559" t="s">
        <v>936</v>
      </c>
      <c r="H559" t="s">
        <v>576</v>
      </c>
      <c r="I559" t="s">
        <v>16</v>
      </c>
    </row>
    <row r="560" spans="2:9">
      <c r="B560" t="s">
        <v>2354</v>
      </c>
      <c r="C560" t="s">
        <v>2355</v>
      </c>
      <c r="D560" t="s">
        <v>836</v>
      </c>
      <c r="E560" t="s">
        <v>837</v>
      </c>
      <c r="F560" t="s">
        <v>1710</v>
      </c>
      <c r="G560" t="s">
        <v>1711</v>
      </c>
      <c r="H560" t="s">
        <v>696</v>
      </c>
      <c r="I560" t="s">
        <v>15</v>
      </c>
    </row>
    <row r="561" spans="2:9">
      <c r="B561" t="s">
        <v>2356</v>
      </c>
      <c r="C561" t="s">
        <v>2357</v>
      </c>
      <c r="D561" t="s">
        <v>836</v>
      </c>
      <c r="E561" t="s">
        <v>837</v>
      </c>
      <c r="F561" t="s">
        <v>935</v>
      </c>
      <c r="G561" t="s">
        <v>936</v>
      </c>
      <c r="H561" t="s">
        <v>696</v>
      </c>
      <c r="I561" t="s">
        <v>15</v>
      </c>
    </row>
    <row r="562" spans="2:9">
      <c r="B562" t="s">
        <v>2358</v>
      </c>
      <c r="C562" t="s">
        <v>2359</v>
      </c>
      <c r="D562" t="s">
        <v>836</v>
      </c>
      <c r="E562" t="s">
        <v>837</v>
      </c>
      <c r="F562" t="s">
        <v>916</v>
      </c>
      <c r="G562" t="s">
        <v>917</v>
      </c>
      <c r="H562" t="s">
        <v>696</v>
      </c>
      <c r="I562" t="s">
        <v>15</v>
      </c>
    </row>
    <row r="563" spans="2:9">
      <c r="B563" t="s">
        <v>2360</v>
      </c>
      <c r="C563" t="s">
        <v>2361</v>
      </c>
      <c r="D563" t="s">
        <v>836</v>
      </c>
      <c r="E563" t="s">
        <v>837</v>
      </c>
      <c r="F563" t="s">
        <v>985</v>
      </c>
      <c r="G563" t="s">
        <v>986</v>
      </c>
      <c r="H563" t="s">
        <v>570</v>
      </c>
      <c r="I563" t="s">
        <v>14</v>
      </c>
    </row>
    <row r="564" spans="2:9">
      <c r="B564" t="s">
        <v>2362</v>
      </c>
      <c r="C564" t="s">
        <v>2363</v>
      </c>
      <c r="D564" t="s">
        <v>836</v>
      </c>
      <c r="E564" t="s">
        <v>837</v>
      </c>
      <c r="F564" t="s">
        <v>1013</v>
      </c>
      <c r="G564" t="s">
        <v>1014</v>
      </c>
      <c r="H564" t="s">
        <v>562</v>
      </c>
      <c r="I564" t="s">
        <v>13</v>
      </c>
    </row>
    <row r="565" spans="2:9">
      <c r="B565" t="s">
        <v>2364</v>
      </c>
      <c r="C565" t="s">
        <v>2365</v>
      </c>
      <c r="D565" t="s">
        <v>836</v>
      </c>
      <c r="E565" t="s">
        <v>837</v>
      </c>
      <c r="F565" t="s">
        <v>916</v>
      </c>
      <c r="G565" t="s">
        <v>917</v>
      </c>
      <c r="H565" t="s">
        <v>590</v>
      </c>
      <c r="I565" t="s">
        <v>591</v>
      </c>
    </row>
    <row r="566" spans="2:9">
      <c r="B566" t="s">
        <v>2366</v>
      </c>
      <c r="C566" t="s">
        <v>2367</v>
      </c>
      <c r="D566" t="s">
        <v>836</v>
      </c>
      <c r="E566" t="s">
        <v>837</v>
      </c>
      <c r="F566" t="s">
        <v>1487</v>
      </c>
      <c r="G566" t="s">
        <v>1488</v>
      </c>
      <c r="H566" t="s">
        <v>570</v>
      </c>
      <c r="I566" t="s">
        <v>14</v>
      </c>
    </row>
    <row r="567" spans="2:9">
      <c r="B567" t="s">
        <v>2368</v>
      </c>
      <c r="C567" t="s">
        <v>2369</v>
      </c>
      <c r="D567" t="s">
        <v>836</v>
      </c>
      <c r="E567" t="s">
        <v>837</v>
      </c>
      <c r="F567" t="s">
        <v>1487</v>
      </c>
      <c r="G567" t="s">
        <v>1488</v>
      </c>
      <c r="H567" t="s">
        <v>696</v>
      </c>
      <c r="I567" t="s">
        <v>15</v>
      </c>
    </row>
    <row r="568" spans="2:9">
      <c r="B568" t="s">
        <v>2370</v>
      </c>
      <c r="C568" t="s">
        <v>2371</v>
      </c>
      <c r="D568" t="s">
        <v>836</v>
      </c>
      <c r="E568" t="s">
        <v>837</v>
      </c>
      <c r="F568" t="s">
        <v>1393</v>
      </c>
      <c r="G568" t="s">
        <v>1394</v>
      </c>
      <c r="H568" t="s">
        <v>1152</v>
      </c>
      <c r="I568" t="s">
        <v>1153</v>
      </c>
    </row>
    <row r="569" spans="2:9">
      <c r="B569" t="s">
        <v>2372</v>
      </c>
      <c r="C569" t="s">
        <v>2373</v>
      </c>
      <c r="D569" t="s">
        <v>836</v>
      </c>
      <c r="E569" t="s">
        <v>837</v>
      </c>
      <c r="F569" t="s">
        <v>1397</v>
      </c>
      <c r="G569" t="s">
        <v>1398</v>
      </c>
      <c r="H569" t="s">
        <v>1152</v>
      </c>
      <c r="I569" t="s">
        <v>1153</v>
      </c>
    </row>
    <row r="570" spans="2:9" hidden="1">
      <c r="B570" t="s">
        <v>2374</v>
      </c>
      <c r="C570" t="s">
        <v>2375</v>
      </c>
      <c r="D570" t="s">
        <v>1305</v>
      </c>
      <c r="E570" t="s">
        <v>1306</v>
      </c>
      <c r="F570" t="s">
        <v>1575</v>
      </c>
      <c r="G570" t="s">
        <v>1576</v>
      </c>
      <c r="H570" t="s">
        <v>2101</v>
      </c>
      <c r="I570" t="s">
        <v>2102</v>
      </c>
    </row>
    <row r="571" spans="2:9">
      <c r="B571" t="s">
        <v>2378</v>
      </c>
      <c r="C571" t="s">
        <v>2379</v>
      </c>
      <c r="D571" t="s">
        <v>836</v>
      </c>
      <c r="E571" t="s">
        <v>837</v>
      </c>
      <c r="F571" t="s">
        <v>916</v>
      </c>
      <c r="G571" t="s">
        <v>917</v>
      </c>
      <c r="H571" t="s">
        <v>600</v>
      </c>
      <c r="I571" t="s">
        <v>601</v>
      </c>
    </row>
    <row r="572" spans="2:9" hidden="1">
      <c r="B572" t="s">
        <v>2380</v>
      </c>
      <c r="C572" t="s">
        <v>2381</v>
      </c>
      <c r="D572" t="s">
        <v>1305</v>
      </c>
      <c r="E572" t="s">
        <v>1306</v>
      </c>
      <c r="F572" t="s">
        <v>1575</v>
      </c>
      <c r="G572" t="s">
        <v>1576</v>
      </c>
      <c r="H572" t="s">
        <v>2101</v>
      </c>
      <c r="I572" t="s">
        <v>2102</v>
      </c>
    </row>
    <row r="573" spans="2:9">
      <c r="B573" t="s">
        <v>2382</v>
      </c>
      <c r="C573" t="s">
        <v>2383</v>
      </c>
      <c r="D573" t="s">
        <v>836</v>
      </c>
      <c r="E573" t="s">
        <v>837</v>
      </c>
      <c r="F573" t="s">
        <v>1029</v>
      </c>
      <c r="G573" t="s">
        <v>1030</v>
      </c>
      <c r="H573" t="s">
        <v>655</v>
      </c>
      <c r="I573" t="s">
        <v>657</v>
      </c>
    </row>
    <row r="574" spans="2:9">
      <c r="B574" t="s">
        <v>2384</v>
      </c>
      <c r="C574" t="s">
        <v>2385</v>
      </c>
      <c r="D574" t="s">
        <v>836</v>
      </c>
      <c r="E574" t="s">
        <v>837</v>
      </c>
      <c r="F574" t="s">
        <v>555</v>
      </c>
      <c r="G574" t="s">
        <v>556</v>
      </c>
      <c r="H574" t="s">
        <v>550</v>
      </c>
      <c r="I574" t="s">
        <v>432</v>
      </c>
    </row>
    <row r="575" spans="2:9">
      <c r="B575" t="s">
        <v>2386</v>
      </c>
      <c r="C575" t="s">
        <v>2387</v>
      </c>
      <c r="D575" t="s">
        <v>836</v>
      </c>
      <c r="E575" t="s">
        <v>837</v>
      </c>
      <c r="F575" t="s">
        <v>2129</v>
      </c>
      <c r="G575" t="s">
        <v>2130</v>
      </c>
      <c r="H575" t="s">
        <v>696</v>
      </c>
      <c r="I575" t="s">
        <v>15</v>
      </c>
    </row>
    <row r="576" spans="2:9">
      <c r="B576" t="s">
        <v>2388</v>
      </c>
      <c r="C576" t="s">
        <v>2389</v>
      </c>
      <c r="D576" t="s">
        <v>836</v>
      </c>
      <c r="E576" t="s">
        <v>837</v>
      </c>
      <c r="F576" t="s">
        <v>1166</v>
      </c>
      <c r="G576" t="s">
        <v>1167</v>
      </c>
      <c r="H576" t="s">
        <v>1152</v>
      </c>
      <c r="I576" t="s">
        <v>1153</v>
      </c>
    </row>
    <row r="577" spans="2:9">
      <c r="B577" t="s">
        <v>2390</v>
      </c>
      <c r="C577" t="s">
        <v>2391</v>
      </c>
      <c r="D577" t="s">
        <v>836</v>
      </c>
      <c r="E577" t="s">
        <v>837</v>
      </c>
      <c r="F577" t="s">
        <v>838</v>
      </c>
      <c r="G577" t="s">
        <v>839</v>
      </c>
      <c r="H577" t="s">
        <v>576</v>
      </c>
      <c r="I577" t="s">
        <v>16</v>
      </c>
    </row>
    <row r="578" spans="2:9">
      <c r="B578" t="s">
        <v>2392</v>
      </c>
      <c r="C578" t="s">
        <v>2393</v>
      </c>
      <c r="D578" t="s">
        <v>836</v>
      </c>
      <c r="E578" t="s">
        <v>837</v>
      </c>
      <c r="F578" t="s">
        <v>2394</v>
      </c>
      <c r="G578" t="s">
        <v>2395</v>
      </c>
      <c r="H578" t="s">
        <v>576</v>
      </c>
      <c r="I578" t="s">
        <v>16</v>
      </c>
    </row>
    <row r="579" spans="2:9">
      <c r="B579" t="s">
        <v>2396</v>
      </c>
      <c r="C579" t="s">
        <v>2397</v>
      </c>
      <c r="D579" t="s">
        <v>836</v>
      </c>
      <c r="E579" t="s">
        <v>837</v>
      </c>
      <c r="F579" t="s">
        <v>2155</v>
      </c>
      <c r="G579" t="s">
        <v>2156</v>
      </c>
      <c r="H579" t="s">
        <v>590</v>
      </c>
      <c r="I579" t="s">
        <v>591</v>
      </c>
    </row>
    <row r="580" spans="2:9">
      <c r="B580" t="s">
        <v>2398</v>
      </c>
      <c r="C580" t="s">
        <v>2399</v>
      </c>
      <c r="D580" t="s">
        <v>836</v>
      </c>
      <c r="E580" t="s">
        <v>837</v>
      </c>
      <c r="F580" t="s">
        <v>1097</v>
      </c>
      <c r="G580" t="s">
        <v>1098</v>
      </c>
      <c r="H580" t="s">
        <v>562</v>
      </c>
      <c r="I580" t="s">
        <v>13</v>
      </c>
    </row>
    <row r="581" spans="2:9">
      <c r="B581" t="s">
        <v>2400</v>
      </c>
      <c r="C581" t="s">
        <v>2401</v>
      </c>
      <c r="D581" t="s">
        <v>836</v>
      </c>
      <c r="E581" t="s">
        <v>837</v>
      </c>
      <c r="F581" t="s">
        <v>2402</v>
      </c>
      <c r="G581" t="s">
        <v>2403</v>
      </c>
      <c r="H581" t="s">
        <v>562</v>
      </c>
      <c r="I581" t="s">
        <v>13</v>
      </c>
    </row>
    <row r="582" spans="2:9">
      <c r="B582" t="s">
        <v>2404</v>
      </c>
      <c r="C582" t="s">
        <v>2405</v>
      </c>
      <c r="D582" t="s">
        <v>836</v>
      </c>
      <c r="E582" t="s">
        <v>837</v>
      </c>
      <c r="F582" t="s">
        <v>1501</v>
      </c>
      <c r="G582" t="s">
        <v>1502</v>
      </c>
      <c r="H582" t="s">
        <v>576</v>
      </c>
      <c r="I582" t="s">
        <v>16</v>
      </c>
    </row>
    <row r="583" spans="2:9">
      <c r="B583" t="s">
        <v>2406</v>
      </c>
      <c r="C583" t="s">
        <v>2407</v>
      </c>
      <c r="D583" t="s">
        <v>836</v>
      </c>
      <c r="E583" t="s">
        <v>837</v>
      </c>
      <c r="F583" t="s">
        <v>1519</v>
      </c>
      <c r="G583" t="s">
        <v>1520</v>
      </c>
      <c r="H583" t="s">
        <v>696</v>
      </c>
      <c r="I583" t="s">
        <v>15</v>
      </c>
    </row>
    <row r="584" spans="2:9">
      <c r="B584" t="s">
        <v>2408</v>
      </c>
      <c r="C584" t="s">
        <v>2409</v>
      </c>
      <c r="D584" t="s">
        <v>836</v>
      </c>
      <c r="E584" t="s">
        <v>837</v>
      </c>
      <c r="F584" t="s">
        <v>1497</v>
      </c>
      <c r="G584" t="s">
        <v>1498</v>
      </c>
      <c r="H584" t="s">
        <v>696</v>
      </c>
      <c r="I584" t="s">
        <v>15</v>
      </c>
    </row>
    <row r="585" spans="2:9" hidden="1">
      <c r="B585" t="s">
        <v>2410</v>
      </c>
      <c r="C585" t="s">
        <v>2411</v>
      </c>
      <c r="D585" t="s">
        <v>887</v>
      </c>
      <c r="E585" t="s">
        <v>888</v>
      </c>
      <c r="F585" t="s">
        <v>889</v>
      </c>
      <c r="G585" t="s">
        <v>890</v>
      </c>
      <c r="H585" t="s">
        <v>633</v>
      </c>
      <c r="I585" t="s">
        <v>60</v>
      </c>
    </row>
    <row r="586" spans="2:9">
      <c r="B586" t="s">
        <v>2412</v>
      </c>
      <c r="C586" t="s">
        <v>2413</v>
      </c>
      <c r="D586" t="s">
        <v>836</v>
      </c>
      <c r="E586" t="s">
        <v>837</v>
      </c>
      <c r="F586" t="s">
        <v>1101</v>
      </c>
      <c r="G586" t="s">
        <v>1102</v>
      </c>
      <c r="H586" t="s">
        <v>576</v>
      </c>
      <c r="I586" t="s">
        <v>16</v>
      </c>
    </row>
    <row r="587" spans="2:9">
      <c r="B587" t="s">
        <v>2414</v>
      </c>
      <c r="C587" t="s">
        <v>2415</v>
      </c>
      <c r="D587" t="s">
        <v>836</v>
      </c>
      <c r="E587" t="s">
        <v>837</v>
      </c>
      <c r="F587" t="s">
        <v>2280</v>
      </c>
      <c r="G587" t="s">
        <v>2281</v>
      </c>
      <c r="H587" t="s">
        <v>570</v>
      </c>
      <c r="I587" t="s">
        <v>14</v>
      </c>
    </row>
    <row r="588" spans="2:9">
      <c r="B588" t="s">
        <v>2416</v>
      </c>
      <c r="C588" t="s">
        <v>2417</v>
      </c>
      <c r="D588" t="s">
        <v>836</v>
      </c>
      <c r="E588" t="s">
        <v>837</v>
      </c>
      <c r="F588" t="s">
        <v>985</v>
      </c>
      <c r="G588" t="s">
        <v>986</v>
      </c>
      <c r="H588" t="s">
        <v>576</v>
      </c>
      <c r="I588" t="s">
        <v>16</v>
      </c>
    </row>
    <row r="589" spans="2:9">
      <c r="B589" t="s">
        <v>2418</v>
      </c>
      <c r="C589" t="s">
        <v>2419</v>
      </c>
      <c r="D589" t="s">
        <v>836</v>
      </c>
      <c r="E589" t="s">
        <v>837</v>
      </c>
      <c r="F589" t="s">
        <v>2420</v>
      </c>
      <c r="G589" t="s">
        <v>2421</v>
      </c>
      <c r="H589" t="s">
        <v>570</v>
      </c>
      <c r="I589" t="s">
        <v>14</v>
      </c>
    </row>
    <row r="590" spans="2:9">
      <c r="B590" t="s">
        <v>2422</v>
      </c>
      <c r="C590" t="s">
        <v>2423</v>
      </c>
      <c r="D590" t="s">
        <v>836</v>
      </c>
      <c r="E590" t="s">
        <v>837</v>
      </c>
      <c r="F590" t="s">
        <v>2218</v>
      </c>
      <c r="G590" t="s">
        <v>2219</v>
      </c>
      <c r="H590" t="s">
        <v>696</v>
      </c>
      <c r="I590" t="s">
        <v>15</v>
      </c>
    </row>
    <row r="591" spans="2:9">
      <c r="B591" t="s">
        <v>2424</v>
      </c>
      <c r="C591" t="s">
        <v>2425</v>
      </c>
      <c r="D591" t="s">
        <v>836</v>
      </c>
      <c r="E591" t="s">
        <v>837</v>
      </c>
      <c r="F591" t="s">
        <v>2394</v>
      </c>
      <c r="G591" t="s">
        <v>2395</v>
      </c>
      <c r="H591" t="s">
        <v>590</v>
      </c>
      <c r="I591" t="s">
        <v>591</v>
      </c>
    </row>
    <row r="592" spans="2:9">
      <c r="B592" t="s">
        <v>2426</v>
      </c>
      <c r="C592" t="s">
        <v>2427</v>
      </c>
      <c r="D592" t="s">
        <v>836</v>
      </c>
      <c r="E592" t="s">
        <v>837</v>
      </c>
      <c r="F592" t="s">
        <v>2428</v>
      </c>
      <c r="G592" t="s">
        <v>2429</v>
      </c>
      <c r="H592" t="s">
        <v>696</v>
      </c>
      <c r="I592" t="s">
        <v>15</v>
      </c>
    </row>
    <row r="593" spans="2:9">
      <c r="B593" t="s">
        <v>2430</v>
      </c>
      <c r="C593" t="s">
        <v>2431</v>
      </c>
      <c r="D593" t="s">
        <v>836</v>
      </c>
      <c r="E593" t="s">
        <v>837</v>
      </c>
      <c r="F593" t="s">
        <v>997</v>
      </c>
      <c r="G593" t="s">
        <v>998</v>
      </c>
      <c r="H593" t="s">
        <v>590</v>
      </c>
      <c r="I593" t="s">
        <v>591</v>
      </c>
    </row>
    <row r="594" spans="2:9">
      <c r="B594" t="s">
        <v>2432</v>
      </c>
      <c r="C594" t="s">
        <v>2433</v>
      </c>
      <c r="D594" t="s">
        <v>836</v>
      </c>
      <c r="E594" t="s">
        <v>837</v>
      </c>
      <c r="F594" t="s">
        <v>1233</v>
      </c>
      <c r="G594" t="s">
        <v>1234</v>
      </c>
      <c r="H594" t="s">
        <v>570</v>
      </c>
      <c r="I594" t="s">
        <v>14</v>
      </c>
    </row>
    <row r="595" spans="2:9">
      <c r="B595" t="s">
        <v>2434</v>
      </c>
      <c r="C595" t="s">
        <v>2435</v>
      </c>
      <c r="D595" t="s">
        <v>836</v>
      </c>
      <c r="E595" t="s">
        <v>837</v>
      </c>
      <c r="F595" t="s">
        <v>1614</v>
      </c>
      <c r="G595" t="s">
        <v>1615</v>
      </c>
      <c r="H595" t="s">
        <v>590</v>
      </c>
      <c r="I595" t="s">
        <v>591</v>
      </c>
    </row>
    <row r="596" spans="2:9" hidden="1">
      <c r="B596" t="s">
        <v>2436</v>
      </c>
      <c r="C596" t="s">
        <v>2437</v>
      </c>
      <c r="D596" t="s">
        <v>2438</v>
      </c>
      <c r="E596" t="s">
        <v>2439</v>
      </c>
      <c r="F596" t="s">
        <v>2440</v>
      </c>
      <c r="G596" t="s">
        <v>2441</v>
      </c>
      <c r="H596" t="s">
        <v>2442</v>
      </c>
      <c r="I596" t="s">
        <v>2443</v>
      </c>
    </row>
    <row r="597" spans="2:9">
      <c r="B597" t="s">
        <v>2444</v>
      </c>
      <c r="C597" t="s">
        <v>2445</v>
      </c>
      <c r="D597" t="s">
        <v>836</v>
      </c>
      <c r="E597" t="s">
        <v>837</v>
      </c>
      <c r="F597" t="s">
        <v>838</v>
      </c>
      <c r="G597" t="s">
        <v>839</v>
      </c>
      <c r="H597" t="s">
        <v>576</v>
      </c>
      <c r="I597" t="s">
        <v>16</v>
      </c>
    </row>
    <row r="598" spans="2:9">
      <c r="B598" t="s">
        <v>2446</v>
      </c>
      <c r="C598" t="s">
        <v>2447</v>
      </c>
      <c r="D598" t="s">
        <v>836</v>
      </c>
      <c r="E598" t="s">
        <v>837</v>
      </c>
      <c r="F598" t="s">
        <v>1765</v>
      </c>
      <c r="G598" t="s">
        <v>1766</v>
      </c>
      <c r="H598" t="s">
        <v>576</v>
      </c>
      <c r="I598" t="s">
        <v>16</v>
      </c>
    </row>
    <row r="599" spans="2:9">
      <c r="B599" t="s">
        <v>2448</v>
      </c>
      <c r="C599" t="s">
        <v>2449</v>
      </c>
      <c r="D599" t="s">
        <v>836</v>
      </c>
      <c r="E599" t="s">
        <v>837</v>
      </c>
      <c r="F599" t="s">
        <v>1769</v>
      </c>
      <c r="G599" t="s">
        <v>1770</v>
      </c>
      <c r="H599" t="s">
        <v>600</v>
      </c>
      <c r="I599" t="s">
        <v>601</v>
      </c>
    </row>
    <row r="600" spans="2:9">
      <c r="B600" t="s">
        <v>2450</v>
      </c>
      <c r="C600" t="s">
        <v>2451</v>
      </c>
      <c r="D600" t="s">
        <v>836</v>
      </c>
      <c r="E600" t="s">
        <v>837</v>
      </c>
      <c r="F600" t="s">
        <v>1765</v>
      </c>
      <c r="G600" t="s">
        <v>1766</v>
      </c>
      <c r="H600" t="s">
        <v>570</v>
      </c>
      <c r="I600" t="s">
        <v>14</v>
      </c>
    </row>
    <row r="601" spans="2:9">
      <c r="B601" t="s">
        <v>2452</v>
      </c>
      <c r="C601" t="s">
        <v>2453</v>
      </c>
      <c r="D601" t="s">
        <v>836</v>
      </c>
      <c r="E601" t="s">
        <v>837</v>
      </c>
      <c r="F601" t="s">
        <v>1614</v>
      </c>
      <c r="G601" t="s">
        <v>1615</v>
      </c>
      <c r="H601" t="s">
        <v>696</v>
      </c>
      <c r="I601" t="s">
        <v>15</v>
      </c>
    </row>
    <row r="602" spans="2:9">
      <c r="B602" t="s">
        <v>2454</v>
      </c>
      <c r="C602" t="s">
        <v>2455</v>
      </c>
      <c r="D602" t="s">
        <v>836</v>
      </c>
      <c r="E602" t="s">
        <v>837</v>
      </c>
      <c r="F602" t="s">
        <v>1533</v>
      </c>
      <c r="G602" t="s">
        <v>1534</v>
      </c>
      <c r="H602" t="s">
        <v>576</v>
      </c>
      <c r="I602" t="s">
        <v>16</v>
      </c>
    </row>
    <row r="603" spans="2:9">
      <c r="B603" t="s">
        <v>2456</v>
      </c>
      <c r="C603" t="s">
        <v>2457</v>
      </c>
      <c r="D603" t="s">
        <v>836</v>
      </c>
      <c r="E603" t="s">
        <v>837</v>
      </c>
      <c r="F603" t="s">
        <v>2458</v>
      </c>
      <c r="G603" t="s">
        <v>2459</v>
      </c>
      <c r="H603" t="s">
        <v>590</v>
      </c>
      <c r="I603" t="s">
        <v>591</v>
      </c>
    </row>
    <row r="604" spans="2:9">
      <c r="B604" t="s">
        <v>2460</v>
      </c>
      <c r="C604" t="s">
        <v>2461</v>
      </c>
      <c r="D604" t="s">
        <v>836</v>
      </c>
      <c r="E604" t="s">
        <v>837</v>
      </c>
      <c r="F604" t="s">
        <v>2218</v>
      </c>
      <c r="G604" t="s">
        <v>2219</v>
      </c>
      <c r="H604" t="s">
        <v>590</v>
      </c>
      <c r="I604" t="s">
        <v>591</v>
      </c>
    </row>
    <row r="605" spans="2:9">
      <c r="B605" t="s">
        <v>2462</v>
      </c>
      <c r="C605" t="s">
        <v>2463</v>
      </c>
      <c r="D605" t="s">
        <v>836</v>
      </c>
      <c r="E605" t="s">
        <v>837</v>
      </c>
      <c r="F605" t="s">
        <v>2129</v>
      </c>
      <c r="G605" t="s">
        <v>2130</v>
      </c>
      <c r="H605" t="s">
        <v>696</v>
      </c>
      <c r="I605" t="s">
        <v>15</v>
      </c>
    </row>
    <row r="606" spans="2:9">
      <c r="B606" t="s">
        <v>2464</v>
      </c>
      <c r="C606" t="s">
        <v>2465</v>
      </c>
      <c r="D606" t="s">
        <v>836</v>
      </c>
      <c r="E606" t="s">
        <v>837</v>
      </c>
      <c r="F606" t="s">
        <v>2420</v>
      </c>
      <c r="G606" t="s">
        <v>2421</v>
      </c>
      <c r="H606" t="s">
        <v>562</v>
      </c>
      <c r="I606" t="s">
        <v>13</v>
      </c>
    </row>
    <row r="607" spans="2:9">
      <c r="B607" t="s">
        <v>2466</v>
      </c>
      <c r="C607" t="s">
        <v>2467</v>
      </c>
      <c r="D607" t="s">
        <v>836</v>
      </c>
      <c r="E607" t="s">
        <v>837</v>
      </c>
      <c r="F607" t="s">
        <v>2468</v>
      </c>
      <c r="G607" t="s">
        <v>2469</v>
      </c>
      <c r="H607" t="s">
        <v>600</v>
      </c>
      <c r="I607" t="s">
        <v>601</v>
      </c>
    </row>
    <row r="608" spans="2:9">
      <c r="B608" t="s">
        <v>2470</v>
      </c>
      <c r="C608" t="s">
        <v>2471</v>
      </c>
      <c r="D608" t="s">
        <v>836</v>
      </c>
      <c r="E608" t="s">
        <v>837</v>
      </c>
      <c r="F608" t="s">
        <v>1728</v>
      </c>
      <c r="G608" t="s">
        <v>1729</v>
      </c>
      <c r="H608" t="s">
        <v>600</v>
      </c>
      <c r="I608" t="s">
        <v>601</v>
      </c>
    </row>
    <row r="609" spans="2:9">
      <c r="B609" t="s">
        <v>2472</v>
      </c>
      <c r="C609" t="s">
        <v>2473</v>
      </c>
      <c r="D609" t="s">
        <v>836</v>
      </c>
      <c r="E609" t="s">
        <v>837</v>
      </c>
      <c r="F609" t="s">
        <v>1728</v>
      </c>
      <c r="G609" t="s">
        <v>1729</v>
      </c>
      <c r="H609" t="s">
        <v>590</v>
      </c>
      <c r="I609" t="s">
        <v>591</v>
      </c>
    </row>
    <row r="610" spans="2:9">
      <c r="B610" t="s">
        <v>2474</v>
      </c>
      <c r="C610" t="s">
        <v>2475</v>
      </c>
      <c r="D610" t="s">
        <v>836</v>
      </c>
      <c r="E610" t="s">
        <v>837</v>
      </c>
      <c r="F610" t="s">
        <v>1843</v>
      </c>
      <c r="G610" t="s">
        <v>1844</v>
      </c>
      <c r="H610" t="s">
        <v>576</v>
      </c>
      <c r="I610" t="s">
        <v>16</v>
      </c>
    </row>
    <row r="611" spans="2:9">
      <c r="B611" t="s">
        <v>2476</v>
      </c>
      <c r="C611" t="s">
        <v>2477</v>
      </c>
      <c r="D611" t="s">
        <v>836</v>
      </c>
      <c r="E611" t="s">
        <v>837</v>
      </c>
      <c r="F611" t="s">
        <v>895</v>
      </c>
      <c r="G611" t="s">
        <v>896</v>
      </c>
      <c r="H611" t="s">
        <v>696</v>
      </c>
      <c r="I611" t="s">
        <v>15</v>
      </c>
    </row>
    <row r="612" spans="2:9">
      <c r="B612" t="s">
        <v>2478</v>
      </c>
      <c r="C612" t="s">
        <v>2479</v>
      </c>
      <c r="D612" t="s">
        <v>836</v>
      </c>
      <c r="E612" t="s">
        <v>837</v>
      </c>
      <c r="F612" t="s">
        <v>1769</v>
      </c>
      <c r="G612" t="s">
        <v>1770</v>
      </c>
      <c r="H612" t="s">
        <v>590</v>
      </c>
      <c r="I612" t="s">
        <v>591</v>
      </c>
    </row>
    <row r="613" spans="2:9">
      <c r="B613" t="s">
        <v>2480</v>
      </c>
      <c r="C613" t="s">
        <v>2481</v>
      </c>
      <c r="D613" t="s">
        <v>836</v>
      </c>
      <c r="E613" t="s">
        <v>837</v>
      </c>
      <c r="F613" t="s">
        <v>1040</v>
      </c>
      <c r="G613" t="s">
        <v>1041</v>
      </c>
      <c r="H613" t="s">
        <v>590</v>
      </c>
      <c r="I613" t="s">
        <v>591</v>
      </c>
    </row>
    <row r="614" spans="2:9">
      <c r="B614" t="s">
        <v>2482</v>
      </c>
      <c r="C614" t="s">
        <v>2483</v>
      </c>
      <c r="D614" t="s">
        <v>836</v>
      </c>
      <c r="E614" t="s">
        <v>837</v>
      </c>
      <c r="F614" t="s">
        <v>1437</v>
      </c>
      <c r="G614" t="s">
        <v>1438</v>
      </c>
      <c r="H614" t="s">
        <v>576</v>
      </c>
      <c r="I614" t="s">
        <v>16</v>
      </c>
    </row>
    <row r="615" spans="2:9">
      <c r="B615" t="s">
        <v>2484</v>
      </c>
      <c r="C615" t="s">
        <v>2485</v>
      </c>
      <c r="D615" t="s">
        <v>836</v>
      </c>
      <c r="E615" t="s">
        <v>837</v>
      </c>
      <c r="F615" t="s">
        <v>1519</v>
      </c>
      <c r="G615" t="s">
        <v>1520</v>
      </c>
      <c r="H615" t="s">
        <v>696</v>
      </c>
      <c r="I615" t="s">
        <v>15</v>
      </c>
    </row>
    <row r="616" spans="2:9">
      <c r="B616" t="s">
        <v>2486</v>
      </c>
      <c r="C616" t="s">
        <v>2487</v>
      </c>
      <c r="D616" t="s">
        <v>836</v>
      </c>
      <c r="E616" t="s">
        <v>837</v>
      </c>
      <c r="F616" t="s">
        <v>2218</v>
      </c>
      <c r="G616" t="s">
        <v>2219</v>
      </c>
      <c r="H616" t="s">
        <v>696</v>
      </c>
      <c r="I616" t="s">
        <v>15</v>
      </c>
    </row>
    <row r="617" spans="2:9">
      <c r="B617" t="s">
        <v>2488</v>
      </c>
      <c r="C617" t="s">
        <v>2489</v>
      </c>
      <c r="D617" t="s">
        <v>836</v>
      </c>
      <c r="E617" t="s">
        <v>837</v>
      </c>
      <c r="F617" t="s">
        <v>2490</v>
      </c>
      <c r="G617" t="s">
        <v>2491</v>
      </c>
      <c r="H617" t="s">
        <v>696</v>
      </c>
      <c r="I617" t="s">
        <v>15</v>
      </c>
    </row>
    <row r="618" spans="2:9">
      <c r="B618" t="s">
        <v>2492</v>
      </c>
      <c r="C618" t="s">
        <v>2493</v>
      </c>
      <c r="D618" t="s">
        <v>836</v>
      </c>
      <c r="E618" t="s">
        <v>837</v>
      </c>
      <c r="F618" t="s">
        <v>2494</v>
      </c>
      <c r="G618" t="s">
        <v>2495</v>
      </c>
      <c r="H618" t="s">
        <v>562</v>
      </c>
      <c r="I618" t="s">
        <v>13</v>
      </c>
    </row>
    <row r="619" spans="2:9">
      <c r="B619" t="s">
        <v>2496</v>
      </c>
      <c r="C619" t="s">
        <v>2497</v>
      </c>
      <c r="D619" t="s">
        <v>836</v>
      </c>
      <c r="E619" t="s">
        <v>837</v>
      </c>
      <c r="F619" t="s">
        <v>2458</v>
      </c>
      <c r="G619" t="s">
        <v>2459</v>
      </c>
      <c r="H619" t="s">
        <v>696</v>
      </c>
      <c r="I619" t="s">
        <v>15</v>
      </c>
    </row>
    <row r="620" spans="2:9">
      <c r="B620" t="s">
        <v>2498</v>
      </c>
      <c r="C620" t="s">
        <v>2499</v>
      </c>
      <c r="D620" t="s">
        <v>836</v>
      </c>
      <c r="E620" t="s">
        <v>837</v>
      </c>
      <c r="F620" t="s">
        <v>2500</v>
      </c>
      <c r="G620" t="s">
        <v>2501</v>
      </c>
      <c r="H620" t="s">
        <v>696</v>
      </c>
      <c r="I620" t="s">
        <v>15</v>
      </c>
    </row>
    <row r="621" spans="2:9">
      <c r="B621" t="s">
        <v>2503</v>
      </c>
      <c r="C621" t="s">
        <v>2504</v>
      </c>
      <c r="D621" t="s">
        <v>836</v>
      </c>
      <c r="E621" t="s">
        <v>837</v>
      </c>
      <c r="F621" t="s">
        <v>838</v>
      </c>
      <c r="G621" t="s">
        <v>839</v>
      </c>
      <c r="H621" t="s">
        <v>576</v>
      </c>
      <c r="I621" t="s">
        <v>16</v>
      </c>
    </row>
    <row r="622" spans="2:9">
      <c r="B622" t="s">
        <v>2505</v>
      </c>
      <c r="C622" t="s">
        <v>2506</v>
      </c>
      <c r="D622" t="s">
        <v>836</v>
      </c>
      <c r="E622" t="s">
        <v>837</v>
      </c>
      <c r="F622" t="s">
        <v>2507</v>
      </c>
      <c r="G622" t="s">
        <v>2508</v>
      </c>
      <c r="H622" t="s">
        <v>696</v>
      </c>
      <c r="I622" t="s">
        <v>15</v>
      </c>
    </row>
    <row r="623" spans="2:9">
      <c r="B623" t="s">
        <v>2509</v>
      </c>
      <c r="C623" t="s">
        <v>2510</v>
      </c>
      <c r="D623" t="s">
        <v>836</v>
      </c>
      <c r="E623" t="s">
        <v>837</v>
      </c>
      <c r="F623" t="s">
        <v>1563</v>
      </c>
      <c r="G623" t="s">
        <v>1564</v>
      </c>
      <c r="H623" t="s">
        <v>576</v>
      </c>
      <c r="I623" t="s">
        <v>16</v>
      </c>
    </row>
    <row r="624" spans="2:9">
      <c r="B624" t="s">
        <v>2511</v>
      </c>
      <c r="C624" t="s">
        <v>2512</v>
      </c>
      <c r="D624" t="s">
        <v>836</v>
      </c>
      <c r="E624" t="s">
        <v>837</v>
      </c>
      <c r="F624" t="s">
        <v>2513</v>
      </c>
      <c r="G624" t="s">
        <v>2514</v>
      </c>
      <c r="H624" t="s">
        <v>562</v>
      </c>
      <c r="I624" t="s">
        <v>13</v>
      </c>
    </row>
    <row r="625" spans="2:9">
      <c r="B625" t="s">
        <v>2515</v>
      </c>
      <c r="C625" t="s">
        <v>2516</v>
      </c>
      <c r="D625" t="s">
        <v>836</v>
      </c>
      <c r="E625" t="s">
        <v>837</v>
      </c>
      <c r="F625" t="s">
        <v>1745</v>
      </c>
      <c r="G625" t="s">
        <v>1746</v>
      </c>
      <c r="H625" t="s">
        <v>696</v>
      </c>
      <c r="I625" t="s">
        <v>15</v>
      </c>
    </row>
    <row r="626" spans="2:9">
      <c r="B626" t="s">
        <v>2517</v>
      </c>
      <c r="C626" t="s">
        <v>2518</v>
      </c>
      <c r="D626" t="s">
        <v>836</v>
      </c>
      <c r="E626" t="s">
        <v>837</v>
      </c>
      <c r="F626" t="s">
        <v>1136</v>
      </c>
      <c r="G626" t="s">
        <v>1137</v>
      </c>
      <c r="H626" t="s">
        <v>570</v>
      </c>
      <c r="I626" t="s">
        <v>14</v>
      </c>
    </row>
    <row r="627" spans="2:9">
      <c r="B627" t="s">
        <v>2519</v>
      </c>
      <c r="C627" t="s">
        <v>2520</v>
      </c>
      <c r="D627" t="s">
        <v>836</v>
      </c>
      <c r="E627" t="s">
        <v>837</v>
      </c>
      <c r="F627" t="s">
        <v>852</v>
      </c>
      <c r="G627" t="s">
        <v>853</v>
      </c>
      <c r="H627" t="s">
        <v>696</v>
      </c>
      <c r="I627" t="s">
        <v>15</v>
      </c>
    </row>
    <row r="628" spans="2:9">
      <c r="B628" t="s">
        <v>2521</v>
      </c>
      <c r="C628" t="s">
        <v>2522</v>
      </c>
      <c r="D628" t="s">
        <v>836</v>
      </c>
      <c r="E628" t="s">
        <v>837</v>
      </c>
      <c r="F628" t="s">
        <v>925</v>
      </c>
      <c r="G628" t="s">
        <v>926</v>
      </c>
      <c r="H628" t="s">
        <v>696</v>
      </c>
      <c r="I628" t="s">
        <v>15</v>
      </c>
    </row>
    <row r="629" spans="2:9">
      <c r="B629" t="s">
        <v>2523</v>
      </c>
      <c r="C629" t="s">
        <v>2524</v>
      </c>
      <c r="D629" t="s">
        <v>836</v>
      </c>
      <c r="E629" t="s">
        <v>837</v>
      </c>
      <c r="F629" t="s">
        <v>925</v>
      </c>
      <c r="G629" t="s">
        <v>926</v>
      </c>
      <c r="H629" t="s">
        <v>576</v>
      </c>
      <c r="I629" t="s">
        <v>16</v>
      </c>
    </row>
    <row r="630" spans="2:9">
      <c r="B630" t="s">
        <v>2525</v>
      </c>
      <c r="C630" t="s">
        <v>2526</v>
      </c>
      <c r="D630" t="s">
        <v>836</v>
      </c>
      <c r="E630" t="s">
        <v>837</v>
      </c>
      <c r="F630" t="s">
        <v>925</v>
      </c>
      <c r="G630" t="s">
        <v>926</v>
      </c>
      <c r="H630" t="s">
        <v>600</v>
      </c>
      <c r="I630" t="s">
        <v>601</v>
      </c>
    </row>
    <row r="631" spans="2:9">
      <c r="B631" t="s">
        <v>2527</v>
      </c>
      <c r="C631" t="s">
        <v>2528</v>
      </c>
      <c r="D631" t="s">
        <v>836</v>
      </c>
      <c r="E631" t="s">
        <v>837</v>
      </c>
      <c r="F631" t="s">
        <v>925</v>
      </c>
      <c r="G631" t="s">
        <v>926</v>
      </c>
      <c r="H631" t="s">
        <v>696</v>
      </c>
      <c r="I631" t="s">
        <v>15</v>
      </c>
    </row>
    <row r="632" spans="2:9">
      <c r="B632" t="s">
        <v>2529</v>
      </c>
      <c r="C632" t="s">
        <v>2530</v>
      </c>
      <c r="D632" t="s">
        <v>836</v>
      </c>
      <c r="E632" t="s">
        <v>837</v>
      </c>
      <c r="F632" t="s">
        <v>1563</v>
      </c>
      <c r="G632" t="s">
        <v>1564</v>
      </c>
      <c r="H632" t="s">
        <v>576</v>
      </c>
      <c r="I632" t="s">
        <v>16</v>
      </c>
    </row>
    <row r="633" spans="2:9">
      <c r="B633" t="s">
        <v>2531</v>
      </c>
      <c r="C633" t="s">
        <v>2532</v>
      </c>
      <c r="D633" t="s">
        <v>836</v>
      </c>
      <c r="E633" t="s">
        <v>837</v>
      </c>
      <c r="F633" t="s">
        <v>989</v>
      </c>
      <c r="G633" t="s">
        <v>990</v>
      </c>
      <c r="H633" t="s">
        <v>576</v>
      </c>
      <c r="I633" t="s">
        <v>16</v>
      </c>
    </row>
    <row r="634" spans="2:9">
      <c r="B634" t="s">
        <v>2533</v>
      </c>
      <c r="C634" t="s">
        <v>2534</v>
      </c>
      <c r="D634" t="s">
        <v>836</v>
      </c>
      <c r="E634" t="s">
        <v>837</v>
      </c>
      <c r="F634" t="s">
        <v>935</v>
      </c>
      <c r="G634" t="s">
        <v>936</v>
      </c>
      <c r="H634" t="s">
        <v>576</v>
      </c>
      <c r="I634" t="s">
        <v>16</v>
      </c>
    </row>
    <row r="635" spans="2:9">
      <c r="B635" t="s">
        <v>2535</v>
      </c>
      <c r="C635" t="s">
        <v>2536</v>
      </c>
      <c r="D635" t="s">
        <v>836</v>
      </c>
      <c r="E635" t="s">
        <v>837</v>
      </c>
      <c r="F635" t="s">
        <v>989</v>
      </c>
      <c r="G635" t="s">
        <v>990</v>
      </c>
      <c r="H635" t="s">
        <v>562</v>
      </c>
      <c r="I635" t="s">
        <v>13</v>
      </c>
    </row>
    <row r="636" spans="2:9">
      <c r="B636" t="s">
        <v>2537</v>
      </c>
      <c r="C636" t="s">
        <v>2538</v>
      </c>
      <c r="D636" t="s">
        <v>836</v>
      </c>
      <c r="E636" t="s">
        <v>837</v>
      </c>
      <c r="F636" t="s">
        <v>1013</v>
      </c>
      <c r="G636" t="s">
        <v>1014</v>
      </c>
      <c r="H636" t="s">
        <v>576</v>
      </c>
      <c r="I636" t="s">
        <v>16</v>
      </c>
    </row>
    <row r="637" spans="2:9">
      <c r="B637" t="s">
        <v>2539</v>
      </c>
      <c r="C637" t="s">
        <v>2540</v>
      </c>
      <c r="D637" t="s">
        <v>836</v>
      </c>
      <c r="E637" t="s">
        <v>837</v>
      </c>
      <c r="F637" t="s">
        <v>1001</v>
      </c>
      <c r="G637" t="s">
        <v>1002</v>
      </c>
      <c r="H637" t="s">
        <v>696</v>
      </c>
      <c r="I637" t="s">
        <v>15</v>
      </c>
    </row>
    <row r="638" spans="2:9">
      <c r="B638" t="s">
        <v>2541</v>
      </c>
      <c r="C638" t="s">
        <v>2542</v>
      </c>
      <c r="D638" t="s">
        <v>836</v>
      </c>
      <c r="E638" t="s">
        <v>837</v>
      </c>
      <c r="F638" t="s">
        <v>870</v>
      </c>
      <c r="G638" t="s">
        <v>871</v>
      </c>
      <c r="H638" t="s">
        <v>696</v>
      </c>
      <c r="I638" t="s">
        <v>15</v>
      </c>
    </row>
    <row r="639" spans="2:9">
      <c r="B639" t="s">
        <v>2543</v>
      </c>
      <c r="C639" t="s">
        <v>2544</v>
      </c>
      <c r="D639" t="s">
        <v>836</v>
      </c>
      <c r="E639" t="s">
        <v>837</v>
      </c>
      <c r="F639" t="s">
        <v>870</v>
      </c>
      <c r="G639" t="s">
        <v>871</v>
      </c>
      <c r="H639" t="s">
        <v>576</v>
      </c>
      <c r="I639" t="s">
        <v>16</v>
      </c>
    </row>
    <row r="640" spans="2:9">
      <c r="B640" t="s">
        <v>2545</v>
      </c>
      <c r="C640" t="s">
        <v>2546</v>
      </c>
      <c r="D640" t="s">
        <v>836</v>
      </c>
      <c r="E640" t="s">
        <v>837</v>
      </c>
      <c r="F640" t="s">
        <v>1013</v>
      </c>
      <c r="G640" t="s">
        <v>1014</v>
      </c>
      <c r="H640" t="s">
        <v>696</v>
      </c>
      <c r="I640" t="s">
        <v>15</v>
      </c>
    </row>
    <row r="641" spans="2:9">
      <c r="B641" t="s">
        <v>2547</v>
      </c>
      <c r="C641" t="s">
        <v>2548</v>
      </c>
      <c r="D641" t="s">
        <v>836</v>
      </c>
      <c r="E641" t="s">
        <v>837</v>
      </c>
      <c r="F641" t="s">
        <v>985</v>
      </c>
      <c r="G641" t="s">
        <v>986</v>
      </c>
      <c r="H641" t="s">
        <v>696</v>
      </c>
      <c r="I641" t="s">
        <v>15</v>
      </c>
    </row>
    <row r="642" spans="2:9">
      <c r="B642" t="s">
        <v>2549</v>
      </c>
      <c r="C642" t="s">
        <v>2550</v>
      </c>
      <c r="D642" t="s">
        <v>836</v>
      </c>
      <c r="E642" t="s">
        <v>837</v>
      </c>
      <c r="F642" t="s">
        <v>1181</v>
      </c>
      <c r="G642" t="s">
        <v>1182</v>
      </c>
      <c r="H642" t="s">
        <v>590</v>
      </c>
      <c r="I642" t="s">
        <v>591</v>
      </c>
    </row>
    <row r="643" spans="2:9">
      <c r="B643" t="s">
        <v>2551</v>
      </c>
      <c r="C643" t="s">
        <v>2552</v>
      </c>
      <c r="D643" t="s">
        <v>836</v>
      </c>
      <c r="E643" t="s">
        <v>837</v>
      </c>
      <c r="F643" t="s">
        <v>1487</v>
      </c>
      <c r="G643" t="s">
        <v>1488</v>
      </c>
      <c r="H643" t="s">
        <v>576</v>
      </c>
      <c r="I643" t="s">
        <v>16</v>
      </c>
    </row>
    <row r="644" spans="2:9">
      <c r="B644" t="s">
        <v>2553</v>
      </c>
      <c r="C644" t="s">
        <v>2554</v>
      </c>
      <c r="D644" t="s">
        <v>836</v>
      </c>
      <c r="E644" t="s">
        <v>837</v>
      </c>
      <c r="F644" t="s">
        <v>985</v>
      </c>
      <c r="G644" t="s">
        <v>986</v>
      </c>
      <c r="H644" t="s">
        <v>600</v>
      </c>
      <c r="I644" t="s">
        <v>601</v>
      </c>
    </row>
    <row r="645" spans="2:9">
      <c r="B645" t="s">
        <v>2555</v>
      </c>
      <c r="C645" t="s">
        <v>2556</v>
      </c>
      <c r="D645" t="s">
        <v>836</v>
      </c>
      <c r="E645" t="s">
        <v>837</v>
      </c>
      <c r="F645" t="s">
        <v>2155</v>
      </c>
      <c r="G645" t="s">
        <v>2156</v>
      </c>
      <c r="H645" t="s">
        <v>570</v>
      </c>
      <c r="I645" t="s">
        <v>14</v>
      </c>
    </row>
    <row r="646" spans="2:9">
      <c r="B646" t="s">
        <v>2557</v>
      </c>
      <c r="C646" t="s">
        <v>2558</v>
      </c>
      <c r="D646" t="s">
        <v>836</v>
      </c>
      <c r="E646" t="s">
        <v>837</v>
      </c>
      <c r="F646" t="s">
        <v>2559</v>
      </c>
      <c r="G646" t="s">
        <v>2560</v>
      </c>
      <c r="H646" t="s">
        <v>1152</v>
      </c>
      <c r="I646" t="s">
        <v>1153</v>
      </c>
    </row>
    <row r="647" spans="2:9">
      <c r="B647" t="s">
        <v>2561</v>
      </c>
      <c r="C647" t="s">
        <v>2562</v>
      </c>
      <c r="D647" t="s">
        <v>836</v>
      </c>
      <c r="E647" t="s">
        <v>837</v>
      </c>
      <c r="F647" t="s">
        <v>1245</v>
      </c>
      <c r="G647" t="s">
        <v>1246</v>
      </c>
      <c r="H647" t="s">
        <v>1152</v>
      </c>
      <c r="I647" t="s">
        <v>1153</v>
      </c>
    </row>
    <row r="648" spans="2:9">
      <c r="B648" t="s">
        <v>2563</v>
      </c>
      <c r="C648" t="s">
        <v>2564</v>
      </c>
      <c r="D648" t="s">
        <v>836</v>
      </c>
      <c r="E648" t="s">
        <v>837</v>
      </c>
      <c r="F648" t="s">
        <v>1397</v>
      </c>
      <c r="G648" t="s">
        <v>1398</v>
      </c>
      <c r="H648" t="s">
        <v>1152</v>
      </c>
      <c r="I648" t="s">
        <v>1153</v>
      </c>
    </row>
    <row r="649" spans="2:9">
      <c r="B649" t="s">
        <v>2565</v>
      </c>
      <c r="C649" t="s">
        <v>2566</v>
      </c>
      <c r="D649" t="s">
        <v>836</v>
      </c>
      <c r="E649" t="s">
        <v>837</v>
      </c>
      <c r="F649" t="s">
        <v>1397</v>
      </c>
      <c r="G649" t="s">
        <v>1398</v>
      </c>
      <c r="H649" t="s">
        <v>1152</v>
      </c>
      <c r="I649" t="s">
        <v>1153</v>
      </c>
    </row>
    <row r="650" spans="2:9">
      <c r="B650" t="s">
        <v>2567</v>
      </c>
      <c r="C650" t="s">
        <v>2568</v>
      </c>
      <c r="D650" t="s">
        <v>836</v>
      </c>
      <c r="E650" t="s">
        <v>837</v>
      </c>
      <c r="F650" t="s">
        <v>1393</v>
      </c>
      <c r="G650" t="s">
        <v>1394</v>
      </c>
      <c r="H650" t="s">
        <v>600</v>
      </c>
      <c r="I650" t="s">
        <v>601</v>
      </c>
    </row>
    <row r="651" spans="2:9" hidden="1">
      <c r="B651" t="s">
        <v>2569</v>
      </c>
      <c r="C651" t="s">
        <v>2570</v>
      </c>
      <c r="D651" t="s">
        <v>1305</v>
      </c>
      <c r="E651" t="s">
        <v>1306</v>
      </c>
      <c r="F651" t="s">
        <v>1575</v>
      </c>
      <c r="G651" t="s">
        <v>1576</v>
      </c>
      <c r="H651" t="s">
        <v>2101</v>
      </c>
      <c r="I651" t="s">
        <v>2102</v>
      </c>
    </row>
    <row r="652" spans="2:9" hidden="1">
      <c r="B652" t="s">
        <v>2571</v>
      </c>
      <c r="C652" t="s">
        <v>2572</v>
      </c>
      <c r="D652" t="s">
        <v>1305</v>
      </c>
      <c r="E652" t="s">
        <v>1306</v>
      </c>
      <c r="F652" t="s">
        <v>1575</v>
      </c>
      <c r="G652" t="s">
        <v>1576</v>
      </c>
      <c r="H652" t="s">
        <v>2258</v>
      </c>
      <c r="I652" t="s">
        <v>2259</v>
      </c>
    </row>
    <row r="653" spans="2:9" hidden="1">
      <c r="B653" t="s">
        <v>2573</v>
      </c>
      <c r="C653" t="s">
        <v>2574</v>
      </c>
      <c r="D653" t="s">
        <v>1305</v>
      </c>
      <c r="E653" t="s">
        <v>1306</v>
      </c>
      <c r="F653" t="s">
        <v>2575</v>
      </c>
      <c r="G653" t="s">
        <v>2576</v>
      </c>
      <c r="H653" t="s">
        <v>576</v>
      </c>
      <c r="I653" t="s">
        <v>16</v>
      </c>
    </row>
    <row r="654" spans="2:9">
      <c r="B654" t="s">
        <v>2577</v>
      </c>
      <c r="C654" t="s">
        <v>2578</v>
      </c>
      <c r="D654" t="s">
        <v>836</v>
      </c>
      <c r="E654" t="s">
        <v>837</v>
      </c>
      <c r="F654" t="s">
        <v>2579</v>
      </c>
      <c r="G654" t="s">
        <v>2580</v>
      </c>
      <c r="H654" t="s">
        <v>590</v>
      </c>
      <c r="I654" t="s">
        <v>591</v>
      </c>
    </row>
    <row r="655" spans="2:9">
      <c r="B655" t="s">
        <v>692</v>
      </c>
      <c r="C655" t="s">
        <v>693</v>
      </c>
      <c r="D655" t="s">
        <v>836</v>
      </c>
      <c r="E655" t="s">
        <v>837</v>
      </c>
      <c r="F655" t="s">
        <v>685</v>
      </c>
      <c r="G655" t="s">
        <v>686</v>
      </c>
      <c r="H655" t="s">
        <v>562</v>
      </c>
      <c r="I655" t="s">
        <v>13</v>
      </c>
    </row>
    <row r="656" spans="2:9">
      <c r="B656" t="s">
        <v>2581</v>
      </c>
      <c r="C656" t="s">
        <v>2582</v>
      </c>
      <c r="D656" t="s">
        <v>836</v>
      </c>
      <c r="E656" t="s">
        <v>837</v>
      </c>
      <c r="F656" t="s">
        <v>1765</v>
      </c>
      <c r="G656" t="s">
        <v>1766</v>
      </c>
      <c r="H656" t="s">
        <v>570</v>
      </c>
      <c r="I656" t="s">
        <v>14</v>
      </c>
    </row>
    <row r="657" spans="2:9">
      <c r="B657" t="s">
        <v>2583</v>
      </c>
      <c r="C657" t="s">
        <v>2584</v>
      </c>
      <c r="D657" t="s">
        <v>836</v>
      </c>
      <c r="E657" t="s">
        <v>837</v>
      </c>
      <c r="F657" t="s">
        <v>1999</v>
      </c>
      <c r="G657" t="s">
        <v>2000</v>
      </c>
      <c r="H657" t="s">
        <v>576</v>
      </c>
      <c r="I657" t="s">
        <v>16</v>
      </c>
    </row>
    <row r="658" spans="2:9">
      <c r="B658" t="s">
        <v>2585</v>
      </c>
      <c r="C658" t="s">
        <v>2586</v>
      </c>
      <c r="D658" t="s">
        <v>836</v>
      </c>
      <c r="E658" t="s">
        <v>837</v>
      </c>
      <c r="F658" t="s">
        <v>2376</v>
      </c>
      <c r="G658" t="s">
        <v>2377</v>
      </c>
      <c r="H658" t="s">
        <v>576</v>
      </c>
      <c r="I658" t="s">
        <v>16</v>
      </c>
    </row>
    <row r="659" spans="2:9">
      <c r="B659" t="s">
        <v>2587</v>
      </c>
      <c r="C659" t="s">
        <v>2588</v>
      </c>
      <c r="D659" t="s">
        <v>836</v>
      </c>
      <c r="E659" t="s">
        <v>837</v>
      </c>
      <c r="F659" t="s">
        <v>925</v>
      </c>
      <c r="G659" t="s">
        <v>926</v>
      </c>
      <c r="H659" t="s">
        <v>576</v>
      </c>
      <c r="I659" t="s">
        <v>16</v>
      </c>
    </row>
    <row r="660" spans="2:9">
      <c r="B660" t="s">
        <v>662</v>
      </c>
      <c r="C660" t="s">
        <v>663</v>
      </c>
      <c r="D660" t="s">
        <v>836</v>
      </c>
      <c r="E660" t="s">
        <v>837</v>
      </c>
      <c r="F660" t="s">
        <v>664</v>
      </c>
      <c r="G660" t="s">
        <v>2589</v>
      </c>
      <c r="H660" t="s">
        <v>570</v>
      </c>
      <c r="I660" t="s">
        <v>14</v>
      </c>
    </row>
    <row r="661" spans="2:9">
      <c r="B661" t="s">
        <v>2590</v>
      </c>
      <c r="C661" t="s">
        <v>2591</v>
      </c>
      <c r="D661" t="s">
        <v>836</v>
      </c>
      <c r="E661" t="s">
        <v>837</v>
      </c>
      <c r="F661" t="s">
        <v>1320</v>
      </c>
      <c r="G661" t="s">
        <v>1321</v>
      </c>
      <c r="H661" t="s">
        <v>562</v>
      </c>
      <c r="I661" t="s">
        <v>13</v>
      </c>
    </row>
    <row r="662" spans="2:9">
      <c r="B662" t="s">
        <v>2590</v>
      </c>
      <c r="C662" t="s">
        <v>2591</v>
      </c>
      <c r="D662" t="s">
        <v>836</v>
      </c>
      <c r="E662" t="s">
        <v>837</v>
      </c>
      <c r="F662" t="s">
        <v>1320</v>
      </c>
      <c r="G662" t="s">
        <v>1321</v>
      </c>
      <c r="H662" t="s">
        <v>562</v>
      </c>
      <c r="I662" t="s">
        <v>13</v>
      </c>
    </row>
    <row r="663" spans="2:9">
      <c r="B663" t="s">
        <v>2592</v>
      </c>
      <c r="C663" t="s">
        <v>2593</v>
      </c>
      <c r="D663" t="s">
        <v>836</v>
      </c>
      <c r="E663" t="s">
        <v>837</v>
      </c>
      <c r="F663" t="s">
        <v>1023</v>
      </c>
      <c r="G663" t="s">
        <v>1024</v>
      </c>
      <c r="H663" t="s">
        <v>696</v>
      </c>
      <c r="I663" t="s">
        <v>15</v>
      </c>
    </row>
    <row r="664" spans="2:9">
      <c r="B664" t="s">
        <v>2594</v>
      </c>
      <c r="C664" t="s">
        <v>2595</v>
      </c>
      <c r="D664" t="s">
        <v>836</v>
      </c>
      <c r="E664" t="s">
        <v>837</v>
      </c>
      <c r="F664" t="s">
        <v>1835</v>
      </c>
      <c r="G664" t="s">
        <v>1836</v>
      </c>
      <c r="H664" t="s">
        <v>1152</v>
      </c>
      <c r="I664" t="s">
        <v>1153</v>
      </c>
    </row>
    <row r="665" spans="2:9">
      <c r="B665" t="s">
        <v>2596</v>
      </c>
      <c r="C665" t="s">
        <v>2597</v>
      </c>
      <c r="D665" t="s">
        <v>836</v>
      </c>
      <c r="E665" t="s">
        <v>837</v>
      </c>
      <c r="F665" t="s">
        <v>1393</v>
      </c>
      <c r="G665" t="s">
        <v>1394</v>
      </c>
      <c r="H665" t="s">
        <v>1152</v>
      </c>
      <c r="I665" t="s">
        <v>1153</v>
      </c>
    </row>
    <row r="666" spans="2:9">
      <c r="B666" t="s">
        <v>2598</v>
      </c>
      <c r="C666" t="s">
        <v>2599</v>
      </c>
      <c r="D666" t="s">
        <v>836</v>
      </c>
      <c r="E666" t="s">
        <v>837</v>
      </c>
      <c r="F666" t="s">
        <v>1710</v>
      </c>
      <c r="G666" t="s">
        <v>1711</v>
      </c>
      <c r="H666" t="s">
        <v>1152</v>
      </c>
      <c r="I666" t="s">
        <v>1153</v>
      </c>
    </row>
    <row r="667" spans="2:9">
      <c r="B667" t="s">
        <v>2600</v>
      </c>
      <c r="C667" t="s">
        <v>2601</v>
      </c>
      <c r="D667" t="s">
        <v>836</v>
      </c>
      <c r="E667" t="s">
        <v>837</v>
      </c>
      <c r="F667" t="s">
        <v>1533</v>
      </c>
      <c r="G667" t="s">
        <v>1534</v>
      </c>
      <c r="H667" t="s">
        <v>570</v>
      </c>
      <c r="I667" t="s">
        <v>14</v>
      </c>
    </row>
    <row r="668" spans="2:9">
      <c r="B668" t="s">
        <v>2602</v>
      </c>
      <c r="C668" t="s">
        <v>2603</v>
      </c>
      <c r="D668" t="s">
        <v>836</v>
      </c>
      <c r="E668" t="s">
        <v>837</v>
      </c>
      <c r="F668" t="s">
        <v>1676</v>
      </c>
      <c r="G668" t="s">
        <v>1677</v>
      </c>
      <c r="H668" t="s">
        <v>576</v>
      </c>
      <c r="I668" t="s">
        <v>16</v>
      </c>
    </row>
    <row r="669" spans="2:9">
      <c r="B669" t="s">
        <v>2604</v>
      </c>
      <c r="C669" t="s">
        <v>2605</v>
      </c>
      <c r="D669" t="s">
        <v>836</v>
      </c>
      <c r="E669" t="s">
        <v>837</v>
      </c>
      <c r="F669" t="s">
        <v>1362</v>
      </c>
      <c r="G669" t="s">
        <v>1363</v>
      </c>
      <c r="H669" t="s">
        <v>1152</v>
      </c>
      <c r="I669" t="s">
        <v>1153</v>
      </c>
    </row>
    <row r="670" spans="2:9" hidden="1">
      <c r="B670" t="s">
        <v>2606</v>
      </c>
      <c r="C670" t="s">
        <v>2607</v>
      </c>
      <c r="D670" t="s">
        <v>899</v>
      </c>
      <c r="E670" t="s">
        <v>900</v>
      </c>
      <c r="F670" t="s">
        <v>1105</v>
      </c>
      <c r="G670" t="s">
        <v>1106</v>
      </c>
      <c r="H670" t="s">
        <v>576</v>
      </c>
      <c r="I670" t="s">
        <v>16</v>
      </c>
    </row>
    <row r="671" spans="2:9">
      <c r="B671" t="s">
        <v>2608</v>
      </c>
      <c r="C671" t="s">
        <v>2609</v>
      </c>
      <c r="D671" t="s">
        <v>836</v>
      </c>
      <c r="E671" t="s">
        <v>837</v>
      </c>
      <c r="F671" t="s">
        <v>993</v>
      </c>
      <c r="G671" t="s">
        <v>994</v>
      </c>
      <c r="H671" t="s">
        <v>562</v>
      </c>
      <c r="I671" t="s">
        <v>13</v>
      </c>
    </row>
    <row r="672" spans="2:9">
      <c r="B672" t="s">
        <v>2610</v>
      </c>
      <c r="C672" t="s">
        <v>2611</v>
      </c>
      <c r="D672" t="s">
        <v>836</v>
      </c>
      <c r="E672" t="s">
        <v>837</v>
      </c>
      <c r="F672" t="s">
        <v>1128</v>
      </c>
      <c r="G672" t="s">
        <v>1129</v>
      </c>
      <c r="H672" t="s">
        <v>1152</v>
      </c>
      <c r="I672" t="s">
        <v>1153</v>
      </c>
    </row>
    <row r="673" spans="2:9">
      <c r="B673" t="s">
        <v>2612</v>
      </c>
      <c r="C673" t="s">
        <v>2613</v>
      </c>
      <c r="D673" t="s">
        <v>836</v>
      </c>
      <c r="E673" t="s">
        <v>837</v>
      </c>
      <c r="F673" t="s">
        <v>2206</v>
      </c>
      <c r="G673" t="s">
        <v>2207</v>
      </c>
      <c r="H673" t="s">
        <v>576</v>
      </c>
      <c r="I673" t="s">
        <v>16</v>
      </c>
    </row>
    <row r="674" spans="2:9">
      <c r="B674" t="s">
        <v>2614</v>
      </c>
      <c r="C674" t="s">
        <v>2615</v>
      </c>
      <c r="D674" t="s">
        <v>836</v>
      </c>
      <c r="E674" t="s">
        <v>837</v>
      </c>
      <c r="F674" t="s">
        <v>1397</v>
      </c>
      <c r="G674" t="s">
        <v>1398</v>
      </c>
      <c r="H674" t="s">
        <v>590</v>
      </c>
      <c r="I674" t="s">
        <v>591</v>
      </c>
    </row>
    <row r="675" spans="2:9">
      <c r="B675" t="s">
        <v>2616</v>
      </c>
      <c r="C675" t="s">
        <v>2617</v>
      </c>
      <c r="D675" t="s">
        <v>836</v>
      </c>
      <c r="E675" t="s">
        <v>837</v>
      </c>
      <c r="F675" t="s">
        <v>2129</v>
      </c>
      <c r="G675" t="s">
        <v>2130</v>
      </c>
      <c r="H675" t="s">
        <v>576</v>
      </c>
      <c r="I675" t="s">
        <v>16</v>
      </c>
    </row>
    <row r="676" spans="2:9">
      <c r="B676" t="s">
        <v>2618</v>
      </c>
      <c r="C676" t="s">
        <v>2619</v>
      </c>
      <c r="D676" t="s">
        <v>836</v>
      </c>
      <c r="E676" t="s">
        <v>837</v>
      </c>
      <c r="F676" t="s">
        <v>1277</v>
      </c>
      <c r="G676" t="s">
        <v>1278</v>
      </c>
      <c r="H676" t="s">
        <v>570</v>
      </c>
      <c r="I676" t="s">
        <v>14</v>
      </c>
    </row>
    <row r="677" spans="2:9">
      <c r="B677" t="s">
        <v>2621</v>
      </c>
      <c r="C677" t="s">
        <v>2622</v>
      </c>
      <c r="D677" t="s">
        <v>836</v>
      </c>
      <c r="E677" t="s">
        <v>837</v>
      </c>
      <c r="F677" t="s">
        <v>1668</v>
      </c>
      <c r="G677" t="s">
        <v>1669</v>
      </c>
      <c r="H677" t="s">
        <v>570</v>
      </c>
      <c r="I677" t="s">
        <v>14</v>
      </c>
    </row>
    <row r="678" spans="2:9">
      <c r="B678" t="s">
        <v>793</v>
      </c>
      <c r="C678" t="s">
        <v>794</v>
      </c>
      <c r="D678" t="s">
        <v>836</v>
      </c>
      <c r="E678" t="s">
        <v>837</v>
      </c>
      <c r="F678" t="s">
        <v>795</v>
      </c>
      <c r="G678" t="s">
        <v>2623</v>
      </c>
      <c r="H678" t="s">
        <v>600</v>
      </c>
      <c r="I678" t="s">
        <v>601</v>
      </c>
    </row>
    <row r="679" spans="2:9">
      <c r="B679" t="s">
        <v>2624</v>
      </c>
      <c r="C679" t="s">
        <v>2625</v>
      </c>
      <c r="D679" t="s">
        <v>836</v>
      </c>
      <c r="E679" t="s">
        <v>837</v>
      </c>
      <c r="F679" t="s">
        <v>1501</v>
      </c>
      <c r="G679" t="s">
        <v>1502</v>
      </c>
      <c r="H679" t="s">
        <v>576</v>
      </c>
      <c r="I679" t="s">
        <v>16</v>
      </c>
    </row>
    <row r="680" spans="2:9">
      <c r="B680" t="s">
        <v>2626</v>
      </c>
      <c r="C680" t="s">
        <v>2627</v>
      </c>
      <c r="D680" t="s">
        <v>836</v>
      </c>
      <c r="E680" t="s">
        <v>837</v>
      </c>
      <c r="F680" t="s">
        <v>1533</v>
      </c>
      <c r="G680" t="s">
        <v>1534</v>
      </c>
      <c r="H680" t="s">
        <v>696</v>
      </c>
      <c r="I680" t="s">
        <v>15</v>
      </c>
    </row>
    <row r="681" spans="2:9">
      <c r="B681" t="s">
        <v>694</v>
      </c>
      <c r="C681" t="s">
        <v>695</v>
      </c>
      <c r="D681" t="s">
        <v>836</v>
      </c>
      <c r="E681" t="s">
        <v>837</v>
      </c>
      <c r="F681" t="s">
        <v>685</v>
      </c>
      <c r="G681" t="s">
        <v>686</v>
      </c>
      <c r="H681" t="s">
        <v>696</v>
      </c>
      <c r="I681" t="s">
        <v>15</v>
      </c>
    </row>
    <row r="682" spans="2:9">
      <c r="B682" t="s">
        <v>699</v>
      </c>
      <c r="C682" t="s">
        <v>700</v>
      </c>
      <c r="D682" t="s">
        <v>836</v>
      </c>
      <c r="E682" t="s">
        <v>837</v>
      </c>
      <c r="F682" t="s">
        <v>685</v>
      </c>
      <c r="G682" t="s">
        <v>686</v>
      </c>
      <c r="H682" t="s">
        <v>576</v>
      </c>
      <c r="I682" t="s">
        <v>16</v>
      </c>
    </row>
    <row r="683" spans="2:9">
      <c r="B683" t="s">
        <v>2628</v>
      </c>
      <c r="C683" t="s">
        <v>2629</v>
      </c>
      <c r="D683" t="s">
        <v>836</v>
      </c>
      <c r="E683" t="s">
        <v>837</v>
      </c>
      <c r="F683" t="s">
        <v>2129</v>
      </c>
      <c r="G683" t="s">
        <v>2130</v>
      </c>
      <c r="H683" t="s">
        <v>696</v>
      </c>
      <c r="I683" t="s">
        <v>15</v>
      </c>
    </row>
    <row r="684" spans="2:9">
      <c r="B684" t="s">
        <v>2630</v>
      </c>
      <c r="C684" t="s">
        <v>2631</v>
      </c>
      <c r="D684" t="s">
        <v>836</v>
      </c>
      <c r="E684" t="s">
        <v>837</v>
      </c>
      <c r="F684" t="s">
        <v>2420</v>
      </c>
      <c r="G684" t="s">
        <v>2421</v>
      </c>
      <c r="H684" t="s">
        <v>696</v>
      </c>
      <c r="I684" t="s">
        <v>15</v>
      </c>
    </row>
    <row r="685" spans="2:9">
      <c r="B685" t="s">
        <v>2632</v>
      </c>
      <c r="C685" t="s">
        <v>2633</v>
      </c>
      <c r="D685" t="s">
        <v>836</v>
      </c>
      <c r="E685" t="s">
        <v>837</v>
      </c>
      <c r="F685" t="s">
        <v>2330</v>
      </c>
      <c r="G685" t="s">
        <v>2331</v>
      </c>
      <c r="H685" t="s">
        <v>576</v>
      </c>
      <c r="I685" t="s">
        <v>16</v>
      </c>
    </row>
    <row r="686" spans="2:9">
      <c r="B686" t="s">
        <v>2634</v>
      </c>
      <c r="C686" t="s">
        <v>2635</v>
      </c>
      <c r="D686" t="s">
        <v>836</v>
      </c>
      <c r="E686" t="s">
        <v>837</v>
      </c>
      <c r="F686" t="s">
        <v>1519</v>
      </c>
      <c r="G686" t="s">
        <v>1520</v>
      </c>
      <c r="H686" t="s">
        <v>576</v>
      </c>
      <c r="I686" t="s">
        <v>16</v>
      </c>
    </row>
    <row r="687" spans="2:9">
      <c r="B687" t="s">
        <v>2636</v>
      </c>
      <c r="C687" t="s">
        <v>2637</v>
      </c>
      <c r="D687" t="s">
        <v>836</v>
      </c>
      <c r="E687" t="s">
        <v>837</v>
      </c>
      <c r="F687" t="s">
        <v>2638</v>
      </c>
      <c r="G687" t="s">
        <v>2639</v>
      </c>
      <c r="H687" t="s">
        <v>576</v>
      </c>
      <c r="I687" t="s">
        <v>16</v>
      </c>
    </row>
    <row r="688" spans="2:9">
      <c r="B688" t="s">
        <v>2640</v>
      </c>
      <c r="C688" t="s">
        <v>2641</v>
      </c>
      <c r="D688" t="s">
        <v>836</v>
      </c>
      <c r="E688" t="s">
        <v>837</v>
      </c>
      <c r="F688" t="s">
        <v>1885</v>
      </c>
      <c r="G688" t="s">
        <v>1886</v>
      </c>
      <c r="H688" t="s">
        <v>590</v>
      </c>
      <c r="I688" t="s">
        <v>591</v>
      </c>
    </row>
    <row r="689" spans="2:9" hidden="1">
      <c r="B689" t="s">
        <v>2642</v>
      </c>
      <c r="C689" t="s">
        <v>2643</v>
      </c>
      <c r="D689" t="s">
        <v>887</v>
      </c>
      <c r="E689" t="s">
        <v>888</v>
      </c>
      <c r="F689" t="s">
        <v>889</v>
      </c>
      <c r="G689" t="s">
        <v>890</v>
      </c>
      <c r="H689" t="s">
        <v>633</v>
      </c>
      <c r="I689" t="s">
        <v>60</v>
      </c>
    </row>
    <row r="690" spans="2:9">
      <c r="B690" t="s">
        <v>2644</v>
      </c>
      <c r="C690" t="s">
        <v>2645</v>
      </c>
      <c r="D690" t="s">
        <v>836</v>
      </c>
      <c r="E690" t="s">
        <v>837</v>
      </c>
      <c r="F690" t="s">
        <v>1765</v>
      </c>
      <c r="G690" t="s">
        <v>1766</v>
      </c>
      <c r="H690" t="s">
        <v>576</v>
      </c>
      <c r="I690" t="s">
        <v>16</v>
      </c>
    </row>
    <row r="691" spans="2:9">
      <c r="B691" t="s">
        <v>2646</v>
      </c>
      <c r="C691" t="s">
        <v>2647</v>
      </c>
      <c r="D691" t="s">
        <v>836</v>
      </c>
      <c r="E691" t="s">
        <v>837</v>
      </c>
      <c r="F691" t="s">
        <v>865</v>
      </c>
      <c r="G691" t="s">
        <v>866</v>
      </c>
      <c r="H691" t="s">
        <v>590</v>
      </c>
      <c r="I691" t="s">
        <v>591</v>
      </c>
    </row>
    <row r="692" spans="2:9">
      <c r="B692" t="s">
        <v>2648</v>
      </c>
      <c r="C692" t="s">
        <v>2649</v>
      </c>
      <c r="D692" t="s">
        <v>836</v>
      </c>
      <c r="E692" t="s">
        <v>837</v>
      </c>
      <c r="F692" t="s">
        <v>1523</v>
      </c>
      <c r="G692" t="s">
        <v>1524</v>
      </c>
      <c r="H692" t="s">
        <v>570</v>
      </c>
      <c r="I692" t="s">
        <v>14</v>
      </c>
    </row>
    <row r="693" spans="2:9">
      <c r="B693" t="s">
        <v>2650</v>
      </c>
      <c r="C693" t="s">
        <v>2651</v>
      </c>
      <c r="D693" t="s">
        <v>836</v>
      </c>
      <c r="E693" t="s">
        <v>837</v>
      </c>
      <c r="F693" t="s">
        <v>2218</v>
      </c>
      <c r="G693" t="s">
        <v>2219</v>
      </c>
      <c r="H693" t="s">
        <v>600</v>
      </c>
      <c r="I693" t="s">
        <v>601</v>
      </c>
    </row>
    <row r="694" spans="2:9">
      <c r="B694" t="s">
        <v>2652</v>
      </c>
      <c r="C694" t="s">
        <v>2653</v>
      </c>
      <c r="D694" t="s">
        <v>836</v>
      </c>
      <c r="E694" t="s">
        <v>837</v>
      </c>
      <c r="F694" t="s">
        <v>2376</v>
      </c>
      <c r="G694" t="s">
        <v>2377</v>
      </c>
      <c r="H694" t="s">
        <v>696</v>
      </c>
      <c r="I694" t="s">
        <v>15</v>
      </c>
    </row>
    <row r="695" spans="2:9">
      <c r="B695" t="s">
        <v>2654</v>
      </c>
      <c r="C695" t="s">
        <v>2655</v>
      </c>
      <c r="D695" t="s">
        <v>836</v>
      </c>
      <c r="E695" t="s">
        <v>837</v>
      </c>
      <c r="F695" t="s">
        <v>1136</v>
      </c>
      <c r="G695" t="s">
        <v>1137</v>
      </c>
      <c r="H695" t="s">
        <v>576</v>
      </c>
      <c r="I695" t="s">
        <v>16</v>
      </c>
    </row>
    <row r="696" spans="2:9">
      <c r="B696" t="s">
        <v>2656</v>
      </c>
      <c r="C696" t="s">
        <v>2657</v>
      </c>
      <c r="D696" t="s">
        <v>836</v>
      </c>
      <c r="E696" t="s">
        <v>837</v>
      </c>
      <c r="F696" t="s">
        <v>1101</v>
      </c>
      <c r="G696" t="s">
        <v>1102</v>
      </c>
      <c r="H696" t="s">
        <v>576</v>
      </c>
      <c r="I696" t="s">
        <v>16</v>
      </c>
    </row>
    <row r="697" spans="2:9">
      <c r="B697" t="s">
        <v>2658</v>
      </c>
      <c r="C697" t="s">
        <v>2659</v>
      </c>
      <c r="D697" t="s">
        <v>836</v>
      </c>
      <c r="E697" t="s">
        <v>837</v>
      </c>
      <c r="F697" t="s">
        <v>1757</v>
      </c>
      <c r="G697" t="s">
        <v>1758</v>
      </c>
      <c r="H697" t="s">
        <v>590</v>
      </c>
      <c r="I697" t="s">
        <v>591</v>
      </c>
    </row>
    <row r="698" spans="2:9">
      <c r="B698" t="s">
        <v>2660</v>
      </c>
      <c r="C698" t="s">
        <v>2661</v>
      </c>
      <c r="D698" t="s">
        <v>836</v>
      </c>
      <c r="E698" t="s">
        <v>837</v>
      </c>
      <c r="F698" t="s">
        <v>1843</v>
      </c>
      <c r="G698" t="s">
        <v>1844</v>
      </c>
      <c r="H698" t="s">
        <v>590</v>
      </c>
      <c r="I698" t="s">
        <v>591</v>
      </c>
    </row>
    <row r="699" spans="2:9">
      <c r="B699" t="s">
        <v>2662</v>
      </c>
      <c r="C699" t="s">
        <v>2663</v>
      </c>
      <c r="D699" t="s">
        <v>836</v>
      </c>
      <c r="E699" t="s">
        <v>837</v>
      </c>
      <c r="F699" t="s">
        <v>2494</v>
      </c>
      <c r="G699" t="s">
        <v>2495</v>
      </c>
      <c r="H699" t="s">
        <v>576</v>
      </c>
      <c r="I699" t="s">
        <v>16</v>
      </c>
    </row>
    <row r="700" spans="2:9">
      <c r="B700" t="s">
        <v>2664</v>
      </c>
      <c r="C700" t="s">
        <v>2665</v>
      </c>
      <c r="D700" t="s">
        <v>836</v>
      </c>
      <c r="E700" t="s">
        <v>837</v>
      </c>
      <c r="F700" t="s">
        <v>1745</v>
      </c>
      <c r="G700" t="s">
        <v>1746</v>
      </c>
      <c r="H700" t="s">
        <v>570</v>
      </c>
      <c r="I700" t="s">
        <v>14</v>
      </c>
    </row>
    <row r="701" spans="2:9">
      <c r="B701" t="s">
        <v>2666</v>
      </c>
      <c r="C701" t="s">
        <v>2667</v>
      </c>
      <c r="D701" t="s">
        <v>836</v>
      </c>
      <c r="E701" t="s">
        <v>837</v>
      </c>
      <c r="F701" t="s">
        <v>2420</v>
      </c>
      <c r="G701" t="s">
        <v>2421</v>
      </c>
      <c r="H701" t="s">
        <v>696</v>
      </c>
      <c r="I701" t="s">
        <v>15</v>
      </c>
    </row>
    <row r="702" spans="2:9">
      <c r="B702" t="s">
        <v>2668</v>
      </c>
      <c r="C702" t="s">
        <v>2669</v>
      </c>
      <c r="D702" t="s">
        <v>836</v>
      </c>
      <c r="E702" t="s">
        <v>837</v>
      </c>
      <c r="F702" t="s">
        <v>2218</v>
      </c>
      <c r="G702" t="s">
        <v>2219</v>
      </c>
      <c r="H702" t="s">
        <v>2670</v>
      </c>
      <c r="I702" t="s">
        <v>2671</v>
      </c>
    </row>
    <row r="703" spans="2:9">
      <c r="B703" t="s">
        <v>2672</v>
      </c>
      <c r="C703" t="s">
        <v>2673</v>
      </c>
      <c r="D703" t="s">
        <v>836</v>
      </c>
      <c r="E703" t="s">
        <v>837</v>
      </c>
      <c r="F703" t="s">
        <v>1728</v>
      </c>
      <c r="G703" t="s">
        <v>1729</v>
      </c>
      <c r="H703" t="s">
        <v>696</v>
      </c>
      <c r="I703" t="s">
        <v>15</v>
      </c>
    </row>
    <row r="704" spans="2:9">
      <c r="B704" t="s">
        <v>2674</v>
      </c>
      <c r="C704" t="s">
        <v>2675</v>
      </c>
      <c r="D704" t="s">
        <v>836</v>
      </c>
      <c r="E704" t="s">
        <v>837</v>
      </c>
      <c r="F704" t="s">
        <v>1745</v>
      </c>
      <c r="G704" t="s">
        <v>1746</v>
      </c>
      <c r="H704" t="s">
        <v>600</v>
      </c>
      <c r="I704" t="s">
        <v>601</v>
      </c>
    </row>
    <row r="705" spans="2:9">
      <c r="B705" t="s">
        <v>2676</v>
      </c>
      <c r="C705" t="s">
        <v>2677</v>
      </c>
      <c r="D705" t="s">
        <v>836</v>
      </c>
      <c r="E705" t="s">
        <v>837</v>
      </c>
      <c r="F705" t="s">
        <v>1745</v>
      </c>
      <c r="G705" t="s">
        <v>1746</v>
      </c>
      <c r="H705" t="s">
        <v>590</v>
      </c>
      <c r="I705" t="s">
        <v>591</v>
      </c>
    </row>
    <row r="706" spans="2:9">
      <c r="B706" t="s">
        <v>2678</v>
      </c>
      <c r="C706" t="s">
        <v>2679</v>
      </c>
      <c r="D706" t="s">
        <v>836</v>
      </c>
      <c r="E706" t="s">
        <v>837</v>
      </c>
      <c r="F706" t="s">
        <v>1523</v>
      </c>
      <c r="G706" t="s">
        <v>1524</v>
      </c>
      <c r="H706" t="s">
        <v>576</v>
      </c>
      <c r="I706" t="s">
        <v>16</v>
      </c>
    </row>
    <row r="707" spans="2:9">
      <c r="B707" t="s">
        <v>2680</v>
      </c>
      <c r="C707" t="s">
        <v>2681</v>
      </c>
      <c r="D707" t="s">
        <v>836</v>
      </c>
      <c r="E707" t="s">
        <v>837</v>
      </c>
      <c r="F707" t="s">
        <v>1835</v>
      </c>
      <c r="G707" t="s">
        <v>1836</v>
      </c>
      <c r="H707" t="s">
        <v>608</v>
      </c>
      <c r="I707" t="s">
        <v>609</v>
      </c>
    </row>
    <row r="708" spans="2:9">
      <c r="B708" t="s">
        <v>2682</v>
      </c>
      <c r="C708" t="s">
        <v>2683</v>
      </c>
      <c r="D708" t="s">
        <v>836</v>
      </c>
      <c r="E708" t="s">
        <v>837</v>
      </c>
      <c r="F708" t="s">
        <v>2494</v>
      </c>
      <c r="G708" t="s">
        <v>2495</v>
      </c>
      <c r="H708" t="s">
        <v>696</v>
      </c>
      <c r="I708" t="s">
        <v>15</v>
      </c>
    </row>
    <row r="709" spans="2:9">
      <c r="B709" t="s">
        <v>2684</v>
      </c>
      <c r="C709" t="s">
        <v>2685</v>
      </c>
      <c r="D709" t="s">
        <v>836</v>
      </c>
      <c r="E709" t="s">
        <v>837</v>
      </c>
      <c r="F709" t="s">
        <v>1728</v>
      </c>
      <c r="G709" t="s">
        <v>1729</v>
      </c>
      <c r="H709" t="s">
        <v>590</v>
      </c>
      <c r="I709" t="s">
        <v>591</v>
      </c>
    </row>
    <row r="710" spans="2:9">
      <c r="B710" t="s">
        <v>2686</v>
      </c>
      <c r="C710" t="s">
        <v>2687</v>
      </c>
      <c r="D710" t="s">
        <v>836</v>
      </c>
      <c r="E710" t="s">
        <v>837</v>
      </c>
      <c r="F710" t="s">
        <v>1083</v>
      </c>
      <c r="G710" t="s">
        <v>1084</v>
      </c>
      <c r="H710" t="s">
        <v>576</v>
      </c>
      <c r="I710" t="s">
        <v>16</v>
      </c>
    </row>
    <row r="711" spans="2:9">
      <c r="B711" t="s">
        <v>2688</v>
      </c>
      <c r="C711" t="s">
        <v>2689</v>
      </c>
      <c r="D711" t="s">
        <v>836</v>
      </c>
      <c r="E711" t="s">
        <v>837</v>
      </c>
      <c r="F711" t="s">
        <v>997</v>
      </c>
      <c r="G711" t="s">
        <v>998</v>
      </c>
      <c r="H711" t="s">
        <v>576</v>
      </c>
      <c r="I711" t="s">
        <v>16</v>
      </c>
    </row>
    <row r="712" spans="2:9">
      <c r="B712" t="s">
        <v>2690</v>
      </c>
      <c r="C712" t="s">
        <v>2691</v>
      </c>
      <c r="D712" t="s">
        <v>836</v>
      </c>
      <c r="E712" t="s">
        <v>837</v>
      </c>
      <c r="F712" t="s">
        <v>2692</v>
      </c>
      <c r="G712" t="s">
        <v>2693</v>
      </c>
      <c r="H712" t="s">
        <v>600</v>
      </c>
      <c r="I712" t="s">
        <v>601</v>
      </c>
    </row>
    <row r="713" spans="2:9">
      <c r="B713" t="s">
        <v>2694</v>
      </c>
      <c r="C713" t="s">
        <v>2695</v>
      </c>
      <c r="D713" t="s">
        <v>836</v>
      </c>
      <c r="E713" t="s">
        <v>837</v>
      </c>
      <c r="F713" t="s">
        <v>925</v>
      </c>
      <c r="G713" t="s">
        <v>926</v>
      </c>
      <c r="H713" t="s">
        <v>600</v>
      </c>
      <c r="I713" t="s">
        <v>601</v>
      </c>
    </row>
    <row r="714" spans="2:9">
      <c r="B714" t="s">
        <v>2696</v>
      </c>
      <c r="C714" t="s">
        <v>2697</v>
      </c>
      <c r="D714" t="s">
        <v>836</v>
      </c>
      <c r="E714" t="s">
        <v>837</v>
      </c>
      <c r="F714" t="s">
        <v>856</v>
      </c>
      <c r="G714" t="s">
        <v>857</v>
      </c>
      <c r="H714" t="s">
        <v>590</v>
      </c>
      <c r="I714" t="s">
        <v>591</v>
      </c>
    </row>
    <row r="715" spans="2:9">
      <c r="B715" t="s">
        <v>2698</v>
      </c>
      <c r="C715" t="s">
        <v>2699</v>
      </c>
      <c r="D715" t="s">
        <v>836</v>
      </c>
      <c r="E715" t="s">
        <v>837</v>
      </c>
      <c r="F715" t="s">
        <v>1765</v>
      </c>
      <c r="G715" t="s">
        <v>1766</v>
      </c>
      <c r="H715" t="s">
        <v>590</v>
      </c>
      <c r="I715" t="s">
        <v>591</v>
      </c>
    </row>
    <row r="716" spans="2:9">
      <c r="B716" t="s">
        <v>2700</v>
      </c>
      <c r="C716" t="s">
        <v>2701</v>
      </c>
      <c r="D716" t="s">
        <v>836</v>
      </c>
      <c r="E716" t="s">
        <v>837</v>
      </c>
      <c r="F716" t="s">
        <v>925</v>
      </c>
      <c r="G716" t="s">
        <v>926</v>
      </c>
      <c r="H716" t="s">
        <v>600</v>
      </c>
      <c r="I716" t="s">
        <v>601</v>
      </c>
    </row>
    <row r="717" spans="2:9">
      <c r="B717" t="s">
        <v>2702</v>
      </c>
      <c r="C717" t="s">
        <v>2703</v>
      </c>
      <c r="D717" t="s">
        <v>836</v>
      </c>
      <c r="E717" t="s">
        <v>837</v>
      </c>
      <c r="F717" t="s">
        <v>1563</v>
      </c>
      <c r="G717" t="s">
        <v>1564</v>
      </c>
      <c r="H717" t="s">
        <v>590</v>
      </c>
      <c r="I717" t="s">
        <v>591</v>
      </c>
    </row>
    <row r="718" spans="2:9">
      <c r="B718" t="s">
        <v>2704</v>
      </c>
      <c r="C718" t="s">
        <v>2705</v>
      </c>
      <c r="D718" t="s">
        <v>836</v>
      </c>
      <c r="E718" t="s">
        <v>837</v>
      </c>
      <c r="F718" t="s">
        <v>1443</v>
      </c>
      <c r="G718" t="s">
        <v>1444</v>
      </c>
      <c r="H718" t="s">
        <v>590</v>
      </c>
      <c r="I718" t="s">
        <v>591</v>
      </c>
    </row>
    <row r="719" spans="2:9">
      <c r="B719" t="s">
        <v>2706</v>
      </c>
      <c r="C719" t="s">
        <v>2707</v>
      </c>
      <c r="D719" t="s">
        <v>836</v>
      </c>
      <c r="E719" t="s">
        <v>837</v>
      </c>
      <c r="F719" t="s">
        <v>985</v>
      </c>
      <c r="G719" t="s">
        <v>986</v>
      </c>
      <c r="H719" t="s">
        <v>608</v>
      </c>
      <c r="I719" t="s">
        <v>609</v>
      </c>
    </row>
    <row r="720" spans="2:9">
      <c r="B720" t="s">
        <v>2708</v>
      </c>
      <c r="C720" t="s">
        <v>2709</v>
      </c>
      <c r="D720" t="s">
        <v>836</v>
      </c>
      <c r="E720" t="s">
        <v>837</v>
      </c>
      <c r="F720" t="s">
        <v>870</v>
      </c>
      <c r="G720" t="s">
        <v>871</v>
      </c>
      <c r="H720" t="s">
        <v>576</v>
      </c>
      <c r="I720" t="s">
        <v>16</v>
      </c>
    </row>
    <row r="721" spans="2:9">
      <c r="B721" t="s">
        <v>2710</v>
      </c>
      <c r="C721" t="s">
        <v>2711</v>
      </c>
      <c r="D721" t="s">
        <v>836</v>
      </c>
      <c r="E721" t="s">
        <v>837</v>
      </c>
      <c r="F721" t="s">
        <v>1181</v>
      </c>
      <c r="G721" t="s">
        <v>1182</v>
      </c>
      <c r="H721" t="s">
        <v>590</v>
      </c>
      <c r="I721" t="s">
        <v>591</v>
      </c>
    </row>
    <row r="722" spans="2:9">
      <c r="B722" t="s">
        <v>2712</v>
      </c>
      <c r="C722" t="s">
        <v>2713</v>
      </c>
      <c r="D722" t="s">
        <v>836</v>
      </c>
      <c r="E722" t="s">
        <v>837</v>
      </c>
      <c r="F722" t="s">
        <v>916</v>
      </c>
      <c r="G722" t="s">
        <v>917</v>
      </c>
      <c r="H722" t="s">
        <v>696</v>
      </c>
      <c r="I722" t="s">
        <v>15</v>
      </c>
    </row>
    <row r="723" spans="2:9">
      <c r="B723" t="s">
        <v>2714</v>
      </c>
      <c r="C723" t="s">
        <v>2715</v>
      </c>
      <c r="D723" t="s">
        <v>836</v>
      </c>
      <c r="E723" t="s">
        <v>837</v>
      </c>
      <c r="F723" t="s">
        <v>1487</v>
      </c>
      <c r="G723" t="s">
        <v>1488</v>
      </c>
      <c r="H723" t="s">
        <v>576</v>
      </c>
      <c r="I723" t="s">
        <v>16</v>
      </c>
    </row>
    <row r="724" spans="2:9">
      <c r="B724" t="s">
        <v>2716</v>
      </c>
      <c r="C724" t="s">
        <v>2717</v>
      </c>
      <c r="D724" t="s">
        <v>836</v>
      </c>
      <c r="E724" t="s">
        <v>837</v>
      </c>
      <c r="F724" t="s">
        <v>2155</v>
      </c>
      <c r="G724" t="s">
        <v>2156</v>
      </c>
      <c r="H724" t="s">
        <v>576</v>
      </c>
      <c r="I724" t="s">
        <v>16</v>
      </c>
    </row>
    <row r="725" spans="2:9">
      <c r="B725" t="s">
        <v>2718</v>
      </c>
      <c r="C725" t="s">
        <v>2719</v>
      </c>
      <c r="D725" t="s">
        <v>836</v>
      </c>
      <c r="E725" t="s">
        <v>837</v>
      </c>
      <c r="F725" t="s">
        <v>985</v>
      </c>
      <c r="G725" t="s">
        <v>986</v>
      </c>
      <c r="H725" t="s">
        <v>576</v>
      </c>
      <c r="I725" t="s">
        <v>16</v>
      </c>
    </row>
    <row r="726" spans="2:9">
      <c r="B726" t="s">
        <v>2720</v>
      </c>
      <c r="C726" t="s">
        <v>2721</v>
      </c>
      <c r="D726" t="s">
        <v>836</v>
      </c>
      <c r="E726" t="s">
        <v>837</v>
      </c>
      <c r="F726" t="s">
        <v>1487</v>
      </c>
      <c r="G726" t="s">
        <v>1488</v>
      </c>
      <c r="H726" t="s">
        <v>600</v>
      </c>
      <c r="I726" t="s">
        <v>601</v>
      </c>
    </row>
    <row r="727" spans="2:9">
      <c r="B727" t="s">
        <v>2722</v>
      </c>
      <c r="C727" t="s">
        <v>2723</v>
      </c>
      <c r="D727" t="s">
        <v>836</v>
      </c>
      <c r="E727" t="s">
        <v>837</v>
      </c>
      <c r="F727" t="s">
        <v>2155</v>
      </c>
      <c r="G727" t="s">
        <v>2156</v>
      </c>
      <c r="H727" t="s">
        <v>600</v>
      </c>
      <c r="I727" t="s">
        <v>601</v>
      </c>
    </row>
    <row r="728" spans="2:9">
      <c r="B728" t="s">
        <v>2724</v>
      </c>
      <c r="C728" t="s">
        <v>2725</v>
      </c>
      <c r="D728" t="s">
        <v>836</v>
      </c>
      <c r="E728" t="s">
        <v>837</v>
      </c>
      <c r="F728" t="s">
        <v>985</v>
      </c>
      <c r="G728" t="s">
        <v>986</v>
      </c>
      <c r="H728" t="s">
        <v>696</v>
      </c>
      <c r="I728" t="s">
        <v>15</v>
      </c>
    </row>
    <row r="729" spans="2:9">
      <c r="B729" t="s">
        <v>2726</v>
      </c>
      <c r="C729" t="s">
        <v>2727</v>
      </c>
      <c r="D729" t="s">
        <v>836</v>
      </c>
      <c r="E729" t="s">
        <v>837</v>
      </c>
      <c r="F729" t="s">
        <v>916</v>
      </c>
      <c r="G729" t="s">
        <v>917</v>
      </c>
      <c r="H729" t="s">
        <v>590</v>
      </c>
      <c r="I729" t="s">
        <v>591</v>
      </c>
    </row>
    <row r="730" spans="2:9">
      <c r="B730" t="s">
        <v>2728</v>
      </c>
      <c r="C730" t="s">
        <v>2729</v>
      </c>
      <c r="D730" t="s">
        <v>836</v>
      </c>
      <c r="E730" t="s">
        <v>837</v>
      </c>
      <c r="F730" t="s">
        <v>1128</v>
      </c>
      <c r="G730" t="s">
        <v>1129</v>
      </c>
      <c r="H730" t="s">
        <v>1152</v>
      </c>
      <c r="I730" t="s">
        <v>1153</v>
      </c>
    </row>
    <row r="731" spans="2:9">
      <c r="B731" t="s">
        <v>2730</v>
      </c>
      <c r="C731" t="s">
        <v>2731</v>
      </c>
      <c r="D731" t="s">
        <v>836</v>
      </c>
      <c r="E731" t="s">
        <v>837</v>
      </c>
      <c r="F731" t="s">
        <v>1083</v>
      </c>
      <c r="G731" t="s">
        <v>1084</v>
      </c>
      <c r="H731" t="s">
        <v>1152</v>
      </c>
      <c r="I731" t="s">
        <v>1153</v>
      </c>
    </row>
    <row r="732" spans="2:9">
      <c r="B732" t="s">
        <v>2732</v>
      </c>
      <c r="C732" t="s">
        <v>2733</v>
      </c>
      <c r="D732" t="s">
        <v>836</v>
      </c>
      <c r="E732" t="s">
        <v>837</v>
      </c>
      <c r="F732" t="s">
        <v>1245</v>
      </c>
      <c r="G732" t="s">
        <v>1246</v>
      </c>
      <c r="H732" t="s">
        <v>1152</v>
      </c>
      <c r="I732" t="s">
        <v>1153</v>
      </c>
    </row>
    <row r="733" spans="2:9">
      <c r="B733" t="s">
        <v>2734</v>
      </c>
      <c r="C733" t="s">
        <v>2735</v>
      </c>
      <c r="D733" t="s">
        <v>836</v>
      </c>
      <c r="E733" t="s">
        <v>837</v>
      </c>
      <c r="F733" t="s">
        <v>1648</v>
      </c>
      <c r="G733" t="s">
        <v>1649</v>
      </c>
      <c r="H733" t="s">
        <v>1152</v>
      </c>
      <c r="I733" t="s">
        <v>1153</v>
      </c>
    </row>
    <row r="734" spans="2:9" hidden="1">
      <c r="B734" t="s">
        <v>2736</v>
      </c>
      <c r="C734" t="s">
        <v>2737</v>
      </c>
      <c r="D734" t="s">
        <v>1305</v>
      </c>
      <c r="E734" t="s">
        <v>1306</v>
      </c>
      <c r="F734" t="s">
        <v>2177</v>
      </c>
      <c r="G734" t="s">
        <v>2178</v>
      </c>
      <c r="H734" t="s">
        <v>2738</v>
      </c>
      <c r="I734" t="s">
        <v>2739</v>
      </c>
    </row>
    <row r="735" spans="2:9" hidden="1">
      <c r="B735" t="s">
        <v>2740</v>
      </c>
      <c r="C735" t="s">
        <v>2741</v>
      </c>
      <c r="D735" t="s">
        <v>1305</v>
      </c>
      <c r="E735" t="s">
        <v>1306</v>
      </c>
      <c r="F735" t="s">
        <v>1575</v>
      </c>
      <c r="G735" t="s">
        <v>1576</v>
      </c>
      <c r="H735" t="s">
        <v>2101</v>
      </c>
      <c r="I735" t="s">
        <v>2102</v>
      </c>
    </row>
    <row r="736" spans="2:9" hidden="1">
      <c r="B736" t="s">
        <v>2742</v>
      </c>
      <c r="C736" t="s">
        <v>2743</v>
      </c>
      <c r="D736" t="s">
        <v>1305</v>
      </c>
      <c r="E736" t="s">
        <v>1306</v>
      </c>
      <c r="F736" t="s">
        <v>2177</v>
      </c>
      <c r="G736" t="s">
        <v>2178</v>
      </c>
      <c r="H736" t="s">
        <v>2738</v>
      </c>
      <c r="I736" t="s">
        <v>2739</v>
      </c>
    </row>
    <row r="737" spans="2:9">
      <c r="B737" t="s">
        <v>2744</v>
      </c>
      <c r="C737" t="s">
        <v>2745</v>
      </c>
      <c r="D737" t="s">
        <v>836</v>
      </c>
      <c r="E737" t="s">
        <v>837</v>
      </c>
      <c r="F737" t="s">
        <v>2394</v>
      </c>
      <c r="G737" t="s">
        <v>2395</v>
      </c>
      <c r="H737" t="s">
        <v>576</v>
      </c>
      <c r="I737" t="s">
        <v>16</v>
      </c>
    </row>
    <row r="738" spans="2:9">
      <c r="B738" t="s">
        <v>2746</v>
      </c>
      <c r="C738" t="s">
        <v>2747</v>
      </c>
      <c r="D738" t="s">
        <v>836</v>
      </c>
      <c r="E738" t="s">
        <v>837</v>
      </c>
      <c r="F738" t="s">
        <v>956</v>
      </c>
      <c r="G738" t="s">
        <v>957</v>
      </c>
      <c r="H738" t="s">
        <v>570</v>
      </c>
      <c r="I738" t="s">
        <v>14</v>
      </c>
    </row>
    <row r="739" spans="2:9">
      <c r="B739" t="s">
        <v>2748</v>
      </c>
      <c r="C739" t="s">
        <v>2749</v>
      </c>
      <c r="D739" t="s">
        <v>836</v>
      </c>
      <c r="E739" t="s">
        <v>837</v>
      </c>
      <c r="F739" t="s">
        <v>2155</v>
      </c>
      <c r="G739" t="s">
        <v>2156</v>
      </c>
      <c r="H739" t="s">
        <v>576</v>
      </c>
      <c r="I739" t="s">
        <v>16</v>
      </c>
    </row>
    <row r="740" spans="2:9">
      <c r="B740" t="s">
        <v>2750</v>
      </c>
      <c r="C740" t="s">
        <v>2751</v>
      </c>
      <c r="D740" t="s">
        <v>836</v>
      </c>
      <c r="E740" t="s">
        <v>837</v>
      </c>
      <c r="F740" t="s">
        <v>2752</v>
      </c>
      <c r="G740" t="s">
        <v>2753</v>
      </c>
      <c r="H740" t="s">
        <v>600</v>
      </c>
      <c r="I740" t="s">
        <v>601</v>
      </c>
    </row>
    <row r="741" spans="2:9">
      <c r="B741" t="s">
        <v>2754</v>
      </c>
      <c r="C741" t="s">
        <v>2755</v>
      </c>
      <c r="D741" t="s">
        <v>836</v>
      </c>
      <c r="E741" t="s">
        <v>837</v>
      </c>
      <c r="F741" t="s">
        <v>997</v>
      </c>
      <c r="G741" t="s">
        <v>998</v>
      </c>
      <c r="H741" t="s">
        <v>576</v>
      </c>
      <c r="I741" t="s">
        <v>16</v>
      </c>
    </row>
    <row r="742" spans="2:9">
      <c r="B742" t="s">
        <v>2756</v>
      </c>
      <c r="C742" t="s">
        <v>2757</v>
      </c>
      <c r="D742" t="s">
        <v>836</v>
      </c>
      <c r="E742" t="s">
        <v>837</v>
      </c>
      <c r="F742" t="s">
        <v>2758</v>
      </c>
      <c r="G742" t="s">
        <v>2759</v>
      </c>
      <c r="H742" t="s">
        <v>570</v>
      </c>
      <c r="I742" t="s">
        <v>14</v>
      </c>
    </row>
    <row r="743" spans="2:9" hidden="1">
      <c r="B743" t="s">
        <v>2760</v>
      </c>
      <c r="C743" t="s">
        <v>2761</v>
      </c>
      <c r="D743" t="s">
        <v>887</v>
      </c>
      <c r="E743" t="s">
        <v>888</v>
      </c>
      <c r="F743" t="s">
        <v>889</v>
      </c>
      <c r="G743" t="s">
        <v>890</v>
      </c>
      <c r="H743" t="s">
        <v>2762</v>
      </c>
      <c r="I743" t="s">
        <v>2763</v>
      </c>
    </row>
    <row r="744" spans="2:9">
      <c r="B744" t="s">
        <v>2764</v>
      </c>
      <c r="C744" t="s">
        <v>2765</v>
      </c>
      <c r="D744" t="s">
        <v>836</v>
      </c>
      <c r="E744" t="s">
        <v>837</v>
      </c>
      <c r="F744" t="s">
        <v>2559</v>
      </c>
      <c r="G744" t="s">
        <v>2560</v>
      </c>
      <c r="H744" t="s">
        <v>1152</v>
      </c>
      <c r="I744" t="s">
        <v>1153</v>
      </c>
    </row>
    <row r="745" spans="2:9">
      <c r="B745" t="s">
        <v>2766</v>
      </c>
      <c r="C745" t="s">
        <v>2767</v>
      </c>
      <c r="D745" t="s">
        <v>836</v>
      </c>
      <c r="E745" t="s">
        <v>837</v>
      </c>
      <c r="F745" t="s">
        <v>956</v>
      </c>
      <c r="G745" t="s">
        <v>957</v>
      </c>
      <c r="H745" t="s">
        <v>600</v>
      </c>
      <c r="I745" t="s">
        <v>601</v>
      </c>
    </row>
    <row r="746" spans="2:9">
      <c r="B746" t="s">
        <v>2768</v>
      </c>
      <c r="C746" t="s">
        <v>2769</v>
      </c>
      <c r="D746" t="s">
        <v>836</v>
      </c>
      <c r="E746" t="s">
        <v>837</v>
      </c>
      <c r="F746" t="s">
        <v>1458</v>
      </c>
      <c r="G746" t="s">
        <v>1459</v>
      </c>
      <c r="H746" t="s">
        <v>590</v>
      </c>
      <c r="I746" t="s">
        <v>591</v>
      </c>
    </row>
    <row r="747" spans="2:9">
      <c r="B747" t="s">
        <v>2770</v>
      </c>
      <c r="C747" t="s">
        <v>2771</v>
      </c>
      <c r="D747" t="s">
        <v>836</v>
      </c>
      <c r="E747" t="s">
        <v>837</v>
      </c>
      <c r="F747" t="s">
        <v>2494</v>
      </c>
      <c r="G747" t="s">
        <v>2495</v>
      </c>
      <c r="H747" t="s">
        <v>576</v>
      </c>
      <c r="I747" t="s">
        <v>16</v>
      </c>
    </row>
    <row r="748" spans="2:9">
      <c r="B748" t="s">
        <v>2772</v>
      </c>
      <c r="C748" t="s">
        <v>2773</v>
      </c>
      <c r="D748" t="s">
        <v>836</v>
      </c>
      <c r="E748" t="s">
        <v>837</v>
      </c>
      <c r="F748" t="s">
        <v>2330</v>
      </c>
      <c r="G748" t="s">
        <v>2331</v>
      </c>
      <c r="H748" t="s">
        <v>696</v>
      </c>
      <c r="I748" t="s">
        <v>15</v>
      </c>
    </row>
    <row r="749" spans="2:9">
      <c r="B749" t="s">
        <v>2774</v>
      </c>
      <c r="C749" t="s">
        <v>2775</v>
      </c>
      <c r="D749" t="s">
        <v>836</v>
      </c>
      <c r="E749" t="s">
        <v>837</v>
      </c>
      <c r="F749" t="s">
        <v>2776</v>
      </c>
      <c r="G749" t="s">
        <v>2777</v>
      </c>
      <c r="H749" t="s">
        <v>576</v>
      </c>
      <c r="I749" t="s">
        <v>16</v>
      </c>
    </row>
    <row r="750" spans="2:9">
      <c r="B750" t="s">
        <v>2778</v>
      </c>
      <c r="C750" t="s">
        <v>2779</v>
      </c>
      <c r="D750" t="s">
        <v>836</v>
      </c>
      <c r="E750" t="s">
        <v>837</v>
      </c>
      <c r="F750" t="s">
        <v>1458</v>
      </c>
      <c r="G750" t="s">
        <v>1459</v>
      </c>
      <c r="H750" t="s">
        <v>576</v>
      </c>
      <c r="I750" t="s">
        <v>16</v>
      </c>
    </row>
    <row r="751" spans="2:9">
      <c r="B751" t="s">
        <v>2780</v>
      </c>
      <c r="C751" t="s">
        <v>2781</v>
      </c>
      <c r="D751" t="s">
        <v>836</v>
      </c>
      <c r="E751" t="s">
        <v>837</v>
      </c>
      <c r="F751" t="s">
        <v>1734</v>
      </c>
      <c r="G751" t="s">
        <v>1735</v>
      </c>
      <c r="H751" t="s">
        <v>600</v>
      </c>
      <c r="I751" t="s">
        <v>601</v>
      </c>
    </row>
    <row r="752" spans="2:9">
      <c r="B752" t="s">
        <v>2782</v>
      </c>
      <c r="C752" t="s">
        <v>2783</v>
      </c>
      <c r="D752" t="s">
        <v>836</v>
      </c>
      <c r="E752" t="s">
        <v>837</v>
      </c>
      <c r="F752" t="s">
        <v>1040</v>
      </c>
      <c r="G752" t="s">
        <v>1041</v>
      </c>
      <c r="H752" t="s">
        <v>696</v>
      </c>
      <c r="I752" t="s">
        <v>15</v>
      </c>
    </row>
    <row r="753" spans="2:9">
      <c r="B753" t="s">
        <v>2784</v>
      </c>
      <c r="C753" t="s">
        <v>2785</v>
      </c>
      <c r="D753" t="s">
        <v>836</v>
      </c>
      <c r="E753" t="s">
        <v>837</v>
      </c>
      <c r="F753" t="s">
        <v>1501</v>
      </c>
      <c r="G753" t="s">
        <v>1502</v>
      </c>
      <c r="H753" t="s">
        <v>590</v>
      </c>
      <c r="I753" t="s">
        <v>591</v>
      </c>
    </row>
    <row r="754" spans="2:9">
      <c r="B754" t="s">
        <v>2786</v>
      </c>
      <c r="C754" t="s">
        <v>2787</v>
      </c>
      <c r="D754" t="s">
        <v>836</v>
      </c>
      <c r="E754" t="s">
        <v>837</v>
      </c>
      <c r="F754" t="s">
        <v>1501</v>
      </c>
      <c r="G754" t="s">
        <v>1502</v>
      </c>
      <c r="H754" t="s">
        <v>576</v>
      </c>
      <c r="I754" t="s">
        <v>16</v>
      </c>
    </row>
    <row r="755" spans="2:9">
      <c r="B755" t="s">
        <v>583</v>
      </c>
      <c r="C755" t="s">
        <v>584</v>
      </c>
      <c r="D755" t="s">
        <v>836</v>
      </c>
      <c r="E755" t="s">
        <v>837</v>
      </c>
      <c r="F755" t="s">
        <v>557</v>
      </c>
      <c r="G755" t="s">
        <v>558</v>
      </c>
      <c r="H755" t="s">
        <v>576</v>
      </c>
      <c r="I755" t="s">
        <v>16</v>
      </c>
    </row>
    <row r="756" spans="2:9">
      <c r="B756" t="s">
        <v>2788</v>
      </c>
      <c r="C756" t="s">
        <v>2789</v>
      </c>
      <c r="D756" t="s">
        <v>836</v>
      </c>
      <c r="E756" t="s">
        <v>837</v>
      </c>
      <c r="F756" t="s">
        <v>2135</v>
      </c>
      <c r="G756" t="s">
        <v>2136</v>
      </c>
      <c r="H756" t="s">
        <v>576</v>
      </c>
      <c r="I756" t="s">
        <v>16</v>
      </c>
    </row>
    <row r="757" spans="2:9">
      <c r="B757" t="s">
        <v>2790</v>
      </c>
      <c r="C757" t="s">
        <v>2791</v>
      </c>
      <c r="D757" t="s">
        <v>836</v>
      </c>
      <c r="E757" t="s">
        <v>837</v>
      </c>
      <c r="F757" t="s">
        <v>852</v>
      </c>
      <c r="G757" t="s">
        <v>853</v>
      </c>
      <c r="H757" t="s">
        <v>576</v>
      </c>
      <c r="I757" t="s">
        <v>16</v>
      </c>
    </row>
    <row r="758" spans="2:9">
      <c r="B758" t="s">
        <v>2792</v>
      </c>
      <c r="C758" t="s">
        <v>2793</v>
      </c>
      <c r="D758" t="s">
        <v>836</v>
      </c>
      <c r="E758" t="s">
        <v>837</v>
      </c>
      <c r="F758" t="s">
        <v>2376</v>
      </c>
      <c r="G758" t="s">
        <v>2377</v>
      </c>
      <c r="H758" t="s">
        <v>576</v>
      </c>
      <c r="I758" t="s">
        <v>16</v>
      </c>
    </row>
    <row r="759" spans="2:9">
      <c r="B759" t="s">
        <v>2794</v>
      </c>
      <c r="C759" t="s">
        <v>2795</v>
      </c>
      <c r="D759" t="s">
        <v>836</v>
      </c>
      <c r="E759" t="s">
        <v>837</v>
      </c>
      <c r="F759" t="s">
        <v>1728</v>
      </c>
      <c r="G759" t="s">
        <v>1729</v>
      </c>
      <c r="H759" t="s">
        <v>570</v>
      </c>
      <c r="I759" t="s">
        <v>14</v>
      </c>
    </row>
    <row r="760" spans="2:9">
      <c r="B760" t="s">
        <v>2796</v>
      </c>
      <c r="C760" t="s">
        <v>2797</v>
      </c>
      <c r="D760" t="s">
        <v>836</v>
      </c>
      <c r="E760" t="s">
        <v>837</v>
      </c>
      <c r="F760" t="s">
        <v>1728</v>
      </c>
      <c r="G760" t="s">
        <v>1729</v>
      </c>
      <c r="H760" t="s">
        <v>576</v>
      </c>
      <c r="I760" t="s">
        <v>16</v>
      </c>
    </row>
    <row r="761" spans="2:9">
      <c r="B761" t="s">
        <v>2798</v>
      </c>
      <c r="C761" t="s">
        <v>2799</v>
      </c>
      <c r="D761" t="s">
        <v>836</v>
      </c>
      <c r="E761" t="s">
        <v>837</v>
      </c>
      <c r="F761" t="s">
        <v>1745</v>
      </c>
      <c r="G761" t="s">
        <v>1746</v>
      </c>
      <c r="H761" t="s">
        <v>570</v>
      </c>
      <c r="I761" t="s">
        <v>14</v>
      </c>
    </row>
    <row r="762" spans="2:9">
      <c r="B762" t="s">
        <v>2800</v>
      </c>
      <c r="C762" t="s">
        <v>2801</v>
      </c>
      <c r="D762" t="s">
        <v>836</v>
      </c>
      <c r="E762" t="s">
        <v>837</v>
      </c>
      <c r="F762" t="s">
        <v>1519</v>
      </c>
      <c r="G762" t="s">
        <v>1520</v>
      </c>
      <c r="H762" t="s">
        <v>576</v>
      </c>
      <c r="I762" t="s">
        <v>16</v>
      </c>
    </row>
    <row r="763" spans="2:9">
      <c r="B763" t="s">
        <v>2802</v>
      </c>
      <c r="C763" t="s">
        <v>2803</v>
      </c>
      <c r="D763" t="s">
        <v>836</v>
      </c>
      <c r="E763" t="s">
        <v>837</v>
      </c>
      <c r="F763" t="s">
        <v>1136</v>
      </c>
      <c r="G763" t="s">
        <v>1137</v>
      </c>
      <c r="H763" t="s">
        <v>576</v>
      </c>
      <c r="I763" t="s">
        <v>16</v>
      </c>
    </row>
    <row r="764" spans="2:9">
      <c r="B764" t="s">
        <v>2804</v>
      </c>
      <c r="C764" t="s">
        <v>2805</v>
      </c>
      <c r="D764" t="s">
        <v>836</v>
      </c>
      <c r="E764" t="s">
        <v>837</v>
      </c>
      <c r="F764" t="s">
        <v>1753</v>
      </c>
      <c r="G764" t="s">
        <v>1754</v>
      </c>
      <c r="H764" t="s">
        <v>696</v>
      </c>
      <c r="I764" t="s">
        <v>15</v>
      </c>
    </row>
    <row r="765" spans="2:9">
      <c r="B765" t="s">
        <v>2806</v>
      </c>
      <c r="C765" t="s">
        <v>2807</v>
      </c>
      <c r="D765" t="s">
        <v>836</v>
      </c>
      <c r="E765" t="s">
        <v>837</v>
      </c>
      <c r="F765" t="s">
        <v>1136</v>
      </c>
      <c r="G765" t="s">
        <v>1137</v>
      </c>
      <c r="H765" t="s">
        <v>576</v>
      </c>
      <c r="I765" t="s">
        <v>16</v>
      </c>
    </row>
    <row r="766" spans="2:9">
      <c r="B766" t="s">
        <v>2808</v>
      </c>
      <c r="C766" t="s">
        <v>2809</v>
      </c>
      <c r="D766" t="s">
        <v>836</v>
      </c>
      <c r="E766" t="s">
        <v>837</v>
      </c>
      <c r="F766" t="s">
        <v>1843</v>
      </c>
      <c r="G766" t="s">
        <v>1844</v>
      </c>
      <c r="H766" t="s">
        <v>696</v>
      </c>
      <c r="I766" t="s">
        <v>15</v>
      </c>
    </row>
    <row r="767" spans="2:9">
      <c r="B767" t="s">
        <v>2810</v>
      </c>
      <c r="C767" t="s">
        <v>2811</v>
      </c>
      <c r="D767" t="s">
        <v>836</v>
      </c>
      <c r="E767" t="s">
        <v>837</v>
      </c>
      <c r="F767" t="s">
        <v>1765</v>
      </c>
      <c r="G767" t="s">
        <v>1766</v>
      </c>
      <c r="H767" t="s">
        <v>600</v>
      </c>
      <c r="I767" t="s">
        <v>601</v>
      </c>
    </row>
    <row r="768" spans="2:9">
      <c r="B768" t="s">
        <v>2812</v>
      </c>
      <c r="C768" t="s">
        <v>2813</v>
      </c>
      <c r="D768" t="s">
        <v>836</v>
      </c>
      <c r="E768" t="s">
        <v>837</v>
      </c>
      <c r="F768" t="s">
        <v>1999</v>
      </c>
      <c r="G768" t="s">
        <v>2000</v>
      </c>
      <c r="H768" t="s">
        <v>576</v>
      </c>
      <c r="I768" t="s">
        <v>16</v>
      </c>
    </row>
    <row r="769" spans="2:9">
      <c r="B769" t="s">
        <v>2814</v>
      </c>
      <c r="C769" t="s">
        <v>2815</v>
      </c>
      <c r="D769" t="s">
        <v>836</v>
      </c>
      <c r="E769" t="s">
        <v>837</v>
      </c>
      <c r="F769" t="s">
        <v>1777</v>
      </c>
      <c r="G769" t="s">
        <v>1778</v>
      </c>
      <c r="H769" t="s">
        <v>590</v>
      </c>
      <c r="I769" t="s">
        <v>591</v>
      </c>
    </row>
    <row r="770" spans="2:9">
      <c r="B770" t="s">
        <v>2816</v>
      </c>
      <c r="C770" t="s">
        <v>2817</v>
      </c>
      <c r="D770" t="s">
        <v>836</v>
      </c>
      <c r="E770" t="s">
        <v>837</v>
      </c>
      <c r="F770" t="s">
        <v>1769</v>
      </c>
      <c r="G770" t="s">
        <v>1770</v>
      </c>
      <c r="H770" t="s">
        <v>576</v>
      </c>
      <c r="I770" t="s">
        <v>16</v>
      </c>
    </row>
    <row r="771" spans="2:9">
      <c r="B771" t="s">
        <v>2818</v>
      </c>
      <c r="C771" t="s">
        <v>2819</v>
      </c>
      <c r="D771" t="s">
        <v>836</v>
      </c>
      <c r="E771" t="s">
        <v>837</v>
      </c>
      <c r="F771" t="s">
        <v>2129</v>
      </c>
      <c r="G771" t="s">
        <v>2130</v>
      </c>
      <c r="H771" t="s">
        <v>600</v>
      </c>
      <c r="I771" t="s">
        <v>601</v>
      </c>
    </row>
    <row r="772" spans="2:9">
      <c r="B772" t="s">
        <v>2820</v>
      </c>
      <c r="C772" t="s">
        <v>2821</v>
      </c>
      <c r="D772" t="s">
        <v>836</v>
      </c>
      <c r="E772" t="s">
        <v>837</v>
      </c>
      <c r="F772" t="s">
        <v>2822</v>
      </c>
      <c r="G772" t="s">
        <v>2823</v>
      </c>
      <c r="H772" t="s">
        <v>576</v>
      </c>
      <c r="I772" t="s">
        <v>16</v>
      </c>
    </row>
    <row r="773" spans="2:9">
      <c r="B773" t="s">
        <v>2824</v>
      </c>
      <c r="C773" t="s">
        <v>2825</v>
      </c>
      <c r="D773" t="s">
        <v>836</v>
      </c>
      <c r="E773" t="s">
        <v>837</v>
      </c>
      <c r="F773" t="s">
        <v>2494</v>
      </c>
      <c r="G773" t="s">
        <v>2495</v>
      </c>
      <c r="H773" t="s">
        <v>696</v>
      </c>
      <c r="I773" t="s">
        <v>15</v>
      </c>
    </row>
    <row r="774" spans="2:9">
      <c r="B774" t="s">
        <v>2826</v>
      </c>
      <c r="C774" t="s">
        <v>2827</v>
      </c>
      <c r="D774" t="s">
        <v>836</v>
      </c>
      <c r="E774" t="s">
        <v>837</v>
      </c>
      <c r="F774" t="s">
        <v>2129</v>
      </c>
      <c r="G774" t="s">
        <v>2130</v>
      </c>
      <c r="H774" t="s">
        <v>600</v>
      </c>
      <c r="I774" t="s">
        <v>601</v>
      </c>
    </row>
    <row r="775" spans="2:9">
      <c r="B775" t="s">
        <v>2828</v>
      </c>
      <c r="C775" t="s">
        <v>2829</v>
      </c>
      <c r="D775" t="s">
        <v>836</v>
      </c>
      <c r="E775" t="s">
        <v>837</v>
      </c>
      <c r="F775" t="s">
        <v>1393</v>
      </c>
      <c r="G775" t="s">
        <v>1394</v>
      </c>
      <c r="H775" t="s">
        <v>600</v>
      </c>
      <c r="I775" t="s">
        <v>601</v>
      </c>
    </row>
    <row r="776" spans="2:9">
      <c r="B776" t="s">
        <v>2830</v>
      </c>
      <c r="C776" t="s">
        <v>2831</v>
      </c>
      <c r="D776" t="s">
        <v>836</v>
      </c>
      <c r="E776" t="s">
        <v>837</v>
      </c>
      <c r="F776" t="s">
        <v>2832</v>
      </c>
      <c r="G776" t="s">
        <v>2833</v>
      </c>
      <c r="H776" t="s">
        <v>590</v>
      </c>
      <c r="I776" t="s">
        <v>591</v>
      </c>
    </row>
    <row r="777" spans="2:9">
      <c r="B777" t="s">
        <v>2834</v>
      </c>
      <c r="C777" t="s">
        <v>2835</v>
      </c>
      <c r="D777" t="s">
        <v>836</v>
      </c>
      <c r="E777" t="s">
        <v>837</v>
      </c>
      <c r="F777" t="s">
        <v>1397</v>
      </c>
      <c r="G777" t="s">
        <v>1398</v>
      </c>
      <c r="H777" t="s">
        <v>590</v>
      </c>
      <c r="I777" t="s">
        <v>591</v>
      </c>
    </row>
    <row r="778" spans="2:9">
      <c r="B778" t="s">
        <v>2836</v>
      </c>
      <c r="C778" t="s">
        <v>2837</v>
      </c>
      <c r="D778" t="s">
        <v>836</v>
      </c>
      <c r="E778" t="s">
        <v>837</v>
      </c>
      <c r="F778" t="s">
        <v>1885</v>
      </c>
      <c r="G778" t="s">
        <v>1886</v>
      </c>
      <c r="H778" t="s">
        <v>600</v>
      </c>
      <c r="I778" t="s">
        <v>601</v>
      </c>
    </row>
    <row r="779" spans="2:9">
      <c r="B779" t="s">
        <v>2838</v>
      </c>
      <c r="C779" t="s">
        <v>2839</v>
      </c>
      <c r="D779" t="s">
        <v>836</v>
      </c>
      <c r="E779" t="s">
        <v>837</v>
      </c>
      <c r="F779" t="s">
        <v>935</v>
      </c>
      <c r="G779" t="s">
        <v>936</v>
      </c>
      <c r="H779" t="s">
        <v>576</v>
      </c>
      <c r="I779" t="s">
        <v>16</v>
      </c>
    </row>
    <row r="780" spans="2:9">
      <c r="B780" t="s">
        <v>2840</v>
      </c>
      <c r="C780" t="s">
        <v>2841</v>
      </c>
      <c r="D780" t="s">
        <v>836</v>
      </c>
      <c r="E780" t="s">
        <v>837</v>
      </c>
      <c r="F780" t="s">
        <v>925</v>
      </c>
      <c r="G780" t="s">
        <v>926</v>
      </c>
      <c r="H780" t="s">
        <v>600</v>
      </c>
      <c r="I780" t="s">
        <v>601</v>
      </c>
    </row>
    <row r="781" spans="2:9">
      <c r="B781" t="s">
        <v>2842</v>
      </c>
      <c r="C781" t="s">
        <v>2843</v>
      </c>
      <c r="D781" t="s">
        <v>836</v>
      </c>
      <c r="E781" t="s">
        <v>837</v>
      </c>
      <c r="F781" t="s">
        <v>935</v>
      </c>
      <c r="G781" t="s">
        <v>936</v>
      </c>
      <c r="H781" t="s">
        <v>576</v>
      </c>
      <c r="I781" t="s">
        <v>16</v>
      </c>
    </row>
    <row r="782" spans="2:9">
      <c r="B782" t="s">
        <v>2844</v>
      </c>
      <c r="C782" t="s">
        <v>2845</v>
      </c>
      <c r="D782" t="s">
        <v>836</v>
      </c>
      <c r="E782" t="s">
        <v>837</v>
      </c>
      <c r="F782" t="s">
        <v>2218</v>
      </c>
      <c r="G782" t="s">
        <v>2219</v>
      </c>
      <c r="H782" t="s">
        <v>590</v>
      </c>
      <c r="I782" t="s">
        <v>591</v>
      </c>
    </row>
    <row r="783" spans="2:9">
      <c r="B783" t="s">
        <v>2846</v>
      </c>
      <c r="C783" t="s">
        <v>2847</v>
      </c>
      <c r="D783" t="s">
        <v>836</v>
      </c>
      <c r="E783" t="s">
        <v>837</v>
      </c>
      <c r="F783" t="s">
        <v>856</v>
      </c>
      <c r="G783" t="s">
        <v>857</v>
      </c>
      <c r="H783" t="s">
        <v>590</v>
      </c>
      <c r="I783" t="s">
        <v>591</v>
      </c>
    </row>
    <row r="784" spans="2:9">
      <c r="B784" t="s">
        <v>2848</v>
      </c>
      <c r="C784" t="s">
        <v>2849</v>
      </c>
      <c r="D784" t="s">
        <v>836</v>
      </c>
      <c r="E784" t="s">
        <v>837</v>
      </c>
      <c r="F784" t="s">
        <v>1563</v>
      </c>
      <c r="G784" t="s">
        <v>1564</v>
      </c>
      <c r="H784" t="s">
        <v>576</v>
      </c>
      <c r="I784" t="s">
        <v>16</v>
      </c>
    </row>
    <row r="785" spans="2:9">
      <c r="B785" t="s">
        <v>2850</v>
      </c>
      <c r="C785" t="s">
        <v>2851</v>
      </c>
      <c r="D785" t="s">
        <v>836</v>
      </c>
      <c r="E785" t="s">
        <v>837</v>
      </c>
      <c r="F785" t="s">
        <v>870</v>
      </c>
      <c r="G785" t="s">
        <v>871</v>
      </c>
      <c r="H785" t="s">
        <v>600</v>
      </c>
      <c r="I785" t="s">
        <v>601</v>
      </c>
    </row>
    <row r="786" spans="2:9">
      <c r="B786" t="s">
        <v>2852</v>
      </c>
      <c r="C786" t="s">
        <v>2853</v>
      </c>
      <c r="D786" t="s">
        <v>836</v>
      </c>
      <c r="E786" t="s">
        <v>837</v>
      </c>
      <c r="F786" t="s">
        <v>916</v>
      </c>
      <c r="G786" t="s">
        <v>917</v>
      </c>
      <c r="H786" t="s">
        <v>590</v>
      </c>
      <c r="I786" t="s">
        <v>591</v>
      </c>
    </row>
    <row r="787" spans="2:9">
      <c r="B787" t="s">
        <v>2854</v>
      </c>
      <c r="C787" t="s">
        <v>2855</v>
      </c>
      <c r="D787" t="s">
        <v>836</v>
      </c>
      <c r="E787" t="s">
        <v>837</v>
      </c>
      <c r="F787" t="s">
        <v>1019</v>
      </c>
      <c r="G787" t="s">
        <v>1020</v>
      </c>
      <c r="H787" t="s">
        <v>576</v>
      </c>
      <c r="I787" t="s">
        <v>16</v>
      </c>
    </row>
    <row r="788" spans="2:9">
      <c r="B788" t="s">
        <v>2856</v>
      </c>
      <c r="C788" t="s">
        <v>2857</v>
      </c>
      <c r="D788" t="s">
        <v>836</v>
      </c>
      <c r="E788" t="s">
        <v>837</v>
      </c>
      <c r="F788" t="s">
        <v>1001</v>
      </c>
      <c r="G788" t="s">
        <v>1002</v>
      </c>
      <c r="H788" t="s">
        <v>590</v>
      </c>
      <c r="I788" t="s">
        <v>591</v>
      </c>
    </row>
    <row r="789" spans="2:9">
      <c r="B789" t="s">
        <v>2858</v>
      </c>
      <c r="C789" t="s">
        <v>2859</v>
      </c>
      <c r="D789" t="s">
        <v>836</v>
      </c>
      <c r="E789" t="s">
        <v>837</v>
      </c>
      <c r="F789" t="s">
        <v>1487</v>
      </c>
      <c r="G789" t="s">
        <v>1488</v>
      </c>
      <c r="H789" t="s">
        <v>576</v>
      </c>
      <c r="I789" t="s">
        <v>16</v>
      </c>
    </row>
    <row r="790" spans="2:9">
      <c r="B790" t="s">
        <v>2860</v>
      </c>
      <c r="C790" t="s">
        <v>2861</v>
      </c>
      <c r="D790" t="s">
        <v>836</v>
      </c>
      <c r="E790" t="s">
        <v>837</v>
      </c>
      <c r="F790" t="s">
        <v>1497</v>
      </c>
      <c r="G790" t="s">
        <v>1498</v>
      </c>
      <c r="H790" t="s">
        <v>696</v>
      </c>
      <c r="I790" t="s">
        <v>15</v>
      </c>
    </row>
    <row r="791" spans="2:9">
      <c r="B791" t="s">
        <v>2862</v>
      </c>
      <c r="C791" t="s">
        <v>2863</v>
      </c>
      <c r="D791" t="s">
        <v>836</v>
      </c>
      <c r="E791" t="s">
        <v>837</v>
      </c>
      <c r="F791" t="s">
        <v>916</v>
      </c>
      <c r="G791" t="s">
        <v>917</v>
      </c>
      <c r="H791" t="s">
        <v>576</v>
      </c>
      <c r="I791" t="s">
        <v>16</v>
      </c>
    </row>
    <row r="792" spans="2:9">
      <c r="B792" t="s">
        <v>2864</v>
      </c>
      <c r="C792" t="s">
        <v>2865</v>
      </c>
      <c r="D792" t="s">
        <v>836</v>
      </c>
      <c r="E792" t="s">
        <v>837</v>
      </c>
      <c r="F792" t="s">
        <v>916</v>
      </c>
      <c r="G792" t="s">
        <v>917</v>
      </c>
      <c r="H792" t="s">
        <v>576</v>
      </c>
      <c r="I792" t="s">
        <v>16</v>
      </c>
    </row>
    <row r="793" spans="2:9">
      <c r="B793" t="s">
        <v>2866</v>
      </c>
      <c r="C793" t="s">
        <v>2867</v>
      </c>
      <c r="D793" t="s">
        <v>836</v>
      </c>
      <c r="E793" t="s">
        <v>837</v>
      </c>
      <c r="F793" t="s">
        <v>916</v>
      </c>
      <c r="G793" t="s">
        <v>917</v>
      </c>
      <c r="H793" t="s">
        <v>600</v>
      </c>
      <c r="I793" t="s">
        <v>601</v>
      </c>
    </row>
    <row r="794" spans="2:9">
      <c r="B794" t="s">
        <v>2868</v>
      </c>
      <c r="C794" t="s">
        <v>2869</v>
      </c>
      <c r="D794" t="s">
        <v>836</v>
      </c>
      <c r="E794" t="s">
        <v>837</v>
      </c>
      <c r="F794" t="s">
        <v>1563</v>
      </c>
      <c r="G794" t="s">
        <v>1564</v>
      </c>
      <c r="H794" t="s">
        <v>600</v>
      </c>
      <c r="I794" t="s">
        <v>601</v>
      </c>
    </row>
    <row r="795" spans="2:9">
      <c r="B795" t="s">
        <v>2870</v>
      </c>
      <c r="C795" t="s">
        <v>2871</v>
      </c>
      <c r="D795" t="s">
        <v>836</v>
      </c>
      <c r="E795" t="s">
        <v>837</v>
      </c>
      <c r="F795" t="s">
        <v>2559</v>
      </c>
      <c r="G795" t="s">
        <v>2560</v>
      </c>
      <c r="H795" t="s">
        <v>1152</v>
      </c>
      <c r="I795" t="s">
        <v>1153</v>
      </c>
    </row>
    <row r="796" spans="2:9" hidden="1">
      <c r="B796" t="s">
        <v>2872</v>
      </c>
      <c r="C796" t="s">
        <v>2873</v>
      </c>
      <c r="D796" t="s">
        <v>899</v>
      </c>
      <c r="E796" t="s">
        <v>900</v>
      </c>
      <c r="F796" t="s">
        <v>1105</v>
      </c>
      <c r="G796" t="s">
        <v>1106</v>
      </c>
      <c r="H796" t="s">
        <v>590</v>
      </c>
      <c r="I796" t="s">
        <v>591</v>
      </c>
    </row>
    <row r="797" spans="2:9">
      <c r="B797" t="s">
        <v>2874</v>
      </c>
      <c r="C797" t="s">
        <v>2875</v>
      </c>
      <c r="D797" t="s">
        <v>836</v>
      </c>
      <c r="E797" t="s">
        <v>837</v>
      </c>
      <c r="F797" t="s">
        <v>1401</v>
      </c>
      <c r="G797" t="s">
        <v>1402</v>
      </c>
      <c r="H797" t="s">
        <v>2876</v>
      </c>
      <c r="I797" t="s">
        <v>2877</v>
      </c>
    </row>
    <row r="798" spans="2:9" hidden="1">
      <c r="B798" t="s">
        <v>2878</v>
      </c>
      <c r="C798" t="s">
        <v>2879</v>
      </c>
      <c r="D798" t="s">
        <v>1305</v>
      </c>
      <c r="E798" t="s">
        <v>1306</v>
      </c>
      <c r="F798" t="s">
        <v>2177</v>
      </c>
      <c r="G798" t="s">
        <v>2178</v>
      </c>
      <c r="H798" t="s">
        <v>2101</v>
      </c>
      <c r="I798" t="s">
        <v>2102</v>
      </c>
    </row>
    <row r="799" spans="2:9" hidden="1">
      <c r="B799" t="s">
        <v>2880</v>
      </c>
      <c r="C799" t="s">
        <v>2881</v>
      </c>
      <c r="D799" t="s">
        <v>1305</v>
      </c>
      <c r="E799" t="s">
        <v>1306</v>
      </c>
      <c r="F799" t="s">
        <v>1575</v>
      </c>
      <c r="G799" t="s">
        <v>1576</v>
      </c>
      <c r="H799" t="s">
        <v>2258</v>
      </c>
      <c r="I799" t="s">
        <v>2259</v>
      </c>
    </row>
    <row r="800" spans="2:9" hidden="1">
      <c r="B800" t="s">
        <v>2882</v>
      </c>
      <c r="C800" t="s">
        <v>2883</v>
      </c>
      <c r="D800" t="s">
        <v>1305</v>
      </c>
      <c r="E800" t="s">
        <v>1306</v>
      </c>
      <c r="F800" t="s">
        <v>1575</v>
      </c>
      <c r="G800" t="s">
        <v>1576</v>
      </c>
      <c r="H800" t="s">
        <v>2258</v>
      </c>
      <c r="I800" t="s">
        <v>2259</v>
      </c>
    </row>
    <row r="801" spans="2:9" hidden="1">
      <c r="B801" t="s">
        <v>2884</v>
      </c>
      <c r="C801" t="s">
        <v>2885</v>
      </c>
      <c r="D801" t="s">
        <v>1305</v>
      </c>
      <c r="E801" t="s">
        <v>1306</v>
      </c>
      <c r="F801" t="s">
        <v>1575</v>
      </c>
      <c r="G801" t="s">
        <v>1576</v>
      </c>
      <c r="H801" t="s">
        <v>2101</v>
      </c>
      <c r="I801" t="s">
        <v>2102</v>
      </c>
    </row>
    <row r="802" spans="2:9" hidden="1">
      <c r="B802" t="s">
        <v>2886</v>
      </c>
      <c r="C802" t="s">
        <v>2887</v>
      </c>
      <c r="D802" t="s">
        <v>1305</v>
      </c>
      <c r="E802" t="s">
        <v>1306</v>
      </c>
      <c r="F802" t="s">
        <v>1575</v>
      </c>
      <c r="G802" t="s">
        <v>1576</v>
      </c>
      <c r="H802" t="s">
        <v>1152</v>
      </c>
      <c r="I802" t="s">
        <v>1153</v>
      </c>
    </row>
    <row r="803" spans="2:9">
      <c r="B803" t="s">
        <v>2888</v>
      </c>
      <c r="C803" t="s">
        <v>2889</v>
      </c>
      <c r="D803" t="s">
        <v>836</v>
      </c>
      <c r="E803" t="s">
        <v>837</v>
      </c>
      <c r="F803" t="s">
        <v>1013</v>
      </c>
      <c r="G803" t="s">
        <v>1014</v>
      </c>
      <c r="H803" t="s">
        <v>590</v>
      </c>
      <c r="I803" t="s">
        <v>591</v>
      </c>
    </row>
    <row r="804" spans="2:9">
      <c r="B804" t="s">
        <v>2890</v>
      </c>
      <c r="C804" t="s">
        <v>2891</v>
      </c>
      <c r="D804" t="s">
        <v>836</v>
      </c>
      <c r="E804" t="s">
        <v>837</v>
      </c>
      <c r="F804" t="s">
        <v>1769</v>
      </c>
      <c r="G804" t="s">
        <v>1770</v>
      </c>
      <c r="H804" t="s">
        <v>576</v>
      </c>
      <c r="I804" t="s">
        <v>16</v>
      </c>
    </row>
    <row r="805" spans="2:9">
      <c r="B805" t="s">
        <v>668</v>
      </c>
      <c r="C805" t="s">
        <v>669</v>
      </c>
      <c r="D805" t="s">
        <v>836</v>
      </c>
      <c r="E805" t="s">
        <v>837</v>
      </c>
      <c r="F805" t="s">
        <v>670</v>
      </c>
      <c r="G805" t="s">
        <v>2892</v>
      </c>
      <c r="H805" t="s">
        <v>562</v>
      </c>
      <c r="I805" t="s">
        <v>13</v>
      </c>
    </row>
    <row r="806" spans="2:9">
      <c r="B806" t="s">
        <v>2893</v>
      </c>
      <c r="C806" t="s">
        <v>2894</v>
      </c>
      <c r="D806" t="s">
        <v>836</v>
      </c>
      <c r="E806" t="s">
        <v>837</v>
      </c>
      <c r="F806" t="s">
        <v>1644</v>
      </c>
      <c r="G806" t="s">
        <v>1645</v>
      </c>
      <c r="H806" t="s">
        <v>576</v>
      </c>
      <c r="I806" t="s">
        <v>16</v>
      </c>
    </row>
    <row r="807" spans="2:9" hidden="1">
      <c r="B807" t="s">
        <v>2895</v>
      </c>
      <c r="C807" t="s">
        <v>2896</v>
      </c>
      <c r="D807" t="s">
        <v>887</v>
      </c>
      <c r="E807" t="s">
        <v>888</v>
      </c>
      <c r="F807" t="s">
        <v>889</v>
      </c>
      <c r="G807" t="s">
        <v>890</v>
      </c>
      <c r="H807" t="s">
        <v>633</v>
      </c>
      <c r="I807" t="s">
        <v>60</v>
      </c>
    </row>
    <row r="808" spans="2:9">
      <c r="B808" t="s">
        <v>2897</v>
      </c>
      <c r="C808" t="s">
        <v>2898</v>
      </c>
      <c r="D808" t="s">
        <v>836</v>
      </c>
      <c r="E808" t="s">
        <v>837</v>
      </c>
      <c r="F808" t="s">
        <v>1757</v>
      </c>
      <c r="G808" t="s">
        <v>1758</v>
      </c>
      <c r="H808" t="s">
        <v>576</v>
      </c>
      <c r="I808" t="s">
        <v>16</v>
      </c>
    </row>
    <row r="809" spans="2:9">
      <c r="B809" t="s">
        <v>2899</v>
      </c>
      <c r="C809" t="s">
        <v>2900</v>
      </c>
      <c r="D809" t="s">
        <v>836</v>
      </c>
      <c r="E809" t="s">
        <v>837</v>
      </c>
      <c r="F809" t="s">
        <v>2758</v>
      </c>
      <c r="G809" t="s">
        <v>2759</v>
      </c>
      <c r="H809" t="s">
        <v>696</v>
      </c>
      <c r="I809" t="s">
        <v>15</v>
      </c>
    </row>
    <row r="810" spans="2:9">
      <c r="B810" t="s">
        <v>2901</v>
      </c>
      <c r="C810" t="s">
        <v>2902</v>
      </c>
      <c r="D810" t="s">
        <v>836</v>
      </c>
      <c r="E810" t="s">
        <v>837</v>
      </c>
      <c r="F810" t="s">
        <v>1393</v>
      </c>
      <c r="G810" t="s">
        <v>1394</v>
      </c>
      <c r="H810" t="s">
        <v>600</v>
      </c>
      <c r="I810" t="s">
        <v>601</v>
      </c>
    </row>
    <row r="811" spans="2:9">
      <c r="B811" t="s">
        <v>2903</v>
      </c>
      <c r="C811" t="s">
        <v>2904</v>
      </c>
      <c r="D811" t="s">
        <v>836</v>
      </c>
      <c r="E811" t="s">
        <v>837</v>
      </c>
      <c r="F811" t="s">
        <v>1111</v>
      </c>
      <c r="G811" t="s">
        <v>1112</v>
      </c>
      <c r="H811" t="s">
        <v>576</v>
      </c>
      <c r="I811" t="s">
        <v>16</v>
      </c>
    </row>
    <row r="812" spans="2:9">
      <c r="B812" t="s">
        <v>2905</v>
      </c>
      <c r="C812" t="s">
        <v>2906</v>
      </c>
      <c r="D812" t="s">
        <v>836</v>
      </c>
      <c r="E812" t="s">
        <v>837</v>
      </c>
      <c r="F812" t="s">
        <v>1523</v>
      </c>
      <c r="G812" t="s">
        <v>1524</v>
      </c>
      <c r="H812" t="s">
        <v>570</v>
      </c>
      <c r="I812" t="s">
        <v>14</v>
      </c>
    </row>
    <row r="813" spans="2:9">
      <c r="B813" t="s">
        <v>2907</v>
      </c>
      <c r="C813" t="s">
        <v>2908</v>
      </c>
      <c r="D813" t="s">
        <v>836</v>
      </c>
      <c r="E813" t="s">
        <v>837</v>
      </c>
      <c r="F813" t="s">
        <v>1533</v>
      </c>
      <c r="G813" t="s">
        <v>1534</v>
      </c>
      <c r="H813" t="s">
        <v>590</v>
      </c>
      <c r="I813" t="s">
        <v>591</v>
      </c>
    </row>
    <row r="814" spans="2:9">
      <c r="B814" t="s">
        <v>2909</v>
      </c>
      <c r="C814" t="s">
        <v>2910</v>
      </c>
      <c r="D814" t="s">
        <v>836</v>
      </c>
      <c r="E814" t="s">
        <v>837</v>
      </c>
      <c r="F814" t="s">
        <v>1083</v>
      </c>
      <c r="G814" t="s">
        <v>1084</v>
      </c>
      <c r="H814" t="s">
        <v>576</v>
      </c>
      <c r="I814" t="s">
        <v>16</v>
      </c>
    </row>
    <row r="815" spans="2:9">
      <c r="B815" t="s">
        <v>2911</v>
      </c>
      <c r="C815" t="s">
        <v>2912</v>
      </c>
      <c r="D815" t="s">
        <v>836</v>
      </c>
      <c r="E815" t="s">
        <v>837</v>
      </c>
      <c r="F815" t="s">
        <v>1397</v>
      </c>
      <c r="G815" t="s">
        <v>1398</v>
      </c>
      <c r="H815" t="s">
        <v>590</v>
      </c>
      <c r="I815" t="s">
        <v>591</v>
      </c>
    </row>
    <row r="816" spans="2:9">
      <c r="B816" t="s">
        <v>2913</v>
      </c>
      <c r="C816" t="s">
        <v>2914</v>
      </c>
      <c r="D816" t="s">
        <v>836</v>
      </c>
      <c r="E816" t="s">
        <v>837</v>
      </c>
      <c r="F816" t="s">
        <v>1843</v>
      </c>
      <c r="G816" t="s">
        <v>1844</v>
      </c>
      <c r="H816" t="s">
        <v>570</v>
      </c>
      <c r="I816" t="s">
        <v>14</v>
      </c>
    </row>
    <row r="817" spans="2:9">
      <c r="B817" t="s">
        <v>2915</v>
      </c>
      <c r="C817" t="s">
        <v>2916</v>
      </c>
      <c r="D817" t="s">
        <v>836</v>
      </c>
      <c r="E817" t="s">
        <v>837</v>
      </c>
      <c r="F817" t="s">
        <v>1843</v>
      </c>
      <c r="G817" t="s">
        <v>1844</v>
      </c>
      <c r="H817" t="s">
        <v>576</v>
      </c>
      <c r="I817" t="s">
        <v>16</v>
      </c>
    </row>
    <row r="818" spans="2:9">
      <c r="B818" t="s">
        <v>2917</v>
      </c>
      <c r="C818" t="s">
        <v>2918</v>
      </c>
      <c r="D818" t="s">
        <v>836</v>
      </c>
      <c r="E818" t="s">
        <v>837</v>
      </c>
      <c r="F818" t="s">
        <v>2376</v>
      </c>
      <c r="G818" t="s">
        <v>2377</v>
      </c>
      <c r="H818" t="s">
        <v>600</v>
      </c>
      <c r="I818" t="s">
        <v>601</v>
      </c>
    </row>
    <row r="819" spans="2:9">
      <c r="B819" t="s">
        <v>2919</v>
      </c>
      <c r="C819" t="s">
        <v>2920</v>
      </c>
      <c r="D819" t="s">
        <v>836</v>
      </c>
      <c r="E819" t="s">
        <v>837</v>
      </c>
      <c r="F819" t="s">
        <v>1843</v>
      </c>
      <c r="G819" t="s">
        <v>1844</v>
      </c>
      <c r="H819" t="s">
        <v>590</v>
      </c>
      <c r="I819" t="s">
        <v>591</v>
      </c>
    </row>
    <row r="820" spans="2:9">
      <c r="B820" t="s">
        <v>2921</v>
      </c>
      <c r="C820" t="s">
        <v>2922</v>
      </c>
      <c r="D820" t="s">
        <v>836</v>
      </c>
      <c r="E820" t="s">
        <v>837</v>
      </c>
      <c r="F820" t="s">
        <v>2832</v>
      </c>
      <c r="G820" t="s">
        <v>2833</v>
      </c>
      <c r="H820" t="s">
        <v>608</v>
      </c>
      <c r="I820" t="s">
        <v>609</v>
      </c>
    </row>
    <row r="821" spans="2:9">
      <c r="B821" t="s">
        <v>2923</v>
      </c>
      <c r="C821" t="s">
        <v>2924</v>
      </c>
      <c r="D821" t="s">
        <v>836</v>
      </c>
      <c r="E821" t="s">
        <v>837</v>
      </c>
      <c r="F821" t="s">
        <v>1245</v>
      </c>
      <c r="G821" t="s">
        <v>1246</v>
      </c>
      <c r="H821" t="s">
        <v>600</v>
      </c>
      <c r="I821" t="s">
        <v>601</v>
      </c>
    </row>
    <row r="822" spans="2:9">
      <c r="B822" t="s">
        <v>2925</v>
      </c>
      <c r="C822" t="s">
        <v>2926</v>
      </c>
      <c r="D822" t="s">
        <v>836</v>
      </c>
      <c r="E822" t="s">
        <v>837</v>
      </c>
      <c r="F822" t="s">
        <v>1668</v>
      </c>
      <c r="G822" t="s">
        <v>1669</v>
      </c>
      <c r="H822" t="s">
        <v>576</v>
      </c>
      <c r="I822" t="s">
        <v>16</v>
      </c>
    </row>
    <row r="823" spans="2:9">
      <c r="B823" t="s">
        <v>2927</v>
      </c>
      <c r="C823" t="s">
        <v>2928</v>
      </c>
      <c r="D823" t="s">
        <v>836</v>
      </c>
      <c r="E823" t="s">
        <v>837</v>
      </c>
      <c r="F823" t="s">
        <v>2218</v>
      </c>
      <c r="G823" t="s">
        <v>2219</v>
      </c>
      <c r="H823" t="s">
        <v>590</v>
      </c>
      <c r="I823" t="s">
        <v>591</v>
      </c>
    </row>
    <row r="824" spans="2:9">
      <c r="B824" t="s">
        <v>2929</v>
      </c>
      <c r="C824" t="s">
        <v>2930</v>
      </c>
      <c r="D824" t="s">
        <v>836</v>
      </c>
      <c r="E824" t="s">
        <v>837</v>
      </c>
      <c r="F824" t="s">
        <v>1668</v>
      </c>
      <c r="G824" t="s">
        <v>1669</v>
      </c>
      <c r="H824" t="s">
        <v>590</v>
      </c>
      <c r="I824" t="s">
        <v>591</v>
      </c>
    </row>
    <row r="825" spans="2:9">
      <c r="B825" t="s">
        <v>2931</v>
      </c>
      <c r="C825" t="s">
        <v>2932</v>
      </c>
      <c r="D825" t="s">
        <v>836</v>
      </c>
      <c r="E825" t="s">
        <v>837</v>
      </c>
      <c r="F825" t="s">
        <v>1644</v>
      </c>
      <c r="G825" t="s">
        <v>1645</v>
      </c>
      <c r="H825" t="s">
        <v>600</v>
      </c>
      <c r="I825" t="s">
        <v>601</v>
      </c>
    </row>
    <row r="826" spans="2:9">
      <c r="B826" t="s">
        <v>2933</v>
      </c>
      <c r="C826" t="s">
        <v>2934</v>
      </c>
      <c r="D826" t="s">
        <v>836</v>
      </c>
      <c r="E826" t="s">
        <v>837</v>
      </c>
      <c r="F826" t="s">
        <v>852</v>
      </c>
      <c r="G826" t="s">
        <v>853</v>
      </c>
      <c r="H826" t="s">
        <v>590</v>
      </c>
      <c r="I826" t="s">
        <v>591</v>
      </c>
    </row>
    <row r="827" spans="2:9">
      <c r="B827" t="s">
        <v>2935</v>
      </c>
      <c r="C827" t="s">
        <v>2936</v>
      </c>
      <c r="D827" t="s">
        <v>836</v>
      </c>
      <c r="E827" t="s">
        <v>837</v>
      </c>
      <c r="F827" t="s">
        <v>895</v>
      </c>
      <c r="G827" t="s">
        <v>896</v>
      </c>
      <c r="H827" t="s">
        <v>696</v>
      </c>
      <c r="I827" t="s">
        <v>15</v>
      </c>
    </row>
    <row r="828" spans="2:9">
      <c r="B828" t="s">
        <v>2937</v>
      </c>
      <c r="C828" t="s">
        <v>2938</v>
      </c>
      <c r="D828" t="s">
        <v>836</v>
      </c>
      <c r="E828" t="s">
        <v>837</v>
      </c>
      <c r="F828" t="s">
        <v>2420</v>
      </c>
      <c r="G828" t="s">
        <v>2421</v>
      </c>
      <c r="H828" t="s">
        <v>576</v>
      </c>
      <c r="I828" t="s">
        <v>16</v>
      </c>
    </row>
    <row r="829" spans="2:9">
      <c r="B829" t="s">
        <v>2939</v>
      </c>
      <c r="C829" t="s">
        <v>2940</v>
      </c>
      <c r="D829" t="s">
        <v>836</v>
      </c>
      <c r="E829" t="s">
        <v>837</v>
      </c>
      <c r="F829" t="s">
        <v>895</v>
      </c>
      <c r="G829" t="s">
        <v>896</v>
      </c>
      <c r="H829" t="s">
        <v>696</v>
      </c>
      <c r="I829" t="s">
        <v>15</v>
      </c>
    </row>
    <row r="830" spans="2:9">
      <c r="B830" t="s">
        <v>2941</v>
      </c>
      <c r="C830" t="s">
        <v>2942</v>
      </c>
      <c r="D830" t="s">
        <v>836</v>
      </c>
      <c r="E830" t="s">
        <v>837</v>
      </c>
      <c r="F830" t="s">
        <v>1101</v>
      </c>
      <c r="G830" t="s">
        <v>1102</v>
      </c>
      <c r="H830" t="s">
        <v>590</v>
      </c>
      <c r="I830" t="s">
        <v>591</v>
      </c>
    </row>
    <row r="831" spans="2:9">
      <c r="B831" t="s">
        <v>2943</v>
      </c>
      <c r="C831" t="s">
        <v>2944</v>
      </c>
      <c r="D831" t="s">
        <v>836</v>
      </c>
      <c r="E831" t="s">
        <v>837</v>
      </c>
      <c r="F831" t="s">
        <v>2129</v>
      </c>
      <c r="G831" t="s">
        <v>2130</v>
      </c>
      <c r="H831" t="s">
        <v>600</v>
      </c>
      <c r="I831" t="s">
        <v>601</v>
      </c>
    </row>
    <row r="832" spans="2:9">
      <c r="B832" t="s">
        <v>2945</v>
      </c>
      <c r="C832" t="s">
        <v>2946</v>
      </c>
      <c r="D832" t="s">
        <v>836</v>
      </c>
      <c r="E832" t="s">
        <v>837</v>
      </c>
      <c r="F832" t="s">
        <v>2376</v>
      </c>
      <c r="G832" t="s">
        <v>2377</v>
      </c>
      <c r="H832" t="s">
        <v>590</v>
      </c>
      <c r="I832" t="s">
        <v>591</v>
      </c>
    </row>
    <row r="833" spans="2:9">
      <c r="B833" t="s">
        <v>2947</v>
      </c>
      <c r="C833" t="s">
        <v>2948</v>
      </c>
      <c r="D833" t="s">
        <v>836</v>
      </c>
      <c r="E833" t="s">
        <v>837</v>
      </c>
      <c r="F833" t="s">
        <v>2428</v>
      </c>
      <c r="G833" t="s">
        <v>2429</v>
      </c>
      <c r="H833" t="s">
        <v>576</v>
      </c>
      <c r="I833" t="s">
        <v>16</v>
      </c>
    </row>
    <row r="834" spans="2:9">
      <c r="B834" t="s">
        <v>2949</v>
      </c>
      <c r="C834" t="s">
        <v>2950</v>
      </c>
      <c r="D834" t="s">
        <v>836</v>
      </c>
      <c r="E834" t="s">
        <v>837</v>
      </c>
      <c r="F834" t="s">
        <v>1777</v>
      </c>
      <c r="G834" t="s">
        <v>1778</v>
      </c>
      <c r="H834" t="s">
        <v>590</v>
      </c>
      <c r="I834" t="s">
        <v>591</v>
      </c>
    </row>
    <row r="835" spans="2:9">
      <c r="B835" t="s">
        <v>2951</v>
      </c>
      <c r="C835" t="s">
        <v>2952</v>
      </c>
      <c r="D835" t="s">
        <v>836</v>
      </c>
      <c r="E835" t="s">
        <v>837</v>
      </c>
      <c r="F835" t="s">
        <v>2330</v>
      </c>
      <c r="G835" t="s">
        <v>2331</v>
      </c>
      <c r="H835" t="s">
        <v>696</v>
      </c>
      <c r="I835" t="s">
        <v>15</v>
      </c>
    </row>
    <row r="836" spans="2:9">
      <c r="B836" t="s">
        <v>2953</v>
      </c>
      <c r="C836" t="s">
        <v>2954</v>
      </c>
      <c r="D836" t="s">
        <v>836</v>
      </c>
      <c r="E836" t="s">
        <v>837</v>
      </c>
      <c r="F836" t="s">
        <v>2955</v>
      </c>
      <c r="G836" t="s">
        <v>2956</v>
      </c>
      <c r="H836" t="s">
        <v>576</v>
      </c>
      <c r="I836" t="s">
        <v>16</v>
      </c>
    </row>
    <row r="837" spans="2:9">
      <c r="B837" t="s">
        <v>2957</v>
      </c>
      <c r="C837" t="s">
        <v>2958</v>
      </c>
      <c r="D837" t="s">
        <v>836</v>
      </c>
      <c r="E837" t="s">
        <v>837</v>
      </c>
      <c r="F837" t="s">
        <v>1745</v>
      </c>
      <c r="G837" t="s">
        <v>1746</v>
      </c>
      <c r="H837" t="s">
        <v>576</v>
      </c>
      <c r="I837" t="s">
        <v>16</v>
      </c>
    </row>
    <row r="838" spans="2:9">
      <c r="B838" t="s">
        <v>2959</v>
      </c>
      <c r="C838" t="s">
        <v>2960</v>
      </c>
      <c r="D838" t="s">
        <v>836</v>
      </c>
      <c r="E838" t="s">
        <v>837</v>
      </c>
      <c r="F838" t="s">
        <v>1614</v>
      </c>
      <c r="G838" t="s">
        <v>1615</v>
      </c>
      <c r="H838" t="s">
        <v>576</v>
      </c>
      <c r="I838" t="s">
        <v>16</v>
      </c>
    </row>
    <row r="839" spans="2:9">
      <c r="B839" t="s">
        <v>2961</v>
      </c>
      <c r="C839" t="s">
        <v>2962</v>
      </c>
      <c r="D839" t="s">
        <v>836</v>
      </c>
      <c r="E839" t="s">
        <v>837</v>
      </c>
      <c r="F839" t="s">
        <v>1769</v>
      </c>
      <c r="G839" t="s">
        <v>1770</v>
      </c>
      <c r="H839" t="s">
        <v>576</v>
      </c>
      <c r="I839" t="s">
        <v>16</v>
      </c>
    </row>
    <row r="840" spans="2:9">
      <c r="B840" t="s">
        <v>2963</v>
      </c>
      <c r="C840" t="s">
        <v>2964</v>
      </c>
      <c r="D840" t="s">
        <v>836</v>
      </c>
      <c r="E840" t="s">
        <v>837</v>
      </c>
      <c r="F840" t="s">
        <v>2218</v>
      </c>
      <c r="G840" t="s">
        <v>2219</v>
      </c>
      <c r="H840" t="s">
        <v>590</v>
      </c>
      <c r="I840" t="s">
        <v>591</v>
      </c>
    </row>
    <row r="841" spans="2:9">
      <c r="B841" t="s">
        <v>2965</v>
      </c>
      <c r="C841" t="s">
        <v>2966</v>
      </c>
      <c r="D841" t="s">
        <v>836</v>
      </c>
      <c r="E841" t="s">
        <v>837</v>
      </c>
      <c r="F841" t="s">
        <v>2507</v>
      </c>
      <c r="G841" t="s">
        <v>2508</v>
      </c>
      <c r="H841" t="s">
        <v>576</v>
      </c>
      <c r="I841" t="s">
        <v>16</v>
      </c>
    </row>
    <row r="842" spans="2:9">
      <c r="B842" t="s">
        <v>2967</v>
      </c>
      <c r="C842" t="s">
        <v>2968</v>
      </c>
      <c r="D842" t="s">
        <v>836</v>
      </c>
      <c r="E842" t="s">
        <v>837</v>
      </c>
      <c r="F842" t="s">
        <v>1519</v>
      </c>
      <c r="G842" t="s">
        <v>1520</v>
      </c>
      <c r="H842" t="s">
        <v>590</v>
      </c>
      <c r="I842" t="s">
        <v>591</v>
      </c>
    </row>
    <row r="843" spans="2:9">
      <c r="B843" t="s">
        <v>2969</v>
      </c>
      <c r="C843" t="s">
        <v>2970</v>
      </c>
      <c r="D843" t="s">
        <v>836</v>
      </c>
      <c r="E843" t="s">
        <v>837</v>
      </c>
      <c r="F843" t="s">
        <v>1523</v>
      </c>
      <c r="G843" t="s">
        <v>1524</v>
      </c>
      <c r="H843" t="s">
        <v>600</v>
      </c>
      <c r="I843" t="s">
        <v>601</v>
      </c>
    </row>
    <row r="844" spans="2:9">
      <c r="B844" t="s">
        <v>2971</v>
      </c>
      <c r="C844" t="s">
        <v>2972</v>
      </c>
      <c r="D844" t="s">
        <v>836</v>
      </c>
      <c r="E844" t="s">
        <v>837</v>
      </c>
      <c r="F844" t="s">
        <v>2135</v>
      </c>
      <c r="G844" t="s">
        <v>2136</v>
      </c>
      <c r="H844" t="s">
        <v>608</v>
      </c>
      <c r="I844" t="s">
        <v>609</v>
      </c>
    </row>
    <row r="845" spans="2:9">
      <c r="B845" t="s">
        <v>2973</v>
      </c>
      <c r="C845" t="s">
        <v>2974</v>
      </c>
      <c r="D845" t="s">
        <v>836</v>
      </c>
      <c r="E845" t="s">
        <v>837</v>
      </c>
      <c r="F845" t="s">
        <v>1668</v>
      </c>
      <c r="G845" t="s">
        <v>1669</v>
      </c>
      <c r="H845" t="s">
        <v>576</v>
      </c>
      <c r="I845" t="s">
        <v>16</v>
      </c>
    </row>
    <row r="846" spans="2:9">
      <c r="B846" t="s">
        <v>2975</v>
      </c>
      <c r="C846" t="s">
        <v>2976</v>
      </c>
      <c r="D846" t="s">
        <v>836</v>
      </c>
      <c r="E846" t="s">
        <v>837</v>
      </c>
      <c r="F846" t="s">
        <v>2758</v>
      </c>
      <c r="G846" t="s">
        <v>2759</v>
      </c>
      <c r="H846" t="s">
        <v>590</v>
      </c>
      <c r="I846" t="s">
        <v>591</v>
      </c>
    </row>
    <row r="847" spans="2:9">
      <c r="B847" t="s">
        <v>2977</v>
      </c>
      <c r="C847" t="s">
        <v>2978</v>
      </c>
      <c r="D847" t="s">
        <v>836</v>
      </c>
      <c r="E847" t="s">
        <v>837</v>
      </c>
      <c r="F847" t="s">
        <v>2979</v>
      </c>
      <c r="G847" t="s">
        <v>2980</v>
      </c>
      <c r="H847" t="s">
        <v>590</v>
      </c>
      <c r="I847" t="s">
        <v>591</v>
      </c>
    </row>
    <row r="848" spans="2:9">
      <c r="B848" t="s">
        <v>2981</v>
      </c>
      <c r="C848" t="s">
        <v>2982</v>
      </c>
      <c r="D848" t="s">
        <v>836</v>
      </c>
      <c r="E848" t="s">
        <v>837</v>
      </c>
      <c r="F848" t="s">
        <v>838</v>
      </c>
      <c r="G848" t="s">
        <v>839</v>
      </c>
      <c r="H848" t="s">
        <v>608</v>
      </c>
      <c r="I848" t="s">
        <v>609</v>
      </c>
    </row>
    <row r="849" spans="2:9">
      <c r="B849" t="s">
        <v>2983</v>
      </c>
      <c r="C849" t="s">
        <v>2984</v>
      </c>
      <c r="D849" t="s">
        <v>836</v>
      </c>
      <c r="E849" t="s">
        <v>837</v>
      </c>
      <c r="F849" t="s">
        <v>1122</v>
      </c>
      <c r="G849" t="s">
        <v>1123</v>
      </c>
      <c r="H849" t="s">
        <v>576</v>
      </c>
      <c r="I849" t="s">
        <v>16</v>
      </c>
    </row>
    <row r="850" spans="2:9">
      <c r="B850" t="s">
        <v>2985</v>
      </c>
      <c r="C850" t="s">
        <v>2986</v>
      </c>
      <c r="D850" t="s">
        <v>836</v>
      </c>
      <c r="E850" t="s">
        <v>837</v>
      </c>
      <c r="F850" t="s">
        <v>925</v>
      </c>
      <c r="G850" t="s">
        <v>926</v>
      </c>
      <c r="H850" t="s">
        <v>576</v>
      </c>
      <c r="I850" t="s">
        <v>16</v>
      </c>
    </row>
    <row r="851" spans="2:9">
      <c r="B851" t="s">
        <v>2987</v>
      </c>
      <c r="C851" t="s">
        <v>2988</v>
      </c>
      <c r="D851" t="s">
        <v>836</v>
      </c>
      <c r="E851" t="s">
        <v>837</v>
      </c>
      <c r="F851" t="s">
        <v>935</v>
      </c>
      <c r="G851" t="s">
        <v>936</v>
      </c>
      <c r="H851" t="s">
        <v>576</v>
      </c>
      <c r="I851" t="s">
        <v>16</v>
      </c>
    </row>
    <row r="852" spans="2:9">
      <c r="B852" t="s">
        <v>2989</v>
      </c>
      <c r="C852" t="s">
        <v>2990</v>
      </c>
      <c r="D852" t="s">
        <v>836</v>
      </c>
      <c r="E852" t="s">
        <v>837</v>
      </c>
      <c r="F852" t="s">
        <v>935</v>
      </c>
      <c r="G852" t="s">
        <v>936</v>
      </c>
      <c r="H852" t="s">
        <v>576</v>
      </c>
      <c r="I852" t="s">
        <v>16</v>
      </c>
    </row>
    <row r="853" spans="2:9">
      <c r="B853" t="s">
        <v>2991</v>
      </c>
      <c r="C853" t="s">
        <v>2992</v>
      </c>
      <c r="D853" t="s">
        <v>836</v>
      </c>
      <c r="E853" t="s">
        <v>837</v>
      </c>
      <c r="F853" t="s">
        <v>856</v>
      </c>
      <c r="G853" t="s">
        <v>857</v>
      </c>
      <c r="H853" t="s">
        <v>608</v>
      </c>
      <c r="I853" t="s">
        <v>609</v>
      </c>
    </row>
    <row r="854" spans="2:9">
      <c r="B854" t="s">
        <v>2993</v>
      </c>
      <c r="C854" t="s">
        <v>2994</v>
      </c>
      <c r="D854" t="s">
        <v>836</v>
      </c>
      <c r="E854" t="s">
        <v>837</v>
      </c>
      <c r="F854" t="s">
        <v>2995</v>
      </c>
      <c r="G854" t="s">
        <v>2996</v>
      </c>
      <c r="H854" t="s">
        <v>600</v>
      </c>
      <c r="I854" t="s">
        <v>601</v>
      </c>
    </row>
    <row r="855" spans="2:9">
      <c r="B855" t="s">
        <v>2997</v>
      </c>
      <c r="C855" t="s">
        <v>2998</v>
      </c>
      <c r="D855" t="s">
        <v>836</v>
      </c>
      <c r="E855" t="s">
        <v>837</v>
      </c>
      <c r="F855" t="s">
        <v>2155</v>
      </c>
      <c r="G855" t="s">
        <v>2156</v>
      </c>
      <c r="H855" t="s">
        <v>696</v>
      </c>
      <c r="I855" t="s">
        <v>15</v>
      </c>
    </row>
    <row r="856" spans="2:9">
      <c r="B856" t="s">
        <v>2999</v>
      </c>
      <c r="C856" t="s">
        <v>3000</v>
      </c>
      <c r="D856" t="s">
        <v>836</v>
      </c>
      <c r="E856" t="s">
        <v>837</v>
      </c>
      <c r="F856" t="s">
        <v>916</v>
      </c>
      <c r="G856" t="s">
        <v>917</v>
      </c>
      <c r="H856" t="s">
        <v>600</v>
      </c>
      <c r="I856" t="s">
        <v>601</v>
      </c>
    </row>
    <row r="857" spans="2:9">
      <c r="B857" t="s">
        <v>3001</v>
      </c>
      <c r="C857" t="s">
        <v>3002</v>
      </c>
      <c r="D857" t="s">
        <v>836</v>
      </c>
      <c r="E857" t="s">
        <v>837</v>
      </c>
      <c r="F857" t="s">
        <v>1001</v>
      </c>
      <c r="G857" t="s">
        <v>1002</v>
      </c>
      <c r="H857" t="s">
        <v>576</v>
      </c>
      <c r="I857" t="s">
        <v>16</v>
      </c>
    </row>
    <row r="858" spans="2:9" hidden="1">
      <c r="B858" t="s">
        <v>3003</v>
      </c>
      <c r="C858" t="s">
        <v>3004</v>
      </c>
      <c r="D858" t="s">
        <v>1305</v>
      </c>
      <c r="E858" t="s">
        <v>1306</v>
      </c>
      <c r="F858" t="s">
        <v>1575</v>
      </c>
      <c r="G858" t="s">
        <v>1576</v>
      </c>
      <c r="H858" t="s">
        <v>2258</v>
      </c>
      <c r="I858" t="s">
        <v>2259</v>
      </c>
    </row>
    <row r="859" spans="2:9">
      <c r="B859" t="s">
        <v>3005</v>
      </c>
      <c r="C859" t="s">
        <v>3006</v>
      </c>
      <c r="D859" t="s">
        <v>836</v>
      </c>
      <c r="E859" t="s">
        <v>837</v>
      </c>
      <c r="F859" t="s">
        <v>1487</v>
      </c>
      <c r="G859" t="s">
        <v>1488</v>
      </c>
      <c r="H859" t="s">
        <v>590</v>
      </c>
      <c r="I859" t="s">
        <v>591</v>
      </c>
    </row>
    <row r="860" spans="2:9">
      <c r="B860" t="s">
        <v>3007</v>
      </c>
      <c r="C860" t="s">
        <v>3008</v>
      </c>
      <c r="D860" t="s">
        <v>836</v>
      </c>
      <c r="E860" t="s">
        <v>837</v>
      </c>
      <c r="F860" t="s">
        <v>2155</v>
      </c>
      <c r="G860" t="s">
        <v>2156</v>
      </c>
      <c r="H860" t="s">
        <v>608</v>
      </c>
      <c r="I860" t="s">
        <v>609</v>
      </c>
    </row>
    <row r="861" spans="2:9">
      <c r="B861" t="s">
        <v>3009</v>
      </c>
      <c r="C861" t="s">
        <v>3010</v>
      </c>
      <c r="D861" t="s">
        <v>836</v>
      </c>
      <c r="E861" t="s">
        <v>837</v>
      </c>
      <c r="F861" t="s">
        <v>1487</v>
      </c>
      <c r="G861" t="s">
        <v>1488</v>
      </c>
      <c r="H861" t="s">
        <v>576</v>
      </c>
      <c r="I861" t="s">
        <v>16</v>
      </c>
    </row>
    <row r="862" spans="2:9">
      <c r="B862" t="s">
        <v>3011</v>
      </c>
      <c r="C862" t="s">
        <v>3012</v>
      </c>
      <c r="D862" t="s">
        <v>836</v>
      </c>
      <c r="E862" t="s">
        <v>837</v>
      </c>
      <c r="F862" t="s">
        <v>916</v>
      </c>
      <c r="G862" t="s">
        <v>917</v>
      </c>
      <c r="H862" t="s">
        <v>576</v>
      </c>
      <c r="I862" t="s">
        <v>16</v>
      </c>
    </row>
    <row r="863" spans="2:9">
      <c r="B863" t="s">
        <v>3013</v>
      </c>
      <c r="C863" t="s">
        <v>3014</v>
      </c>
      <c r="D863" t="s">
        <v>836</v>
      </c>
      <c r="E863" t="s">
        <v>837</v>
      </c>
      <c r="F863" t="s">
        <v>989</v>
      </c>
      <c r="G863" t="s">
        <v>990</v>
      </c>
      <c r="H863" t="s">
        <v>590</v>
      </c>
      <c r="I863" t="s">
        <v>591</v>
      </c>
    </row>
    <row r="864" spans="2:9">
      <c r="B864" t="s">
        <v>3015</v>
      </c>
      <c r="C864" t="s">
        <v>3016</v>
      </c>
      <c r="D864" t="s">
        <v>836</v>
      </c>
      <c r="E864" t="s">
        <v>837</v>
      </c>
      <c r="F864" t="s">
        <v>1393</v>
      </c>
      <c r="G864" t="s">
        <v>1394</v>
      </c>
      <c r="H864" t="s">
        <v>600</v>
      </c>
      <c r="I864" t="s">
        <v>601</v>
      </c>
    </row>
    <row r="865" spans="2:9">
      <c r="B865" t="s">
        <v>3017</v>
      </c>
      <c r="C865" t="s">
        <v>3018</v>
      </c>
      <c r="D865" t="s">
        <v>836</v>
      </c>
      <c r="E865" t="s">
        <v>837</v>
      </c>
      <c r="F865" t="s">
        <v>1397</v>
      </c>
      <c r="G865" t="s">
        <v>1398</v>
      </c>
      <c r="H865" t="s">
        <v>1152</v>
      </c>
      <c r="I865" t="s">
        <v>1153</v>
      </c>
    </row>
    <row r="866" spans="2:9" hidden="1">
      <c r="B866" t="s">
        <v>3019</v>
      </c>
      <c r="C866" t="s">
        <v>3020</v>
      </c>
      <c r="D866" t="s">
        <v>1305</v>
      </c>
      <c r="E866" t="s">
        <v>1306</v>
      </c>
      <c r="F866" t="s">
        <v>2177</v>
      </c>
      <c r="G866" t="s">
        <v>2178</v>
      </c>
      <c r="H866" t="s">
        <v>2738</v>
      </c>
      <c r="I866" t="s">
        <v>2739</v>
      </c>
    </row>
    <row r="867" spans="2:9" hidden="1">
      <c r="B867" t="s">
        <v>3021</v>
      </c>
      <c r="C867" t="s">
        <v>3022</v>
      </c>
      <c r="D867" t="s">
        <v>1305</v>
      </c>
      <c r="E867" t="s">
        <v>1306</v>
      </c>
      <c r="F867" t="s">
        <v>1575</v>
      </c>
      <c r="G867" t="s">
        <v>1576</v>
      </c>
      <c r="H867" t="s">
        <v>2101</v>
      </c>
      <c r="I867" t="s">
        <v>2102</v>
      </c>
    </row>
    <row r="868" spans="2:9" hidden="1">
      <c r="B868" t="s">
        <v>3023</v>
      </c>
      <c r="C868" t="s">
        <v>3024</v>
      </c>
      <c r="D868" t="s">
        <v>1305</v>
      </c>
      <c r="E868" t="s">
        <v>1306</v>
      </c>
      <c r="F868" t="s">
        <v>2177</v>
      </c>
      <c r="G868" t="s">
        <v>2178</v>
      </c>
      <c r="H868" t="s">
        <v>2101</v>
      </c>
      <c r="I868" t="s">
        <v>2102</v>
      </c>
    </row>
    <row r="869" spans="2:9" hidden="1">
      <c r="B869" t="s">
        <v>3025</v>
      </c>
      <c r="C869" t="s">
        <v>3026</v>
      </c>
      <c r="D869" t="s">
        <v>1305</v>
      </c>
      <c r="E869" t="s">
        <v>1306</v>
      </c>
      <c r="F869" t="s">
        <v>1575</v>
      </c>
      <c r="G869" t="s">
        <v>1576</v>
      </c>
      <c r="H869" t="s">
        <v>2101</v>
      </c>
      <c r="I869" t="s">
        <v>2102</v>
      </c>
    </row>
    <row r="870" spans="2:9" hidden="1">
      <c r="B870" t="s">
        <v>3027</v>
      </c>
      <c r="C870" t="s">
        <v>3028</v>
      </c>
      <c r="D870" t="s">
        <v>1305</v>
      </c>
      <c r="E870" t="s">
        <v>1306</v>
      </c>
      <c r="F870" t="s">
        <v>1575</v>
      </c>
      <c r="G870" t="s">
        <v>1576</v>
      </c>
      <c r="H870" t="s">
        <v>2101</v>
      </c>
      <c r="I870" t="s">
        <v>2102</v>
      </c>
    </row>
    <row r="871" spans="2:9" hidden="1">
      <c r="B871" t="s">
        <v>3029</v>
      </c>
      <c r="C871" t="s">
        <v>3030</v>
      </c>
      <c r="D871" t="s">
        <v>1305</v>
      </c>
      <c r="E871" t="s">
        <v>1306</v>
      </c>
      <c r="F871" t="s">
        <v>2177</v>
      </c>
      <c r="G871" t="s">
        <v>2178</v>
      </c>
      <c r="H871" t="s">
        <v>2101</v>
      </c>
      <c r="I871" t="s">
        <v>2102</v>
      </c>
    </row>
    <row r="872" spans="2:9">
      <c r="B872" t="s">
        <v>3031</v>
      </c>
      <c r="C872" t="s">
        <v>3032</v>
      </c>
      <c r="D872" t="s">
        <v>836</v>
      </c>
      <c r="E872" t="s">
        <v>837</v>
      </c>
      <c r="F872" t="s">
        <v>1013</v>
      </c>
      <c r="G872" t="s">
        <v>1014</v>
      </c>
      <c r="H872" t="s">
        <v>576</v>
      </c>
      <c r="I872" t="s">
        <v>16</v>
      </c>
    </row>
    <row r="873" spans="2:9">
      <c r="B873" t="s">
        <v>3033</v>
      </c>
      <c r="C873" t="s">
        <v>3034</v>
      </c>
      <c r="D873" t="s">
        <v>836</v>
      </c>
      <c r="E873" t="s">
        <v>837</v>
      </c>
      <c r="F873" t="s">
        <v>985</v>
      </c>
      <c r="G873" t="s">
        <v>986</v>
      </c>
      <c r="H873" t="s">
        <v>600</v>
      </c>
      <c r="I873" t="s">
        <v>601</v>
      </c>
    </row>
    <row r="874" spans="2:9">
      <c r="B874" t="s">
        <v>3035</v>
      </c>
      <c r="C874" t="s">
        <v>3036</v>
      </c>
      <c r="D874" t="s">
        <v>836</v>
      </c>
      <c r="E874" t="s">
        <v>837</v>
      </c>
      <c r="F874" t="s">
        <v>1676</v>
      </c>
      <c r="G874" t="s">
        <v>1677</v>
      </c>
      <c r="H874" t="s">
        <v>590</v>
      </c>
      <c r="I874" t="s">
        <v>591</v>
      </c>
    </row>
    <row r="875" spans="2:9">
      <c r="B875" t="s">
        <v>3037</v>
      </c>
      <c r="C875" t="s">
        <v>3038</v>
      </c>
      <c r="D875" t="s">
        <v>836</v>
      </c>
      <c r="E875" t="s">
        <v>837</v>
      </c>
      <c r="F875" t="s">
        <v>993</v>
      </c>
      <c r="G875" t="s">
        <v>994</v>
      </c>
      <c r="H875" t="s">
        <v>562</v>
      </c>
      <c r="I875" t="s">
        <v>13</v>
      </c>
    </row>
    <row r="876" spans="2:9">
      <c r="B876" t="s">
        <v>3039</v>
      </c>
      <c r="C876" t="s">
        <v>3040</v>
      </c>
      <c r="D876" t="s">
        <v>836</v>
      </c>
      <c r="E876" t="s">
        <v>837</v>
      </c>
      <c r="F876" t="s">
        <v>1843</v>
      </c>
      <c r="G876" t="s">
        <v>1844</v>
      </c>
      <c r="H876" t="s">
        <v>696</v>
      </c>
      <c r="I876" t="s">
        <v>15</v>
      </c>
    </row>
    <row r="877" spans="2:9">
      <c r="B877" t="s">
        <v>3041</v>
      </c>
      <c r="C877" t="s">
        <v>3042</v>
      </c>
      <c r="D877" t="s">
        <v>836</v>
      </c>
      <c r="E877" t="s">
        <v>837</v>
      </c>
      <c r="F877" t="s">
        <v>870</v>
      </c>
      <c r="G877" t="s">
        <v>871</v>
      </c>
      <c r="H877" t="s">
        <v>3043</v>
      </c>
      <c r="I877" t="s">
        <v>3044</v>
      </c>
    </row>
    <row r="878" spans="2:9">
      <c r="B878" t="s">
        <v>3045</v>
      </c>
      <c r="C878" t="s">
        <v>3046</v>
      </c>
      <c r="D878" t="s">
        <v>836</v>
      </c>
      <c r="E878" t="s">
        <v>837</v>
      </c>
      <c r="F878" t="s">
        <v>2420</v>
      </c>
      <c r="G878" t="s">
        <v>2421</v>
      </c>
      <c r="H878" t="s">
        <v>590</v>
      </c>
      <c r="I878" t="s">
        <v>591</v>
      </c>
    </row>
    <row r="879" spans="2:9">
      <c r="B879" t="s">
        <v>3047</v>
      </c>
      <c r="C879" t="s">
        <v>3048</v>
      </c>
      <c r="D879" t="s">
        <v>836</v>
      </c>
      <c r="E879" t="s">
        <v>837</v>
      </c>
      <c r="F879" t="s">
        <v>1745</v>
      </c>
      <c r="G879" t="s">
        <v>1746</v>
      </c>
      <c r="H879" t="s">
        <v>590</v>
      </c>
      <c r="I879" t="s">
        <v>591</v>
      </c>
    </row>
    <row r="880" spans="2:9">
      <c r="B880" t="s">
        <v>3049</v>
      </c>
      <c r="C880" t="s">
        <v>3050</v>
      </c>
      <c r="D880" t="s">
        <v>836</v>
      </c>
      <c r="E880" t="s">
        <v>837</v>
      </c>
      <c r="F880" t="s">
        <v>3051</v>
      </c>
      <c r="G880" t="s">
        <v>3052</v>
      </c>
      <c r="H880" t="s">
        <v>576</v>
      </c>
      <c r="I880" t="s">
        <v>16</v>
      </c>
    </row>
    <row r="881" spans="2:9">
      <c r="B881" t="s">
        <v>3053</v>
      </c>
      <c r="C881" t="s">
        <v>3054</v>
      </c>
      <c r="D881" t="s">
        <v>836</v>
      </c>
      <c r="E881" t="s">
        <v>837</v>
      </c>
      <c r="F881" t="s">
        <v>1843</v>
      </c>
      <c r="G881" t="s">
        <v>1844</v>
      </c>
      <c r="H881" t="s">
        <v>562</v>
      </c>
      <c r="I881" t="s">
        <v>13</v>
      </c>
    </row>
    <row r="882" spans="2:9">
      <c r="B882" t="s">
        <v>3055</v>
      </c>
      <c r="C882" t="s">
        <v>3056</v>
      </c>
      <c r="D882" t="s">
        <v>836</v>
      </c>
      <c r="E882" t="s">
        <v>837</v>
      </c>
      <c r="F882" t="s">
        <v>1437</v>
      </c>
      <c r="G882" t="s">
        <v>1438</v>
      </c>
      <c r="H882" t="s">
        <v>576</v>
      </c>
      <c r="I882" t="s">
        <v>16</v>
      </c>
    </row>
    <row r="883" spans="2:9">
      <c r="B883" t="s">
        <v>3057</v>
      </c>
      <c r="C883" t="s">
        <v>3058</v>
      </c>
      <c r="D883" t="s">
        <v>836</v>
      </c>
      <c r="E883" t="s">
        <v>837</v>
      </c>
      <c r="F883" t="s">
        <v>1999</v>
      </c>
      <c r="G883" t="s">
        <v>2000</v>
      </c>
      <c r="H883" t="s">
        <v>576</v>
      </c>
      <c r="I883" t="s">
        <v>16</v>
      </c>
    </row>
    <row r="884" spans="2:9">
      <c r="B884" t="s">
        <v>3059</v>
      </c>
      <c r="C884" t="s">
        <v>3060</v>
      </c>
      <c r="D884" t="s">
        <v>836</v>
      </c>
      <c r="E884" t="s">
        <v>837</v>
      </c>
      <c r="F884" t="s">
        <v>1458</v>
      </c>
      <c r="G884" t="s">
        <v>1459</v>
      </c>
      <c r="H884" t="s">
        <v>600</v>
      </c>
      <c r="I884" t="s">
        <v>601</v>
      </c>
    </row>
    <row r="885" spans="2:9">
      <c r="B885" t="s">
        <v>3061</v>
      </c>
      <c r="C885" t="s">
        <v>3062</v>
      </c>
      <c r="D885" t="s">
        <v>836</v>
      </c>
      <c r="E885" t="s">
        <v>837</v>
      </c>
      <c r="F885" t="s">
        <v>1843</v>
      </c>
      <c r="G885" t="s">
        <v>1844</v>
      </c>
      <c r="H885" t="s">
        <v>576</v>
      </c>
      <c r="I885" t="s">
        <v>16</v>
      </c>
    </row>
    <row r="886" spans="2:9">
      <c r="B886" t="s">
        <v>3063</v>
      </c>
      <c r="C886" t="s">
        <v>3064</v>
      </c>
      <c r="D886" t="s">
        <v>836</v>
      </c>
      <c r="E886" t="s">
        <v>837</v>
      </c>
      <c r="F886" t="s">
        <v>2280</v>
      </c>
      <c r="G886" t="s">
        <v>2281</v>
      </c>
      <c r="H886" t="s">
        <v>576</v>
      </c>
      <c r="I886" t="s">
        <v>16</v>
      </c>
    </row>
    <row r="887" spans="2:9">
      <c r="B887" t="s">
        <v>3065</v>
      </c>
      <c r="C887" t="s">
        <v>3066</v>
      </c>
      <c r="D887" t="s">
        <v>836</v>
      </c>
      <c r="E887" t="s">
        <v>837</v>
      </c>
      <c r="F887" t="s">
        <v>3067</v>
      </c>
      <c r="G887" t="s">
        <v>3068</v>
      </c>
      <c r="H887" t="s">
        <v>608</v>
      </c>
      <c r="I887" t="s">
        <v>609</v>
      </c>
    </row>
    <row r="888" spans="2:9">
      <c r="B888" t="s">
        <v>3069</v>
      </c>
      <c r="C888" t="s">
        <v>3070</v>
      </c>
      <c r="D888" t="s">
        <v>836</v>
      </c>
      <c r="E888" t="s">
        <v>837</v>
      </c>
      <c r="F888" t="s">
        <v>1765</v>
      </c>
      <c r="G888" t="s">
        <v>1766</v>
      </c>
      <c r="H888" t="s">
        <v>576</v>
      </c>
      <c r="I888" t="s">
        <v>16</v>
      </c>
    </row>
    <row r="889" spans="2:9">
      <c r="B889" t="s">
        <v>3071</v>
      </c>
      <c r="C889" t="s">
        <v>3072</v>
      </c>
      <c r="D889" t="s">
        <v>836</v>
      </c>
      <c r="E889" t="s">
        <v>837</v>
      </c>
      <c r="F889" t="s">
        <v>852</v>
      </c>
      <c r="G889" t="s">
        <v>853</v>
      </c>
      <c r="H889" t="s">
        <v>2045</v>
      </c>
      <c r="I889" t="s">
        <v>2046</v>
      </c>
    </row>
    <row r="890" spans="2:9">
      <c r="B890" t="s">
        <v>3073</v>
      </c>
      <c r="C890" t="s">
        <v>3074</v>
      </c>
      <c r="D890" t="s">
        <v>836</v>
      </c>
      <c r="E890" t="s">
        <v>837</v>
      </c>
      <c r="F890" t="s">
        <v>1885</v>
      </c>
      <c r="G890" t="s">
        <v>1886</v>
      </c>
      <c r="H890" t="s">
        <v>576</v>
      </c>
      <c r="I890" t="s">
        <v>16</v>
      </c>
    </row>
    <row r="891" spans="2:9">
      <c r="B891" t="s">
        <v>3075</v>
      </c>
      <c r="C891" t="s">
        <v>3076</v>
      </c>
      <c r="D891" t="s">
        <v>836</v>
      </c>
      <c r="E891" t="s">
        <v>837</v>
      </c>
      <c r="F891" t="s">
        <v>838</v>
      </c>
      <c r="G891" t="s">
        <v>839</v>
      </c>
      <c r="H891" t="s">
        <v>600</v>
      </c>
      <c r="I891" t="s">
        <v>601</v>
      </c>
    </row>
    <row r="892" spans="2:9">
      <c r="B892" t="s">
        <v>3077</v>
      </c>
      <c r="C892" t="s">
        <v>3078</v>
      </c>
      <c r="D892" t="s">
        <v>836</v>
      </c>
      <c r="E892" t="s">
        <v>837</v>
      </c>
      <c r="F892" t="s">
        <v>1036</v>
      </c>
      <c r="G892" t="s">
        <v>1037</v>
      </c>
      <c r="H892" t="s">
        <v>590</v>
      </c>
      <c r="I892" t="s">
        <v>591</v>
      </c>
    </row>
    <row r="893" spans="2:9">
      <c r="B893" t="s">
        <v>3079</v>
      </c>
      <c r="C893" t="s">
        <v>3080</v>
      </c>
      <c r="D893" t="s">
        <v>836</v>
      </c>
      <c r="E893" t="s">
        <v>837</v>
      </c>
      <c r="F893" t="s">
        <v>1777</v>
      </c>
      <c r="G893" t="s">
        <v>1778</v>
      </c>
      <c r="H893" t="s">
        <v>590</v>
      </c>
      <c r="I893" t="s">
        <v>591</v>
      </c>
    </row>
    <row r="894" spans="2:9">
      <c r="B894" t="s">
        <v>3081</v>
      </c>
      <c r="C894" t="s">
        <v>3082</v>
      </c>
      <c r="D894" t="s">
        <v>836</v>
      </c>
      <c r="E894" t="s">
        <v>837</v>
      </c>
      <c r="F894" t="s">
        <v>2143</v>
      </c>
      <c r="G894" t="s">
        <v>2144</v>
      </c>
      <c r="H894" t="s">
        <v>576</v>
      </c>
      <c r="I894" t="s">
        <v>16</v>
      </c>
    </row>
    <row r="895" spans="2:9">
      <c r="B895" t="s">
        <v>3083</v>
      </c>
      <c r="C895" t="s">
        <v>3084</v>
      </c>
      <c r="D895" t="s">
        <v>836</v>
      </c>
      <c r="E895" t="s">
        <v>837</v>
      </c>
      <c r="F895" t="s">
        <v>1676</v>
      </c>
      <c r="G895" t="s">
        <v>1677</v>
      </c>
      <c r="H895" t="s">
        <v>590</v>
      </c>
      <c r="I895" t="s">
        <v>591</v>
      </c>
    </row>
    <row r="896" spans="2:9">
      <c r="B896" t="s">
        <v>806</v>
      </c>
      <c r="C896" t="s">
        <v>807</v>
      </c>
      <c r="D896" t="s">
        <v>836</v>
      </c>
      <c r="E896" t="s">
        <v>837</v>
      </c>
      <c r="F896" t="s">
        <v>57</v>
      </c>
      <c r="G896" t="s">
        <v>741</v>
      </c>
      <c r="H896" t="s">
        <v>600</v>
      </c>
      <c r="I896" t="s">
        <v>601</v>
      </c>
    </row>
    <row r="897" spans="2:9">
      <c r="B897" t="s">
        <v>3085</v>
      </c>
      <c r="C897" t="s">
        <v>3086</v>
      </c>
      <c r="D897" t="s">
        <v>836</v>
      </c>
      <c r="E897" t="s">
        <v>837</v>
      </c>
      <c r="F897" t="s">
        <v>1777</v>
      </c>
      <c r="G897" t="s">
        <v>1778</v>
      </c>
      <c r="H897" t="s">
        <v>576</v>
      </c>
      <c r="I897" t="s">
        <v>16</v>
      </c>
    </row>
    <row r="898" spans="2:9">
      <c r="B898" t="s">
        <v>3087</v>
      </c>
      <c r="C898" t="s">
        <v>3088</v>
      </c>
      <c r="D898" t="s">
        <v>836</v>
      </c>
      <c r="E898" t="s">
        <v>837</v>
      </c>
      <c r="F898" t="s">
        <v>1501</v>
      </c>
      <c r="G898" t="s">
        <v>1502</v>
      </c>
      <c r="H898" t="s">
        <v>590</v>
      </c>
      <c r="I898" t="s">
        <v>591</v>
      </c>
    </row>
    <row r="899" spans="2:9">
      <c r="B899" t="s">
        <v>3089</v>
      </c>
      <c r="C899" t="s">
        <v>3090</v>
      </c>
      <c r="D899" t="s">
        <v>836</v>
      </c>
      <c r="E899" t="s">
        <v>837</v>
      </c>
      <c r="F899" t="s">
        <v>2494</v>
      </c>
      <c r="G899" t="s">
        <v>2495</v>
      </c>
      <c r="H899" t="s">
        <v>600</v>
      </c>
      <c r="I899" t="s">
        <v>601</v>
      </c>
    </row>
    <row r="900" spans="2:9">
      <c r="B900" t="s">
        <v>3091</v>
      </c>
      <c r="C900" t="s">
        <v>3092</v>
      </c>
      <c r="D900" t="s">
        <v>836</v>
      </c>
      <c r="E900" t="s">
        <v>837</v>
      </c>
      <c r="F900" t="s">
        <v>1614</v>
      </c>
      <c r="G900" t="s">
        <v>1615</v>
      </c>
      <c r="H900" t="s">
        <v>576</v>
      </c>
      <c r="I900" t="s">
        <v>16</v>
      </c>
    </row>
    <row r="901" spans="2:9">
      <c r="B901" t="s">
        <v>3093</v>
      </c>
      <c r="C901" t="s">
        <v>3094</v>
      </c>
      <c r="D901" t="s">
        <v>836</v>
      </c>
      <c r="E901" t="s">
        <v>837</v>
      </c>
      <c r="F901" t="s">
        <v>1523</v>
      </c>
      <c r="G901" t="s">
        <v>1524</v>
      </c>
      <c r="H901" t="s">
        <v>600</v>
      </c>
      <c r="I901" t="s">
        <v>601</v>
      </c>
    </row>
    <row r="902" spans="2:9">
      <c r="B902" t="s">
        <v>3095</v>
      </c>
      <c r="C902" t="s">
        <v>3096</v>
      </c>
      <c r="D902" t="s">
        <v>836</v>
      </c>
      <c r="E902" t="s">
        <v>837</v>
      </c>
      <c r="F902" t="s">
        <v>1843</v>
      </c>
      <c r="G902" t="s">
        <v>1844</v>
      </c>
      <c r="H902" t="s">
        <v>576</v>
      </c>
      <c r="I902" t="s">
        <v>16</v>
      </c>
    </row>
    <row r="903" spans="2:9">
      <c r="B903" t="s">
        <v>3097</v>
      </c>
      <c r="C903" t="s">
        <v>3098</v>
      </c>
      <c r="D903" t="s">
        <v>836</v>
      </c>
      <c r="E903" t="s">
        <v>837</v>
      </c>
      <c r="F903" t="s">
        <v>1745</v>
      </c>
      <c r="G903" t="s">
        <v>1746</v>
      </c>
      <c r="H903" t="s">
        <v>590</v>
      </c>
      <c r="I903" t="s">
        <v>591</v>
      </c>
    </row>
    <row r="904" spans="2:9">
      <c r="B904" t="s">
        <v>3099</v>
      </c>
      <c r="C904" t="s">
        <v>3100</v>
      </c>
      <c r="D904" t="s">
        <v>836</v>
      </c>
      <c r="E904" t="s">
        <v>837</v>
      </c>
      <c r="F904" t="s">
        <v>2280</v>
      </c>
      <c r="G904" t="s">
        <v>2281</v>
      </c>
      <c r="H904" t="s">
        <v>590</v>
      </c>
      <c r="I904" t="s">
        <v>591</v>
      </c>
    </row>
    <row r="905" spans="2:9">
      <c r="B905" t="s">
        <v>3101</v>
      </c>
      <c r="C905" t="s">
        <v>3102</v>
      </c>
      <c r="D905" t="s">
        <v>836</v>
      </c>
      <c r="E905" t="s">
        <v>837</v>
      </c>
      <c r="F905" t="s">
        <v>2330</v>
      </c>
      <c r="G905" t="s">
        <v>2331</v>
      </c>
      <c r="H905" t="s">
        <v>600</v>
      </c>
      <c r="I905" t="s">
        <v>601</v>
      </c>
    </row>
    <row r="906" spans="2:9">
      <c r="B906" t="s">
        <v>3103</v>
      </c>
      <c r="C906" t="s">
        <v>3104</v>
      </c>
      <c r="D906" t="s">
        <v>836</v>
      </c>
      <c r="E906" t="s">
        <v>837</v>
      </c>
      <c r="F906" t="s">
        <v>1777</v>
      </c>
      <c r="G906" t="s">
        <v>1778</v>
      </c>
      <c r="H906" t="s">
        <v>576</v>
      </c>
      <c r="I906" t="s">
        <v>16</v>
      </c>
    </row>
    <row r="907" spans="2:9">
      <c r="B907" t="s">
        <v>3105</v>
      </c>
      <c r="C907" t="s">
        <v>3106</v>
      </c>
      <c r="D907" t="s">
        <v>836</v>
      </c>
      <c r="E907" t="s">
        <v>837</v>
      </c>
      <c r="F907" t="s">
        <v>3107</v>
      </c>
      <c r="G907" t="s">
        <v>3108</v>
      </c>
      <c r="H907" t="s">
        <v>590</v>
      </c>
      <c r="I907" t="s">
        <v>591</v>
      </c>
    </row>
    <row r="908" spans="2:9">
      <c r="B908" t="s">
        <v>3109</v>
      </c>
      <c r="C908" t="s">
        <v>3110</v>
      </c>
      <c r="D908" t="s">
        <v>836</v>
      </c>
      <c r="E908" t="s">
        <v>837</v>
      </c>
      <c r="F908" t="s">
        <v>1745</v>
      </c>
      <c r="G908" t="s">
        <v>1746</v>
      </c>
      <c r="H908" t="s">
        <v>590</v>
      </c>
      <c r="I908" t="s">
        <v>591</v>
      </c>
    </row>
    <row r="909" spans="2:9">
      <c r="B909" t="s">
        <v>3111</v>
      </c>
      <c r="C909" t="s">
        <v>3112</v>
      </c>
      <c r="D909" t="s">
        <v>836</v>
      </c>
      <c r="E909" t="s">
        <v>837</v>
      </c>
      <c r="F909" t="s">
        <v>1533</v>
      </c>
      <c r="G909" t="s">
        <v>1534</v>
      </c>
      <c r="H909" t="s">
        <v>590</v>
      </c>
      <c r="I909" t="s">
        <v>591</v>
      </c>
    </row>
    <row r="910" spans="2:9">
      <c r="B910" t="s">
        <v>3113</v>
      </c>
      <c r="C910" t="s">
        <v>3114</v>
      </c>
      <c r="D910" t="s">
        <v>836</v>
      </c>
      <c r="E910" t="s">
        <v>837</v>
      </c>
      <c r="F910" t="s">
        <v>1757</v>
      </c>
      <c r="G910" t="s">
        <v>1758</v>
      </c>
      <c r="H910" t="s">
        <v>696</v>
      </c>
      <c r="I910" t="s">
        <v>15</v>
      </c>
    </row>
    <row r="911" spans="2:9">
      <c r="B911" t="s">
        <v>3115</v>
      </c>
      <c r="C911" t="s">
        <v>3116</v>
      </c>
      <c r="D911" t="s">
        <v>836</v>
      </c>
      <c r="E911" t="s">
        <v>837</v>
      </c>
      <c r="F911" t="s">
        <v>1885</v>
      </c>
      <c r="G911" t="s">
        <v>1886</v>
      </c>
      <c r="H911" t="s">
        <v>576</v>
      </c>
      <c r="I911" t="s">
        <v>16</v>
      </c>
    </row>
    <row r="912" spans="2:9">
      <c r="B912" t="s">
        <v>3117</v>
      </c>
      <c r="C912" t="s">
        <v>3118</v>
      </c>
      <c r="D912" t="s">
        <v>836</v>
      </c>
      <c r="E912" t="s">
        <v>837</v>
      </c>
      <c r="F912" t="s">
        <v>1191</v>
      </c>
      <c r="G912" t="s">
        <v>1192</v>
      </c>
      <c r="H912" t="s">
        <v>600</v>
      </c>
      <c r="I912" t="s">
        <v>601</v>
      </c>
    </row>
    <row r="913" spans="2:9">
      <c r="B913" t="s">
        <v>3119</v>
      </c>
      <c r="C913" t="s">
        <v>3120</v>
      </c>
      <c r="D913" t="s">
        <v>836</v>
      </c>
      <c r="E913" t="s">
        <v>837</v>
      </c>
      <c r="F913" t="s">
        <v>870</v>
      </c>
      <c r="G913" t="s">
        <v>871</v>
      </c>
      <c r="H913" t="s">
        <v>576</v>
      </c>
      <c r="I913" t="s">
        <v>16</v>
      </c>
    </row>
    <row r="914" spans="2:9">
      <c r="B914" t="s">
        <v>3121</v>
      </c>
      <c r="C914" t="s">
        <v>3122</v>
      </c>
      <c r="D914" t="s">
        <v>836</v>
      </c>
      <c r="E914" t="s">
        <v>837</v>
      </c>
      <c r="F914" t="s">
        <v>1443</v>
      </c>
      <c r="G914" t="s">
        <v>1444</v>
      </c>
      <c r="H914" t="s">
        <v>576</v>
      </c>
      <c r="I914" t="s">
        <v>16</v>
      </c>
    </row>
    <row r="915" spans="2:9">
      <c r="B915" t="s">
        <v>3123</v>
      </c>
      <c r="C915" t="s">
        <v>3124</v>
      </c>
      <c r="D915" t="s">
        <v>836</v>
      </c>
      <c r="E915" t="s">
        <v>837</v>
      </c>
      <c r="F915" t="s">
        <v>2155</v>
      </c>
      <c r="G915" t="s">
        <v>2156</v>
      </c>
      <c r="H915" t="s">
        <v>576</v>
      </c>
      <c r="I915" t="s">
        <v>16</v>
      </c>
    </row>
    <row r="916" spans="2:9">
      <c r="B916" t="s">
        <v>3125</v>
      </c>
      <c r="C916" t="s">
        <v>3126</v>
      </c>
      <c r="D916" t="s">
        <v>836</v>
      </c>
      <c r="E916" t="s">
        <v>837</v>
      </c>
      <c r="F916" t="s">
        <v>1233</v>
      </c>
      <c r="G916" t="s">
        <v>1234</v>
      </c>
      <c r="H916" t="s">
        <v>600</v>
      </c>
      <c r="I916" t="s">
        <v>601</v>
      </c>
    </row>
    <row r="917" spans="2:9">
      <c r="B917" t="s">
        <v>3127</v>
      </c>
      <c r="C917" t="s">
        <v>3128</v>
      </c>
      <c r="D917" t="s">
        <v>836</v>
      </c>
      <c r="E917" t="s">
        <v>837</v>
      </c>
      <c r="F917" t="s">
        <v>1458</v>
      </c>
      <c r="G917" t="s">
        <v>1459</v>
      </c>
      <c r="H917" t="s">
        <v>1152</v>
      </c>
      <c r="I917" t="s">
        <v>1153</v>
      </c>
    </row>
    <row r="918" spans="2:9">
      <c r="B918" t="s">
        <v>3129</v>
      </c>
      <c r="C918" t="s">
        <v>3130</v>
      </c>
      <c r="D918" t="s">
        <v>836</v>
      </c>
      <c r="E918" t="s">
        <v>837</v>
      </c>
      <c r="F918" t="s">
        <v>1401</v>
      </c>
      <c r="G918" t="s">
        <v>1402</v>
      </c>
      <c r="H918" t="s">
        <v>1152</v>
      </c>
      <c r="I918" t="s">
        <v>1153</v>
      </c>
    </row>
    <row r="919" spans="2:9" hidden="1">
      <c r="B919" t="s">
        <v>3131</v>
      </c>
      <c r="C919" t="s">
        <v>3132</v>
      </c>
      <c r="D919" t="s">
        <v>1305</v>
      </c>
      <c r="E919" t="s">
        <v>1306</v>
      </c>
      <c r="F919" t="s">
        <v>1575</v>
      </c>
      <c r="G919" t="s">
        <v>1576</v>
      </c>
      <c r="H919" t="s">
        <v>2258</v>
      </c>
      <c r="I919" t="s">
        <v>2259</v>
      </c>
    </row>
    <row r="920" spans="2:9" hidden="1">
      <c r="B920" t="s">
        <v>3133</v>
      </c>
      <c r="C920" t="s">
        <v>3134</v>
      </c>
      <c r="D920" t="s">
        <v>1305</v>
      </c>
      <c r="E920" t="s">
        <v>1306</v>
      </c>
      <c r="F920" t="s">
        <v>2188</v>
      </c>
      <c r="G920" t="s">
        <v>2189</v>
      </c>
      <c r="H920" t="s">
        <v>2258</v>
      </c>
      <c r="I920" t="s">
        <v>2259</v>
      </c>
    </row>
    <row r="921" spans="2:9">
      <c r="B921" t="s">
        <v>3135</v>
      </c>
      <c r="C921" t="s">
        <v>3136</v>
      </c>
      <c r="D921" t="s">
        <v>836</v>
      </c>
      <c r="E921" t="s">
        <v>837</v>
      </c>
      <c r="F921" t="s">
        <v>1843</v>
      </c>
      <c r="G921" t="s">
        <v>1844</v>
      </c>
      <c r="H921" t="s">
        <v>608</v>
      </c>
      <c r="I921" t="s">
        <v>609</v>
      </c>
    </row>
    <row r="922" spans="2:9">
      <c r="B922" t="s">
        <v>3137</v>
      </c>
      <c r="C922" t="s">
        <v>3138</v>
      </c>
      <c r="D922" t="s">
        <v>836</v>
      </c>
      <c r="E922" t="s">
        <v>837</v>
      </c>
      <c r="F922" t="s">
        <v>1777</v>
      </c>
      <c r="G922" t="s">
        <v>1778</v>
      </c>
      <c r="H922" t="s">
        <v>1152</v>
      </c>
      <c r="I922" t="s">
        <v>1153</v>
      </c>
    </row>
    <row r="923" spans="2:9">
      <c r="B923" t="s">
        <v>650</v>
      </c>
      <c r="C923" t="s">
        <v>651</v>
      </c>
      <c r="D923" t="s">
        <v>836</v>
      </c>
      <c r="E923" t="s">
        <v>837</v>
      </c>
      <c r="F923" t="s">
        <v>557</v>
      </c>
      <c r="G923" t="s">
        <v>558</v>
      </c>
      <c r="H923" t="s">
        <v>576</v>
      </c>
      <c r="I923" t="s">
        <v>16</v>
      </c>
    </row>
    <row r="924" spans="2:9">
      <c r="B924" t="s">
        <v>3139</v>
      </c>
      <c r="C924" t="s">
        <v>3140</v>
      </c>
      <c r="D924" t="s">
        <v>836</v>
      </c>
      <c r="E924" t="s">
        <v>837</v>
      </c>
      <c r="F924" t="s">
        <v>1487</v>
      </c>
      <c r="G924" t="s">
        <v>1488</v>
      </c>
      <c r="H924" t="s">
        <v>696</v>
      </c>
      <c r="I924" t="s">
        <v>15</v>
      </c>
    </row>
    <row r="925" spans="2:9">
      <c r="B925" t="s">
        <v>3141</v>
      </c>
      <c r="C925" t="s">
        <v>3142</v>
      </c>
      <c r="D925" t="s">
        <v>836</v>
      </c>
      <c r="E925" t="s">
        <v>837</v>
      </c>
      <c r="F925" t="s">
        <v>852</v>
      </c>
      <c r="G925" t="s">
        <v>853</v>
      </c>
      <c r="H925" t="s">
        <v>696</v>
      </c>
      <c r="I925" t="s">
        <v>15</v>
      </c>
    </row>
    <row r="926" spans="2:9">
      <c r="B926" t="s">
        <v>3143</v>
      </c>
      <c r="C926" t="s">
        <v>3144</v>
      </c>
      <c r="D926" t="s">
        <v>836</v>
      </c>
      <c r="E926" t="s">
        <v>837</v>
      </c>
      <c r="F926" t="s">
        <v>1136</v>
      </c>
      <c r="G926" t="s">
        <v>1137</v>
      </c>
      <c r="H926" t="s">
        <v>696</v>
      </c>
      <c r="I926" t="s">
        <v>15</v>
      </c>
    </row>
    <row r="927" spans="2:9">
      <c r="B927" t="s">
        <v>3145</v>
      </c>
      <c r="C927" t="s">
        <v>3146</v>
      </c>
      <c r="D927" t="s">
        <v>836</v>
      </c>
      <c r="E927" t="s">
        <v>837</v>
      </c>
      <c r="F927" t="s">
        <v>3051</v>
      </c>
      <c r="G927" t="s">
        <v>3052</v>
      </c>
      <c r="H927" t="s">
        <v>696</v>
      </c>
      <c r="I927" t="s">
        <v>15</v>
      </c>
    </row>
    <row r="928" spans="2:9">
      <c r="B928" t="s">
        <v>3147</v>
      </c>
      <c r="C928" t="s">
        <v>3148</v>
      </c>
      <c r="D928" t="s">
        <v>836</v>
      </c>
      <c r="E928" t="s">
        <v>837</v>
      </c>
      <c r="F928" t="s">
        <v>1769</v>
      </c>
      <c r="G928" t="s">
        <v>1770</v>
      </c>
      <c r="H928" t="s">
        <v>600</v>
      </c>
      <c r="I928" t="s">
        <v>601</v>
      </c>
    </row>
    <row r="929" spans="2:9">
      <c r="B929" t="s">
        <v>3149</v>
      </c>
      <c r="C929" t="s">
        <v>3150</v>
      </c>
      <c r="D929" t="s">
        <v>836</v>
      </c>
      <c r="E929" t="s">
        <v>837</v>
      </c>
      <c r="F929" t="s">
        <v>1710</v>
      </c>
      <c r="G929" t="s">
        <v>1711</v>
      </c>
      <c r="H929" t="s">
        <v>590</v>
      </c>
      <c r="I929" t="s">
        <v>591</v>
      </c>
    </row>
    <row r="930" spans="2:9">
      <c r="B930" t="s">
        <v>3151</v>
      </c>
      <c r="C930" t="s">
        <v>3152</v>
      </c>
      <c r="D930" t="s">
        <v>836</v>
      </c>
      <c r="E930" t="s">
        <v>837</v>
      </c>
      <c r="F930" t="s">
        <v>3153</v>
      </c>
      <c r="G930" t="s">
        <v>3154</v>
      </c>
      <c r="H930" t="s">
        <v>600</v>
      </c>
      <c r="I930" t="s">
        <v>601</v>
      </c>
    </row>
    <row r="931" spans="2:9">
      <c r="B931" t="s">
        <v>3155</v>
      </c>
      <c r="C931" t="s">
        <v>3156</v>
      </c>
      <c r="D931" t="s">
        <v>836</v>
      </c>
      <c r="E931" t="s">
        <v>837</v>
      </c>
      <c r="F931" t="s">
        <v>852</v>
      </c>
      <c r="G931" t="s">
        <v>853</v>
      </c>
      <c r="H931" t="s">
        <v>590</v>
      </c>
      <c r="I931" t="s">
        <v>591</v>
      </c>
    </row>
    <row r="932" spans="2:9">
      <c r="B932" t="s">
        <v>3157</v>
      </c>
      <c r="C932" t="s">
        <v>3158</v>
      </c>
      <c r="D932" t="s">
        <v>836</v>
      </c>
      <c r="E932" t="s">
        <v>837</v>
      </c>
      <c r="F932" t="s">
        <v>1843</v>
      </c>
      <c r="G932" t="s">
        <v>1844</v>
      </c>
      <c r="H932" t="s">
        <v>576</v>
      </c>
      <c r="I932" t="s">
        <v>16</v>
      </c>
    </row>
    <row r="933" spans="2:9">
      <c r="B933" t="s">
        <v>3159</v>
      </c>
      <c r="C933" t="s">
        <v>3160</v>
      </c>
      <c r="D933" t="s">
        <v>836</v>
      </c>
      <c r="E933" t="s">
        <v>837</v>
      </c>
      <c r="F933" t="s">
        <v>838</v>
      </c>
      <c r="G933" t="s">
        <v>839</v>
      </c>
      <c r="H933" t="s">
        <v>696</v>
      </c>
      <c r="I933" t="s">
        <v>15</v>
      </c>
    </row>
    <row r="934" spans="2:9">
      <c r="B934" t="s">
        <v>3161</v>
      </c>
      <c r="C934" t="s">
        <v>3162</v>
      </c>
      <c r="D934" t="s">
        <v>836</v>
      </c>
      <c r="E934" t="s">
        <v>837</v>
      </c>
      <c r="F934" t="s">
        <v>838</v>
      </c>
      <c r="G934" t="s">
        <v>839</v>
      </c>
      <c r="H934" t="s">
        <v>600</v>
      </c>
      <c r="I934" t="s">
        <v>601</v>
      </c>
    </row>
    <row r="935" spans="2:9">
      <c r="B935" t="s">
        <v>3163</v>
      </c>
      <c r="C935" t="s">
        <v>3164</v>
      </c>
      <c r="D935" t="s">
        <v>836</v>
      </c>
      <c r="E935" t="s">
        <v>837</v>
      </c>
      <c r="F935" t="s">
        <v>2135</v>
      </c>
      <c r="G935" t="s">
        <v>2136</v>
      </c>
      <c r="H935" t="s">
        <v>590</v>
      </c>
      <c r="I935" t="s">
        <v>591</v>
      </c>
    </row>
    <row r="936" spans="2:9">
      <c r="B936" t="s">
        <v>3165</v>
      </c>
      <c r="C936" t="s">
        <v>3166</v>
      </c>
      <c r="D936" t="s">
        <v>836</v>
      </c>
      <c r="E936" t="s">
        <v>837</v>
      </c>
      <c r="F936" t="s">
        <v>1765</v>
      </c>
      <c r="G936" t="s">
        <v>1766</v>
      </c>
      <c r="H936" t="s">
        <v>576</v>
      </c>
      <c r="I936" t="s">
        <v>16</v>
      </c>
    </row>
    <row r="937" spans="2:9">
      <c r="B937" t="s">
        <v>586</v>
      </c>
      <c r="C937" t="s">
        <v>587</v>
      </c>
      <c r="D937" t="s">
        <v>836</v>
      </c>
      <c r="E937" t="s">
        <v>837</v>
      </c>
      <c r="F937" t="s">
        <v>557</v>
      </c>
      <c r="G937" t="s">
        <v>558</v>
      </c>
      <c r="H937" t="s">
        <v>576</v>
      </c>
      <c r="I937" t="s">
        <v>16</v>
      </c>
    </row>
    <row r="938" spans="2:9">
      <c r="B938" t="s">
        <v>606</v>
      </c>
      <c r="C938" t="s">
        <v>607</v>
      </c>
      <c r="D938" t="s">
        <v>836</v>
      </c>
      <c r="E938" t="s">
        <v>837</v>
      </c>
      <c r="F938" t="s">
        <v>557</v>
      </c>
      <c r="G938" t="s">
        <v>558</v>
      </c>
      <c r="H938" t="s">
        <v>608</v>
      </c>
      <c r="I938" t="s">
        <v>609</v>
      </c>
    </row>
    <row r="939" spans="2:9">
      <c r="B939" t="s">
        <v>3167</v>
      </c>
      <c r="C939" t="s">
        <v>3168</v>
      </c>
      <c r="D939" t="s">
        <v>836</v>
      </c>
      <c r="E939" t="s">
        <v>837</v>
      </c>
      <c r="F939" t="s">
        <v>2507</v>
      </c>
      <c r="G939" t="s">
        <v>2508</v>
      </c>
      <c r="H939" t="s">
        <v>590</v>
      </c>
      <c r="I939" t="s">
        <v>591</v>
      </c>
    </row>
    <row r="940" spans="2:9">
      <c r="B940" t="s">
        <v>3169</v>
      </c>
      <c r="C940" t="s">
        <v>3170</v>
      </c>
      <c r="D940" t="s">
        <v>836</v>
      </c>
      <c r="E940" t="s">
        <v>837</v>
      </c>
      <c r="F940" t="s">
        <v>2494</v>
      </c>
      <c r="G940" t="s">
        <v>2495</v>
      </c>
      <c r="H940" t="s">
        <v>590</v>
      </c>
      <c r="I940" t="s">
        <v>591</v>
      </c>
    </row>
    <row r="941" spans="2:9">
      <c r="B941" t="s">
        <v>3171</v>
      </c>
      <c r="C941" t="s">
        <v>3172</v>
      </c>
      <c r="D941" t="s">
        <v>836</v>
      </c>
      <c r="E941" t="s">
        <v>837</v>
      </c>
      <c r="F941" t="s">
        <v>1136</v>
      </c>
      <c r="G941" t="s">
        <v>1137</v>
      </c>
      <c r="H941" t="s">
        <v>600</v>
      </c>
      <c r="I941" t="s">
        <v>601</v>
      </c>
    </row>
    <row r="942" spans="2:9">
      <c r="B942" t="s">
        <v>3173</v>
      </c>
      <c r="C942" t="s">
        <v>3174</v>
      </c>
      <c r="D942" t="s">
        <v>836</v>
      </c>
      <c r="E942" t="s">
        <v>837</v>
      </c>
      <c r="F942" t="s">
        <v>1728</v>
      </c>
      <c r="G942" t="s">
        <v>1729</v>
      </c>
      <c r="H942" t="s">
        <v>590</v>
      </c>
      <c r="I942" t="s">
        <v>591</v>
      </c>
    </row>
    <row r="943" spans="2:9">
      <c r="B943" t="s">
        <v>3175</v>
      </c>
      <c r="C943" t="s">
        <v>3176</v>
      </c>
      <c r="D943" t="s">
        <v>836</v>
      </c>
      <c r="E943" t="s">
        <v>837</v>
      </c>
      <c r="F943" t="s">
        <v>1898</v>
      </c>
      <c r="G943" t="s">
        <v>1899</v>
      </c>
      <c r="H943" t="s">
        <v>600</v>
      </c>
      <c r="I943" t="s">
        <v>601</v>
      </c>
    </row>
    <row r="944" spans="2:9">
      <c r="B944" t="s">
        <v>3177</v>
      </c>
      <c r="C944" t="s">
        <v>3178</v>
      </c>
      <c r="D944" t="s">
        <v>836</v>
      </c>
      <c r="E944" t="s">
        <v>837</v>
      </c>
      <c r="F944" t="s">
        <v>1233</v>
      </c>
      <c r="G944" t="s">
        <v>1234</v>
      </c>
      <c r="H944" t="s">
        <v>576</v>
      </c>
      <c r="I944" t="s">
        <v>16</v>
      </c>
    </row>
    <row r="945" spans="2:9">
      <c r="B945" t="s">
        <v>3179</v>
      </c>
      <c r="C945" t="s">
        <v>3180</v>
      </c>
      <c r="D945" t="s">
        <v>836</v>
      </c>
      <c r="E945" t="s">
        <v>837</v>
      </c>
      <c r="F945" t="s">
        <v>1136</v>
      </c>
      <c r="G945" t="s">
        <v>1137</v>
      </c>
      <c r="H945" t="s">
        <v>590</v>
      </c>
      <c r="I945" t="s">
        <v>591</v>
      </c>
    </row>
    <row r="946" spans="2:9">
      <c r="B946" t="s">
        <v>3181</v>
      </c>
      <c r="C946" t="s">
        <v>3182</v>
      </c>
      <c r="D946" t="s">
        <v>836</v>
      </c>
      <c r="E946" t="s">
        <v>837</v>
      </c>
      <c r="F946" t="s">
        <v>2494</v>
      </c>
      <c r="G946" t="s">
        <v>2495</v>
      </c>
      <c r="H946" t="s">
        <v>590</v>
      </c>
      <c r="I946" t="s">
        <v>591</v>
      </c>
    </row>
    <row r="947" spans="2:9">
      <c r="B947" t="s">
        <v>3183</v>
      </c>
      <c r="C947" t="s">
        <v>3184</v>
      </c>
      <c r="D947" t="s">
        <v>836</v>
      </c>
      <c r="E947" t="s">
        <v>837</v>
      </c>
      <c r="F947" t="s">
        <v>1523</v>
      </c>
      <c r="G947" t="s">
        <v>1524</v>
      </c>
      <c r="H947" t="s">
        <v>590</v>
      </c>
      <c r="I947" t="s">
        <v>591</v>
      </c>
    </row>
    <row r="948" spans="2:9">
      <c r="B948" t="s">
        <v>701</v>
      </c>
      <c r="C948" t="s">
        <v>702</v>
      </c>
      <c r="D948" t="s">
        <v>836</v>
      </c>
      <c r="E948" t="s">
        <v>837</v>
      </c>
      <c r="F948" t="s">
        <v>685</v>
      </c>
      <c r="G948" t="s">
        <v>686</v>
      </c>
      <c r="H948" t="s">
        <v>590</v>
      </c>
      <c r="I948" t="s">
        <v>591</v>
      </c>
    </row>
    <row r="949" spans="2:9">
      <c r="B949" t="s">
        <v>3185</v>
      </c>
      <c r="C949" t="s">
        <v>3186</v>
      </c>
      <c r="D949" t="s">
        <v>836</v>
      </c>
      <c r="E949" t="s">
        <v>837</v>
      </c>
      <c r="F949" t="s">
        <v>895</v>
      </c>
      <c r="G949" t="s">
        <v>896</v>
      </c>
      <c r="H949" t="s">
        <v>600</v>
      </c>
      <c r="I949" t="s">
        <v>601</v>
      </c>
    </row>
    <row r="950" spans="2:9">
      <c r="B950" t="s">
        <v>3187</v>
      </c>
      <c r="C950" t="s">
        <v>3188</v>
      </c>
      <c r="D950" t="s">
        <v>836</v>
      </c>
      <c r="E950" t="s">
        <v>837</v>
      </c>
      <c r="F950" t="s">
        <v>3189</v>
      </c>
      <c r="G950" t="s">
        <v>3190</v>
      </c>
      <c r="H950" t="s">
        <v>576</v>
      </c>
      <c r="I950" t="s">
        <v>16</v>
      </c>
    </row>
    <row r="951" spans="2:9">
      <c r="B951" t="s">
        <v>588</v>
      </c>
      <c r="C951" t="s">
        <v>589</v>
      </c>
      <c r="D951" t="s">
        <v>836</v>
      </c>
      <c r="E951" t="s">
        <v>837</v>
      </c>
      <c r="F951" t="s">
        <v>557</v>
      </c>
      <c r="G951" t="s">
        <v>558</v>
      </c>
      <c r="H951" t="s">
        <v>590</v>
      </c>
      <c r="I951" t="s">
        <v>591</v>
      </c>
    </row>
    <row r="952" spans="2:9">
      <c r="B952" t="s">
        <v>3191</v>
      </c>
      <c r="C952" t="s">
        <v>3192</v>
      </c>
      <c r="D952" t="s">
        <v>836</v>
      </c>
      <c r="E952" t="s">
        <v>837</v>
      </c>
      <c r="F952" t="s">
        <v>852</v>
      </c>
      <c r="G952" t="s">
        <v>853</v>
      </c>
      <c r="H952" t="s">
        <v>590</v>
      </c>
      <c r="I952" t="s">
        <v>591</v>
      </c>
    </row>
    <row r="953" spans="2:9">
      <c r="B953" t="s">
        <v>3193</v>
      </c>
      <c r="C953" t="s">
        <v>3194</v>
      </c>
      <c r="D953" t="s">
        <v>836</v>
      </c>
      <c r="E953" t="s">
        <v>837</v>
      </c>
      <c r="F953" t="s">
        <v>1614</v>
      </c>
      <c r="G953" t="s">
        <v>1615</v>
      </c>
      <c r="H953" t="s">
        <v>590</v>
      </c>
      <c r="I953" t="s">
        <v>591</v>
      </c>
    </row>
    <row r="954" spans="2:9">
      <c r="B954" t="s">
        <v>3195</v>
      </c>
      <c r="C954" t="s">
        <v>3196</v>
      </c>
      <c r="D954" t="s">
        <v>836</v>
      </c>
      <c r="E954" t="s">
        <v>837</v>
      </c>
      <c r="F954" t="s">
        <v>1393</v>
      </c>
      <c r="G954" t="s">
        <v>1394</v>
      </c>
      <c r="H954" t="s">
        <v>600</v>
      </c>
      <c r="I954" t="s">
        <v>601</v>
      </c>
    </row>
    <row r="955" spans="2:9">
      <c r="B955" t="s">
        <v>3197</v>
      </c>
      <c r="C955" t="s">
        <v>3198</v>
      </c>
      <c r="D955" t="s">
        <v>836</v>
      </c>
      <c r="E955" t="s">
        <v>837</v>
      </c>
      <c r="F955" t="s">
        <v>856</v>
      </c>
      <c r="G955" t="s">
        <v>857</v>
      </c>
      <c r="H955" t="s">
        <v>590</v>
      </c>
      <c r="I955" t="s">
        <v>591</v>
      </c>
    </row>
    <row r="956" spans="2:9">
      <c r="B956" t="s">
        <v>3199</v>
      </c>
      <c r="C956" t="s">
        <v>3200</v>
      </c>
      <c r="D956" t="s">
        <v>836</v>
      </c>
      <c r="E956" t="s">
        <v>837</v>
      </c>
      <c r="F956" t="s">
        <v>989</v>
      </c>
      <c r="G956" t="s">
        <v>990</v>
      </c>
      <c r="H956" t="s">
        <v>600</v>
      </c>
      <c r="I956" t="s">
        <v>601</v>
      </c>
    </row>
    <row r="957" spans="2:9">
      <c r="B957" t="s">
        <v>3201</v>
      </c>
      <c r="C957" t="s">
        <v>3202</v>
      </c>
      <c r="D957" t="s">
        <v>836</v>
      </c>
      <c r="E957" t="s">
        <v>837</v>
      </c>
      <c r="F957" t="s">
        <v>989</v>
      </c>
      <c r="G957" t="s">
        <v>990</v>
      </c>
      <c r="H957" t="s">
        <v>576</v>
      </c>
      <c r="I957" t="s">
        <v>16</v>
      </c>
    </row>
    <row r="958" spans="2:9">
      <c r="B958" t="s">
        <v>3203</v>
      </c>
      <c r="C958" t="s">
        <v>3204</v>
      </c>
      <c r="D958" t="s">
        <v>836</v>
      </c>
      <c r="E958" t="s">
        <v>837</v>
      </c>
      <c r="F958" t="s">
        <v>1013</v>
      </c>
      <c r="G958" t="s">
        <v>1014</v>
      </c>
      <c r="H958" t="s">
        <v>590</v>
      </c>
      <c r="I958" t="s">
        <v>591</v>
      </c>
    </row>
    <row r="959" spans="2:9">
      <c r="B959" t="s">
        <v>3205</v>
      </c>
      <c r="C959" t="s">
        <v>3206</v>
      </c>
      <c r="D959" t="s">
        <v>836</v>
      </c>
      <c r="E959" t="s">
        <v>837</v>
      </c>
      <c r="F959" t="s">
        <v>916</v>
      </c>
      <c r="G959" t="s">
        <v>917</v>
      </c>
      <c r="H959" t="s">
        <v>600</v>
      </c>
      <c r="I959" t="s">
        <v>601</v>
      </c>
    </row>
    <row r="960" spans="2:9">
      <c r="B960" t="s">
        <v>3207</v>
      </c>
      <c r="C960" t="s">
        <v>3208</v>
      </c>
      <c r="D960" t="s">
        <v>836</v>
      </c>
      <c r="E960" t="s">
        <v>837</v>
      </c>
      <c r="F960" t="s">
        <v>1487</v>
      </c>
      <c r="G960" t="s">
        <v>1488</v>
      </c>
      <c r="H960" t="s">
        <v>576</v>
      </c>
      <c r="I960" t="s">
        <v>16</v>
      </c>
    </row>
    <row r="961" spans="2:9">
      <c r="B961" t="s">
        <v>3209</v>
      </c>
      <c r="C961" t="s">
        <v>3210</v>
      </c>
      <c r="D961" t="s">
        <v>836</v>
      </c>
      <c r="E961" t="s">
        <v>837</v>
      </c>
      <c r="F961" t="s">
        <v>2376</v>
      </c>
      <c r="G961" t="s">
        <v>2377</v>
      </c>
      <c r="H961" t="s">
        <v>1152</v>
      </c>
      <c r="I961" t="s">
        <v>1153</v>
      </c>
    </row>
    <row r="962" spans="2:9" hidden="1">
      <c r="B962" t="s">
        <v>3211</v>
      </c>
      <c r="C962" t="s">
        <v>3212</v>
      </c>
      <c r="D962" t="s">
        <v>1305</v>
      </c>
      <c r="E962" t="s">
        <v>1306</v>
      </c>
      <c r="F962" t="s">
        <v>1575</v>
      </c>
      <c r="G962" t="s">
        <v>1576</v>
      </c>
      <c r="H962" t="s">
        <v>2258</v>
      </c>
      <c r="I962" t="s">
        <v>2259</v>
      </c>
    </row>
    <row r="963" spans="2:9" hidden="1">
      <c r="B963" t="s">
        <v>3213</v>
      </c>
      <c r="C963" t="s">
        <v>3214</v>
      </c>
      <c r="D963" t="s">
        <v>1305</v>
      </c>
      <c r="E963" t="s">
        <v>1306</v>
      </c>
      <c r="F963" t="s">
        <v>1575</v>
      </c>
      <c r="G963" t="s">
        <v>1576</v>
      </c>
      <c r="H963" t="s">
        <v>2738</v>
      </c>
      <c r="I963" t="s">
        <v>2739</v>
      </c>
    </row>
    <row r="964" spans="2:9" hidden="1">
      <c r="B964" t="s">
        <v>3215</v>
      </c>
      <c r="C964" t="s">
        <v>3216</v>
      </c>
      <c r="D964" t="s">
        <v>1305</v>
      </c>
      <c r="E964" t="s">
        <v>1306</v>
      </c>
      <c r="F964" t="s">
        <v>2177</v>
      </c>
      <c r="G964" t="s">
        <v>2178</v>
      </c>
      <c r="H964" t="s">
        <v>2258</v>
      </c>
      <c r="I964" t="s">
        <v>2259</v>
      </c>
    </row>
    <row r="965" spans="2:9" hidden="1">
      <c r="B965" t="s">
        <v>3217</v>
      </c>
      <c r="C965" t="s">
        <v>3218</v>
      </c>
      <c r="D965" t="s">
        <v>1305</v>
      </c>
      <c r="E965" t="s">
        <v>1306</v>
      </c>
      <c r="F965" t="s">
        <v>1575</v>
      </c>
      <c r="G965" t="s">
        <v>1576</v>
      </c>
      <c r="H965" t="s">
        <v>2258</v>
      </c>
      <c r="I965" t="s">
        <v>2259</v>
      </c>
    </row>
    <row r="966" spans="2:9">
      <c r="B966" t="s">
        <v>3219</v>
      </c>
      <c r="C966" t="s">
        <v>3220</v>
      </c>
      <c r="D966" t="s">
        <v>836</v>
      </c>
      <c r="E966" t="s">
        <v>837</v>
      </c>
      <c r="F966" t="s">
        <v>1497</v>
      </c>
      <c r="G966" t="s">
        <v>1498</v>
      </c>
      <c r="H966" t="s">
        <v>590</v>
      </c>
      <c r="I966" t="s">
        <v>591</v>
      </c>
    </row>
    <row r="967" spans="2:9">
      <c r="B967" t="s">
        <v>3221</v>
      </c>
      <c r="C967" t="s">
        <v>3222</v>
      </c>
      <c r="D967" t="s">
        <v>836</v>
      </c>
      <c r="E967" t="s">
        <v>837</v>
      </c>
      <c r="F967" t="s">
        <v>870</v>
      </c>
      <c r="G967" t="s">
        <v>871</v>
      </c>
      <c r="H967" t="s">
        <v>576</v>
      </c>
      <c r="I967" t="s">
        <v>16</v>
      </c>
    </row>
    <row r="968" spans="2:9">
      <c r="B968" t="s">
        <v>3223</v>
      </c>
      <c r="C968" t="s">
        <v>3224</v>
      </c>
      <c r="D968" t="s">
        <v>836</v>
      </c>
      <c r="E968" t="s">
        <v>837</v>
      </c>
      <c r="F968" t="s">
        <v>870</v>
      </c>
      <c r="G968" t="s">
        <v>871</v>
      </c>
      <c r="H968" t="s">
        <v>608</v>
      </c>
      <c r="I968" t="s">
        <v>609</v>
      </c>
    </row>
    <row r="969" spans="2:9">
      <c r="B969" t="s">
        <v>3225</v>
      </c>
      <c r="C969" t="s">
        <v>3226</v>
      </c>
      <c r="D969" t="s">
        <v>836</v>
      </c>
      <c r="E969" t="s">
        <v>837</v>
      </c>
      <c r="F969" t="s">
        <v>870</v>
      </c>
      <c r="G969" t="s">
        <v>871</v>
      </c>
      <c r="H969" t="s">
        <v>608</v>
      </c>
      <c r="I969" t="s">
        <v>609</v>
      </c>
    </row>
    <row r="970" spans="2:9">
      <c r="B970" t="s">
        <v>3227</v>
      </c>
      <c r="C970" t="s">
        <v>3228</v>
      </c>
      <c r="D970" t="s">
        <v>836</v>
      </c>
      <c r="E970" t="s">
        <v>837</v>
      </c>
      <c r="F970" t="s">
        <v>2135</v>
      </c>
      <c r="G970" t="s">
        <v>2136</v>
      </c>
      <c r="H970" t="s">
        <v>696</v>
      </c>
      <c r="I970" t="s">
        <v>15</v>
      </c>
    </row>
    <row r="971" spans="2:9">
      <c r="B971" t="s">
        <v>3229</v>
      </c>
      <c r="C971" t="s">
        <v>3230</v>
      </c>
      <c r="D971" t="s">
        <v>836</v>
      </c>
      <c r="E971" t="s">
        <v>837</v>
      </c>
      <c r="F971" t="s">
        <v>2129</v>
      </c>
      <c r="G971" t="s">
        <v>2130</v>
      </c>
      <c r="H971" t="s">
        <v>576</v>
      </c>
      <c r="I971" t="s">
        <v>16</v>
      </c>
    </row>
    <row r="972" spans="2:9">
      <c r="B972" t="s">
        <v>3231</v>
      </c>
      <c r="C972" t="s">
        <v>3232</v>
      </c>
      <c r="D972" t="s">
        <v>836</v>
      </c>
      <c r="E972" t="s">
        <v>837</v>
      </c>
      <c r="F972" t="s">
        <v>1644</v>
      </c>
      <c r="G972" t="s">
        <v>1645</v>
      </c>
      <c r="H972" t="s">
        <v>576</v>
      </c>
      <c r="I972" t="s">
        <v>16</v>
      </c>
    </row>
    <row r="973" spans="2:9">
      <c r="B973" t="s">
        <v>3233</v>
      </c>
      <c r="C973" t="s">
        <v>3234</v>
      </c>
      <c r="D973" t="s">
        <v>836</v>
      </c>
      <c r="E973" t="s">
        <v>837</v>
      </c>
      <c r="F973" t="s">
        <v>1320</v>
      </c>
      <c r="G973" t="s">
        <v>1321</v>
      </c>
      <c r="H973" t="s">
        <v>3235</v>
      </c>
      <c r="I973" t="s">
        <v>3236</v>
      </c>
    </row>
    <row r="974" spans="2:9">
      <c r="B974" t="s">
        <v>3237</v>
      </c>
      <c r="C974" t="s">
        <v>3238</v>
      </c>
      <c r="D974" t="s">
        <v>836</v>
      </c>
      <c r="E974" t="s">
        <v>837</v>
      </c>
      <c r="F974" t="s">
        <v>1533</v>
      </c>
      <c r="G974" t="s">
        <v>1534</v>
      </c>
      <c r="H974" t="s">
        <v>576</v>
      </c>
      <c r="I974" t="s">
        <v>16</v>
      </c>
    </row>
    <row r="975" spans="2:9">
      <c r="B975" t="s">
        <v>3239</v>
      </c>
      <c r="C975" t="s">
        <v>3240</v>
      </c>
      <c r="D975" t="s">
        <v>836</v>
      </c>
      <c r="E975" t="s">
        <v>837</v>
      </c>
      <c r="F975" t="s">
        <v>876</v>
      </c>
      <c r="G975" t="s">
        <v>877</v>
      </c>
      <c r="H975" t="s">
        <v>3241</v>
      </c>
      <c r="I975" t="s">
        <v>3242</v>
      </c>
    </row>
    <row r="976" spans="2:9" hidden="1">
      <c r="B976" t="s">
        <v>3243</v>
      </c>
      <c r="C976" t="s">
        <v>3244</v>
      </c>
      <c r="D976" t="s">
        <v>887</v>
      </c>
      <c r="E976" t="s">
        <v>888</v>
      </c>
      <c r="F976" t="s">
        <v>889</v>
      </c>
      <c r="G976" t="s">
        <v>890</v>
      </c>
      <c r="H976" t="s">
        <v>633</v>
      </c>
      <c r="I976" t="s">
        <v>60</v>
      </c>
    </row>
    <row r="977" spans="2:9">
      <c r="B977" t="s">
        <v>3247</v>
      </c>
      <c r="C977" t="s">
        <v>3248</v>
      </c>
      <c r="D977" t="s">
        <v>836</v>
      </c>
      <c r="E977" t="s">
        <v>837</v>
      </c>
      <c r="F977" t="s">
        <v>1320</v>
      </c>
      <c r="G977" t="s">
        <v>1321</v>
      </c>
      <c r="H977" t="s">
        <v>3249</v>
      </c>
      <c r="I977" t="s">
        <v>3250</v>
      </c>
    </row>
    <row r="978" spans="2:9">
      <c r="B978" t="s">
        <v>3251</v>
      </c>
      <c r="C978" t="s">
        <v>3252</v>
      </c>
      <c r="D978" t="s">
        <v>836</v>
      </c>
      <c r="E978" t="s">
        <v>837</v>
      </c>
      <c r="F978" t="s">
        <v>1843</v>
      </c>
      <c r="G978" t="s">
        <v>1844</v>
      </c>
      <c r="H978" t="s">
        <v>550</v>
      </c>
      <c r="I978" t="s">
        <v>432</v>
      </c>
    </row>
    <row r="979" spans="2:9">
      <c r="B979" t="s">
        <v>3253</v>
      </c>
      <c r="C979" t="s">
        <v>3254</v>
      </c>
      <c r="D979" t="s">
        <v>836</v>
      </c>
      <c r="E979" t="s">
        <v>837</v>
      </c>
      <c r="F979" t="s">
        <v>3255</v>
      </c>
      <c r="G979" t="s">
        <v>3256</v>
      </c>
      <c r="H979" t="s">
        <v>570</v>
      </c>
      <c r="I979" t="s">
        <v>14</v>
      </c>
    </row>
    <row r="980" spans="2:9">
      <c r="B980" t="s">
        <v>3257</v>
      </c>
      <c r="C980" t="s">
        <v>3258</v>
      </c>
      <c r="D980" t="s">
        <v>836</v>
      </c>
      <c r="E980" t="s">
        <v>837</v>
      </c>
      <c r="F980" t="s">
        <v>1656</v>
      </c>
      <c r="G980" t="s">
        <v>1657</v>
      </c>
      <c r="H980" t="s">
        <v>576</v>
      </c>
      <c r="I980" t="s">
        <v>16</v>
      </c>
    </row>
    <row r="981" spans="2:9">
      <c r="B981" t="s">
        <v>3259</v>
      </c>
      <c r="C981" t="s">
        <v>3260</v>
      </c>
      <c r="D981" t="s">
        <v>836</v>
      </c>
      <c r="E981" t="s">
        <v>837</v>
      </c>
      <c r="F981" t="s">
        <v>989</v>
      </c>
      <c r="G981" t="s">
        <v>990</v>
      </c>
      <c r="H981" t="s">
        <v>590</v>
      </c>
      <c r="I981" t="s">
        <v>591</v>
      </c>
    </row>
    <row r="982" spans="2:9">
      <c r="B982" t="s">
        <v>3261</v>
      </c>
      <c r="C982" t="s">
        <v>3262</v>
      </c>
      <c r="D982" t="s">
        <v>836</v>
      </c>
      <c r="E982" t="s">
        <v>837</v>
      </c>
      <c r="F982" t="s">
        <v>2494</v>
      </c>
      <c r="G982" t="s">
        <v>2495</v>
      </c>
      <c r="H982" t="s">
        <v>600</v>
      </c>
      <c r="I982" t="s">
        <v>601</v>
      </c>
    </row>
    <row r="983" spans="2:9" hidden="1">
      <c r="B983" t="s">
        <v>3263</v>
      </c>
      <c r="C983" t="s">
        <v>3264</v>
      </c>
      <c r="D983" t="s">
        <v>899</v>
      </c>
      <c r="E983" t="s">
        <v>900</v>
      </c>
      <c r="F983" t="s">
        <v>1105</v>
      </c>
      <c r="G983" t="s">
        <v>1106</v>
      </c>
      <c r="H983" t="s">
        <v>696</v>
      </c>
      <c r="I983" t="s">
        <v>15</v>
      </c>
    </row>
    <row r="984" spans="2:9">
      <c r="B984" t="s">
        <v>802</v>
      </c>
      <c r="C984" t="s">
        <v>803</v>
      </c>
      <c r="D984" t="s">
        <v>836</v>
      </c>
      <c r="E984" t="s">
        <v>837</v>
      </c>
      <c r="F984" t="s">
        <v>57</v>
      </c>
      <c r="G984" t="s">
        <v>741</v>
      </c>
      <c r="H984" t="s">
        <v>576</v>
      </c>
      <c r="I984" t="s">
        <v>16</v>
      </c>
    </row>
    <row r="985" spans="2:9">
      <c r="B985" t="s">
        <v>3265</v>
      </c>
      <c r="C985" t="s">
        <v>3266</v>
      </c>
      <c r="D985" t="s">
        <v>836</v>
      </c>
      <c r="E985" t="s">
        <v>837</v>
      </c>
      <c r="F985" t="s">
        <v>1437</v>
      </c>
      <c r="G985" t="s">
        <v>1438</v>
      </c>
      <c r="H985" t="s">
        <v>590</v>
      </c>
      <c r="I985" t="s">
        <v>591</v>
      </c>
    </row>
    <row r="986" spans="2:9">
      <c r="B986" t="s">
        <v>3267</v>
      </c>
      <c r="C986" t="s">
        <v>3268</v>
      </c>
      <c r="D986" t="s">
        <v>836</v>
      </c>
      <c r="E986" t="s">
        <v>837</v>
      </c>
      <c r="F986" t="s">
        <v>1393</v>
      </c>
      <c r="G986" t="s">
        <v>1394</v>
      </c>
      <c r="H986" t="s">
        <v>600</v>
      </c>
      <c r="I986" t="s">
        <v>601</v>
      </c>
    </row>
    <row r="987" spans="2:9">
      <c r="B987" t="s">
        <v>3269</v>
      </c>
      <c r="C987" t="s">
        <v>3270</v>
      </c>
      <c r="D987" t="s">
        <v>836</v>
      </c>
      <c r="E987" t="s">
        <v>837</v>
      </c>
      <c r="F987" t="s">
        <v>1973</v>
      </c>
      <c r="G987" t="s">
        <v>1974</v>
      </c>
      <c r="H987" t="s">
        <v>576</v>
      </c>
      <c r="I987" t="s">
        <v>16</v>
      </c>
    </row>
    <row r="988" spans="2:9">
      <c r="B988" t="s">
        <v>3271</v>
      </c>
      <c r="C988" t="s">
        <v>3272</v>
      </c>
      <c r="D988" t="s">
        <v>836</v>
      </c>
      <c r="E988" t="s">
        <v>837</v>
      </c>
      <c r="F988" t="s">
        <v>1519</v>
      </c>
      <c r="G988" t="s">
        <v>1520</v>
      </c>
      <c r="H988" t="s">
        <v>696</v>
      </c>
      <c r="I988" t="s">
        <v>15</v>
      </c>
    </row>
    <row r="989" spans="2:9">
      <c r="B989" t="s">
        <v>3273</v>
      </c>
      <c r="C989" t="s">
        <v>3274</v>
      </c>
      <c r="D989" t="s">
        <v>836</v>
      </c>
      <c r="E989" t="s">
        <v>837</v>
      </c>
      <c r="F989" t="s">
        <v>1083</v>
      </c>
      <c r="G989" t="s">
        <v>1084</v>
      </c>
      <c r="H989" t="s">
        <v>600</v>
      </c>
      <c r="I989" t="s">
        <v>601</v>
      </c>
    </row>
    <row r="990" spans="2:9">
      <c r="B990" t="s">
        <v>3275</v>
      </c>
      <c r="C990" t="s">
        <v>3276</v>
      </c>
      <c r="D990" t="s">
        <v>836</v>
      </c>
      <c r="E990" t="s">
        <v>837</v>
      </c>
      <c r="F990" t="s">
        <v>3277</v>
      </c>
      <c r="G990" t="s">
        <v>3278</v>
      </c>
      <c r="H990" t="s">
        <v>590</v>
      </c>
      <c r="I990" t="s">
        <v>591</v>
      </c>
    </row>
    <row r="991" spans="2:9">
      <c r="B991" t="s">
        <v>3279</v>
      </c>
      <c r="C991" t="s">
        <v>3280</v>
      </c>
      <c r="D991" t="s">
        <v>836</v>
      </c>
      <c r="E991" t="s">
        <v>837</v>
      </c>
      <c r="F991" t="s">
        <v>1765</v>
      </c>
      <c r="G991" t="s">
        <v>1766</v>
      </c>
      <c r="H991" t="s">
        <v>600</v>
      </c>
      <c r="I991" t="s">
        <v>601</v>
      </c>
    </row>
    <row r="992" spans="2:9">
      <c r="B992" t="s">
        <v>3281</v>
      </c>
      <c r="C992" t="s">
        <v>3282</v>
      </c>
      <c r="D992" t="s">
        <v>836</v>
      </c>
      <c r="E992" t="s">
        <v>837</v>
      </c>
      <c r="F992" t="s">
        <v>838</v>
      </c>
      <c r="G992" t="s">
        <v>839</v>
      </c>
      <c r="H992" t="s">
        <v>590</v>
      </c>
      <c r="I992" t="s">
        <v>591</v>
      </c>
    </row>
    <row r="993" spans="2:9">
      <c r="B993" t="s">
        <v>3283</v>
      </c>
      <c r="C993" t="s">
        <v>3284</v>
      </c>
      <c r="D993" t="s">
        <v>836</v>
      </c>
      <c r="E993" t="s">
        <v>837</v>
      </c>
      <c r="F993" t="s">
        <v>1785</v>
      </c>
      <c r="G993" t="s">
        <v>1786</v>
      </c>
      <c r="H993" t="s">
        <v>590</v>
      </c>
      <c r="I993" t="s">
        <v>591</v>
      </c>
    </row>
    <row r="994" spans="2:9">
      <c r="B994" t="s">
        <v>3285</v>
      </c>
      <c r="C994" t="s">
        <v>3286</v>
      </c>
      <c r="D994" t="s">
        <v>836</v>
      </c>
      <c r="E994" t="s">
        <v>837</v>
      </c>
      <c r="F994" t="s">
        <v>1745</v>
      </c>
      <c r="G994" t="s">
        <v>1746</v>
      </c>
      <c r="H994" t="s">
        <v>590</v>
      </c>
      <c r="I994" t="s">
        <v>591</v>
      </c>
    </row>
    <row r="995" spans="2:9">
      <c r="B995" t="s">
        <v>3287</v>
      </c>
      <c r="C995" t="s">
        <v>3288</v>
      </c>
      <c r="D995" t="s">
        <v>836</v>
      </c>
      <c r="E995" t="s">
        <v>837</v>
      </c>
      <c r="F995" t="s">
        <v>1843</v>
      </c>
      <c r="G995" t="s">
        <v>1844</v>
      </c>
      <c r="H995" t="s">
        <v>600</v>
      </c>
      <c r="I995" t="s">
        <v>601</v>
      </c>
    </row>
    <row r="996" spans="2:9">
      <c r="B996" t="s">
        <v>3289</v>
      </c>
      <c r="C996" t="s">
        <v>3290</v>
      </c>
      <c r="D996" t="s">
        <v>836</v>
      </c>
      <c r="E996" t="s">
        <v>837</v>
      </c>
      <c r="F996" t="s">
        <v>1204</v>
      </c>
      <c r="G996" t="s">
        <v>1205</v>
      </c>
      <c r="H996" t="s">
        <v>600</v>
      </c>
      <c r="I996" t="s">
        <v>601</v>
      </c>
    </row>
    <row r="997" spans="2:9">
      <c r="B997" t="s">
        <v>3291</v>
      </c>
      <c r="C997" t="s">
        <v>3292</v>
      </c>
      <c r="D997" t="s">
        <v>836</v>
      </c>
      <c r="E997" t="s">
        <v>837</v>
      </c>
      <c r="F997" t="s">
        <v>1519</v>
      </c>
      <c r="G997" t="s">
        <v>1520</v>
      </c>
      <c r="H997" t="s">
        <v>600</v>
      </c>
      <c r="I997" t="s">
        <v>601</v>
      </c>
    </row>
    <row r="998" spans="2:9">
      <c r="B998" t="s">
        <v>3293</v>
      </c>
      <c r="C998" t="s">
        <v>3294</v>
      </c>
      <c r="D998" t="s">
        <v>836</v>
      </c>
      <c r="E998" t="s">
        <v>837</v>
      </c>
      <c r="F998" t="s">
        <v>895</v>
      </c>
      <c r="G998" t="s">
        <v>896</v>
      </c>
      <c r="H998" t="s">
        <v>600</v>
      </c>
      <c r="I998" t="s">
        <v>601</v>
      </c>
    </row>
    <row r="999" spans="2:9">
      <c r="B999" t="s">
        <v>3295</v>
      </c>
      <c r="C999" t="s">
        <v>3296</v>
      </c>
      <c r="D999" t="s">
        <v>836</v>
      </c>
      <c r="E999" t="s">
        <v>837</v>
      </c>
      <c r="F999" t="s">
        <v>1769</v>
      </c>
      <c r="G999" t="s">
        <v>1770</v>
      </c>
      <c r="H999" t="s">
        <v>600</v>
      </c>
      <c r="I999" t="s">
        <v>601</v>
      </c>
    </row>
    <row r="1000" spans="2:9">
      <c r="B1000" t="s">
        <v>3297</v>
      </c>
      <c r="C1000" t="s">
        <v>3298</v>
      </c>
      <c r="D1000" t="s">
        <v>836</v>
      </c>
      <c r="E1000" t="s">
        <v>837</v>
      </c>
      <c r="F1000" t="s">
        <v>2458</v>
      </c>
      <c r="G1000" t="s">
        <v>2459</v>
      </c>
      <c r="H1000" t="s">
        <v>590</v>
      </c>
      <c r="I1000" t="s">
        <v>591</v>
      </c>
    </row>
    <row r="1001" spans="2:9">
      <c r="B1001" t="s">
        <v>3299</v>
      </c>
      <c r="C1001" t="s">
        <v>3300</v>
      </c>
      <c r="D1001" t="s">
        <v>836</v>
      </c>
      <c r="E1001" t="s">
        <v>837</v>
      </c>
      <c r="F1001" t="s">
        <v>2420</v>
      </c>
      <c r="G1001" t="s">
        <v>2421</v>
      </c>
      <c r="H1001" t="s">
        <v>590</v>
      </c>
      <c r="I1001" t="s">
        <v>591</v>
      </c>
    </row>
    <row r="1002" spans="2:9">
      <c r="B1002" t="s">
        <v>592</v>
      </c>
      <c r="C1002" t="s">
        <v>593</v>
      </c>
      <c r="D1002" t="s">
        <v>836</v>
      </c>
      <c r="E1002" t="s">
        <v>837</v>
      </c>
      <c r="F1002" t="s">
        <v>557</v>
      </c>
      <c r="G1002" t="s">
        <v>558</v>
      </c>
      <c r="H1002" t="s">
        <v>590</v>
      </c>
      <c r="I1002" t="s">
        <v>591</v>
      </c>
    </row>
    <row r="1003" spans="2:9">
      <c r="B1003" t="s">
        <v>3301</v>
      </c>
      <c r="C1003" t="s">
        <v>3302</v>
      </c>
      <c r="D1003" t="s">
        <v>836</v>
      </c>
      <c r="E1003" t="s">
        <v>837</v>
      </c>
      <c r="F1003" t="s">
        <v>1614</v>
      </c>
      <c r="G1003" t="s">
        <v>1615</v>
      </c>
      <c r="H1003" t="s">
        <v>600</v>
      </c>
      <c r="I1003" t="s">
        <v>601</v>
      </c>
    </row>
    <row r="1004" spans="2:9">
      <c r="B1004" t="s">
        <v>3303</v>
      </c>
      <c r="C1004" t="s">
        <v>3304</v>
      </c>
      <c r="D1004" t="s">
        <v>836</v>
      </c>
      <c r="E1004" t="s">
        <v>837</v>
      </c>
      <c r="F1004" t="s">
        <v>1040</v>
      </c>
      <c r="G1004" t="s">
        <v>1041</v>
      </c>
      <c r="H1004" t="s">
        <v>608</v>
      </c>
      <c r="I1004" t="s">
        <v>609</v>
      </c>
    </row>
    <row r="1005" spans="2:9">
      <c r="B1005" t="s">
        <v>3305</v>
      </c>
      <c r="C1005" t="s">
        <v>3306</v>
      </c>
      <c r="D1005" t="s">
        <v>836</v>
      </c>
      <c r="E1005" t="s">
        <v>837</v>
      </c>
      <c r="F1005" t="s">
        <v>1728</v>
      </c>
      <c r="G1005" t="s">
        <v>1729</v>
      </c>
      <c r="H1005" t="s">
        <v>600</v>
      </c>
      <c r="I1005" t="s">
        <v>601</v>
      </c>
    </row>
    <row r="1006" spans="2:9">
      <c r="B1006" t="s">
        <v>3307</v>
      </c>
      <c r="C1006" t="s">
        <v>3308</v>
      </c>
      <c r="D1006" t="s">
        <v>836</v>
      </c>
      <c r="E1006" t="s">
        <v>837</v>
      </c>
      <c r="F1006" t="s">
        <v>1757</v>
      </c>
      <c r="G1006" t="s">
        <v>1758</v>
      </c>
      <c r="H1006" t="s">
        <v>590</v>
      </c>
      <c r="I1006" t="s">
        <v>591</v>
      </c>
    </row>
    <row r="1007" spans="2:9">
      <c r="B1007" t="s">
        <v>3309</v>
      </c>
      <c r="C1007" t="s">
        <v>3310</v>
      </c>
      <c r="D1007" t="s">
        <v>836</v>
      </c>
      <c r="E1007" t="s">
        <v>837</v>
      </c>
      <c r="F1007" t="s">
        <v>2494</v>
      </c>
      <c r="G1007" t="s">
        <v>2495</v>
      </c>
      <c r="H1007" t="s">
        <v>590</v>
      </c>
      <c r="I1007" t="s">
        <v>591</v>
      </c>
    </row>
    <row r="1008" spans="2:9">
      <c r="B1008" t="s">
        <v>3311</v>
      </c>
      <c r="C1008" t="s">
        <v>3312</v>
      </c>
      <c r="D1008" t="s">
        <v>836</v>
      </c>
      <c r="E1008" t="s">
        <v>837</v>
      </c>
      <c r="F1008" t="s">
        <v>1745</v>
      </c>
      <c r="G1008" t="s">
        <v>1746</v>
      </c>
      <c r="H1008" t="s">
        <v>600</v>
      </c>
      <c r="I1008" t="s">
        <v>601</v>
      </c>
    </row>
    <row r="1009" spans="2:9">
      <c r="B1009" t="s">
        <v>3313</v>
      </c>
      <c r="C1009" t="s">
        <v>3314</v>
      </c>
      <c r="D1009" t="s">
        <v>836</v>
      </c>
      <c r="E1009" t="s">
        <v>837</v>
      </c>
      <c r="F1009" t="s">
        <v>895</v>
      </c>
      <c r="G1009" t="s">
        <v>896</v>
      </c>
      <c r="H1009" t="s">
        <v>600</v>
      </c>
      <c r="I1009" t="s">
        <v>601</v>
      </c>
    </row>
    <row r="1010" spans="2:9">
      <c r="B1010" t="s">
        <v>3315</v>
      </c>
      <c r="C1010" t="s">
        <v>3316</v>
      </c>
      <c r="D1010" t="s">
        <v>836</v>
      </c>
      <c r="E1010" t="s">
        <v>837</v>
      </c>
      <c r="F1010" t="s">
        <v>1397</v>
      </c>
      <c r="G1010" t="s">
        <v>1398</v>
      </c>
      <c r="H1010" t="s">
        <v>608</v>
      </c>
      <c r="I1010" t="s">
        <v>609</v>
      </c>
    </row>
    <row r="1011" spans="2:9">
      <c r="B1011" t="s">
        <v>3317</v>
      </c>
      <c r="C1011" t="s">
        <v>3318</v>
      </c>
      <c r="D1011" t="s">
        <v>836</v>
      </c>
      <c r="E1011" t="s">
        <v>837</v>
      </c>
      <c r="F1011" t="s">
        <v>2155</v>
      </c>
      <c r="G1011" t="s">
        <v>2156</v>
      </c>
      <c r="H1011" t="s">
        <v>600</v>
      </c>
      <c r="I1011" t="s">
        <v>601</v>
      </c>
    </row>
    <row r="1012" spans="2:9">
      <c r="B1012" t="s">
        <v>3319</v>
      </c>
      <c r="C1012" t="s">
        <v>3320</v>
      </c>
      <c r="D1012" t="s">
        <v>836</v>
      </c>
      <c r="E1012" t="s">
        <v>837</v>
      </c>
      <c r="F1012" t="s">
        <v>916</v>
      </c>
      <c r="G1012" t="s">
        <v>917</v>
      </c>
      <c r="H1012" t="s">
        <v>600</v>
      </c>
      <c r="I1012" t="s">
        <v>601</v>
      </c>
    </row>
    <row r="1013" spans="2:9">
      <c r="B1013" t="s">
        <v>3321</v>
      </c>
      <c r="C1013" t="s">
        <v>3322</v>
      </c>
      <c r="D1013" t="s">
        <v>836</v>
      </c>
      <c r="E1013" t="s">
        <v>837</v>
      </c>
      <c r="F1013" t="s">
        <v>1397</v>
      </c>
      <c r="G1013" t="s">
        <v>1398</v>
      </c>
      <c r="H1013" t="s">
        <v>2876</v>
      </c>
      <c r="I1013" t="s">
        <v>2877</v>
      </c>
    </row>
    <row r="1014" spans="2:9" hidden="1">
      <c r="B1014" t="s">
        <v>3323</v>
      </c>
      <c r="C1014" t="s">
        <v>3324</v>
      </c>
      <c r="D1014" t="s">
        <v>899</v>
      </c>
      <c r="E1014" t="s">
        <v>900</v>
      </c>
      <c r="F1014" t="s">
        <v>3325</v>
      </c>
      <c r="G1014" t="s">
        <v>3326</v>
      </c>
      <c r="H1014" t="s">
        <v>576</v>
      </c>
      <c r="I1014" t="s">
        <v>16</v>
      </c>
    </row>
    <row r="1015" spans="2:9" hidden="1">
      <c r="B1015" t="s">
        <v>3327</v>
      </c>
      <c r="C1015" t="s">
        <v>3328</v>
      </c>
      <c r="D1015" t="s">
        <v>1305</v>
      </c>
      <c r="E1015" t="s">
        <v>1306</v>
      </c>
      <c r="F1015" t="s">
        <v>1575</v>
      </c>
      <c r="G1015" t="s">
        <v>1576</v>
      </c>
      <c r="H1015" t="s">
        <v>2258</v>
      </c>
      <c r="I1015" t="s">
        <v>2259</v>
      </c>
    </row>
    <row r="1016" spans="2:9" hidden="1">
      <c r="B1016" t="s">
        <v>3329</v>
      </c>
      <c r="C1016" t="s">
        <v>3330</v>
      </c>
      <c r="D1016" t="s">
        <v>1305</v>
      </c>
      <c r="E1016" t="s">
        <v>1306</v>
      </c>
      <c r="F1016" t="s">
        <v>1575</v>
      </c>
      <c r="G1016" t="s">
        <v>1576</v>
      </c>
      <c r="H1016" t="s">
        <v>2738</v>
      </c>
      <c r="I1016" t="s">
        <v>2739</v>
      </c>
    </row>
    <row r="1017" spans="2:9">
      <c r="B1017" t="s">
        <v>3331</v>
      </c>
      <c r="C1017" t="s">
        <v>3332</v>
      </c>
      <c r="D1017" t="s">
        <v>836</v>
      </c>
      <c r="E1017" t="s">
        <v>837</v>
      </c>
      <c r="F1017" t="s">
        <v>1397</v>
      </c>
      <c r="G1017" t="s">
        <v>1398</v>
      </c>
      <c r="H1017" t="s">
        <v>608</v>
      </c>
      <c r="I1017" t="s">
        <v>609</v>
      </c>
    </row>
    <row r="1018" spans="2:9" hidden="1">
      <c r="B1018" t="s">
        <v>3333</v>
      </c>
      <c r="C1018" t="s">
        <v>3334</v>
      </c>
      <c r="D1018" t="s">
        <v>1305</v>
      </c>
      <c r="E1018" t="s">
        <v>1306</v>
      </c>
      <c r="F1018" t="s">
        <v>1575</v>
      </c>
      <c r="G1018" t="s">
        <v>1576</v>
      </c>
      <c r="H1018" t="s">
        <v>2738</v>
      </c>
      <c r="I1018" t="s">
        <v>2739</v>
      </c>
    </row>
    <row r="1019" spans="2:9">
      <c r="B1019" t="s">
        <v>3335</v>
      </c>
      <c r="C1019" t="s">
        <v>3336</v>
      </c>
      <c r="D1019" t="s">
        <v>836</v>
      </c>
      <c r="E1019" t="s">
        <v>837</v>
      </c>
      <c r="F1019" t="s">
        <v>1019</v>
      </c>
      <c r="G1019" t="s">
        <v>1020</v>
      </c>
      <c r="H1019" t="s">
        <v>600</v>
      </c>
      <c r="I1019" t="s">
        <v>601</v>
      </c>
    </row>
    <row r="1020" spans="2:9">
      <c r="B1020" t="s">
        <v>3337</v>
      </c>
      <c r="C1020" t="s">
        <v>3338</v>
      </c>
      <c r="D1020" t="s">
        <v>836</v>
      </c>
      <c r="E1020" t="s">
        <v>837</v>
      </c>
      <c r="F1020" t="s">
        <v>1013</v>
      </c>
      <c r="G1020" t="s">
        <v>1014</v>
      </c>
      <c r="H1020" t="s">
        <v>600</v>
      </c>
      <c r="I1020" t="s">
        <v>601</v>
      </c>
    </row>
    <row r="1021" spans="2:9">
      <c r="B1021" t="s">
        <v>3339</v>
      </c>
      <c r="C1021" t="s">
        <v>3340</v>
      </c>
      <c r="D1021" t="s">
        <v>836</v>
      </c>
      <c r="E1021" t="s">
        <v>837</v>
      </c>
      <c r="F1021" t="s">
        <v>852</v>
      </c>
      <c r="G1021" t="s">
        <v>853</v>
      </c>
      <c r="H1021" t="s">
        <v>570</v>
      </c>
      <c r="I1021" t="s">
        <v>14</v>
      </c>
    </row>
    <row r="1022" spans="2:9">
      <c r="B1022" t="s">
        <v>3341</v>
      </c>
      <c r="C1022" t="s">
        <v>3342</v>
      </c>
      <c r="D1022" t="s">
        <v>836</v>
      </c>
      <c r="E1022" t="s">
        <v>837</v>
      </c>
      <c r="F1022" t="s">
        <v>1753</v>
      </c>
      <c r="G1022" t="s">
        <v>1754</v>
      </c>
      <c r="H1022" t="s">
        <v>590</v>
      </c>
      <c r="I1022" t="s">
        <v>591</v>
      </c>
    </row>
    <row r="1023" spans="2:9">
      <c r="B1023" t="s">
        <v>3343</v>
      </c>
      <c r="C1023" t="s">
        <v>3344</v>
      </c>
      <c r="D1023" t="s">
        <v>836</v>
      </c>
      <c r="E1023" t="s">
        <v>837</v>
      </c>
      <c r="F1023" t="s">
        <v>1101</v>
      </c>
      <c r="G1023" t="s">
        <v>1102</v>
      </c>
      <c r="H1023" t="s">
        <v>570</v>
      </c>
      <c r="I1023" t="s">
        <v>14</v>
      </c>
    </row>
    <row r="1024" spans="2:9">
      <c r="B1024" t="s">
        <v>3345</v>
      </c>
      <c r="C1024" t="s">
        <v>3346</v>
      </c>
      <c r="D1024" t="s">
        <v>836</v>
      </c>
      <c r="E1024" t="s">
        <v>837</v>
      </c>
      <c r="F1024" t="s">
        <v>852</v>
      </c>
      <c r="G1024" t="s">
        <v>853</v>
      </c>
      <c r="H1024" t="s">
        <v>3347</v>
      </c>
      <c r="I1024" t="s">
        <v>3348</v>
      </c>
    </row>
    <row r="1025" spans="2:9" hidden="1">
      <c r="B1025" t="s">
        <v>3349</v>
      </c>
      <c r="C1025" t="s">
        <v>3350</v>
      </c>
      <c r="D1025" t="s">
        <v>1305</v>
      </c>
      <c r="E1025" t="s">
        <v>1306</v>
      </c>
      <c r="F1025" t="s">
        <v>1575</v>
      </c>
      <c r="G1025" t="s">
        <v>1576</v>
      </c>
      <c r="H1025" t="s">
        <v>2258</v>
      </c>
      <c r="I1025" t="s">
        <v>2259</v>
      </c>
    </row>
    <row r="1026" spans="2:9">
      <c r="B1026" t="s">
        <v>3351</v>
      </c>
      <c r="C1026" t="s">
        <v>3352</v>
      </c>
      <c r="D1026" t="s">
        <v>836</v>
      </c>
      <c r="E1026" t="s">
        <v>837</v>
      </c>
      <c r="F1026" t="s">
        <v>895</v>
      </c>
      <c r="G1026" t="s">
        <v>896</v>
      </c>
      <c r="H1026" t="s">
        <v>576</v>
      </c>
      <c r="I1026" t="s">
        <v>16</v>
      </c>
    </row>
    <row r="1027" spans="2:9">
      <c r="B1027" t="s">
        <v>3353</v>
      </c>
      <c r="C1027" t="s">
        <v>3354</v>
      </c>
      <c r="D1027" t="s">
        <v>836</v>
      </c>
      <c r="E1027" t="s">
        <v>837</v>
      </c>
      <c r="F1027" t="s">
        <v>3355</v>
      </c>
      <c r="G1027" t="s">
        <v>3356</v>
      </c>
      <c r="H1027" t="s">
        <v>576</v>
      </c>
      <c r="I1027" t="s">
        <v>16</v>
      </c>
    </row>
    <row r="1028" spans="2:9">
      <c r="B1028" t="s">
        <v>3357</v>
      </c>
      <c r="C1028" t="s">
        <v>3358</v>
      </c>
      <c r="D1028" t="s">
        <v>836</v>
      </c>
      <c r="E1028" t="s">
        <v>837</v>
      </c>
      <c r="F1028" t="s">
        <v>1362</v>
      </c>
      <c r="G1028" t="s">
        <v>1363</v>
      </c>
      <c r="H1028" t="s">
        <v>696</v>
      </c>
      <c r="I1028" t="s">
        <v>15</v>
      </c>
    </row>
    <row r="1029" spans="2:9">
      <c r="B1029" t="s">
        <v>3359</v>
      </c>
      <c r="C1029" t="s">
        <v>3360</v>
      </c>
      <c r="D1029" t="s">
        <v>836</v>
      </c>
      <c r="E1029" t="s">
        <v>837</v>
      </c>
      <c r="F1029" t="s">
        <v>2218</v>
      </c>
      <c r="G1029" t="s">
        <v>2219</v>
      </c>
      <c r="H1029" t="s">
        <v>576</v>
      </c>
      <c r="I1029" t="s">
        <v>16</v>
      </c>
    </row>
    <row r="1030" spans="2:9">
      <c r="B1030" t="s">
        <v>3361</v>
      </c>
      <c r="C1030" t="s">
        <v>3362</v>
      </c>
      <c r="D1030" t="s">
        <v>836</v>
      </c>
      <c r="E1030" t="s">
        <v>837</v>
      </c>
      <c r="F1030" t="s">
        <v>1320</v>
      </c>
      <c r="G1030" t="s">
        <v>1321</v>
      </c>
      <c r="H1030" t="s">
        <v>696</v>
      </c>
      <c r="I1030" t="s">
        <v>15</v>
      </c>
    </row>
    <row r="1031" spans="2:9">
      <c r="B1031" t="s">
        <v>3363</v>
      </c>
      <c r="C1031" t="s">
        <v>3364</v>
      </c>
      <c r="D1031" t="s">
        <v>836</v>
      </c>
      <c r="E1031" t="s">
        <v>837</v>
      </c>
      <c r="F1031" t="s">
        <v>557</v>
      </c>
      <c r="G1031" t="s">
        <v>558</v>
      </c>
      <c r="H1031" t="s">
        <v>576</v>
      </c>
      <c r="I1031" t="s">
        <v>16</v>
      </c>
    </row>
    <row r="1032" spans="2:9" hidden="1">
      <c r="B1032" t="s">
        <v>3365</v>
      </c>
      <c r="C1032" t="s">
        <v>3366</v>
      </c>
      <c r="D1032" t="s">
        <v>887</v>
      </c>
      <c r="E1032" t="s">
        <v>888</v>
      </c>
      <c r="F1032" t="s">
        <v>889</v>
      </c>
      <c r="G1032" t="s">
        <v>890</v>
      </c>
      <c r="H1032" t="s">
        <v>633</v>
      </c>
      <c r="I1032" t="s">
        <v>60</v>
      </c>
    </row>
    <row r="1033" spans="2:9" hidden="1">
      <c r="B1033" t="s">
        <v>3367</v>
      </c>
      <c r="C1033" t="s">
        <v>3368</v>
      </c>
      <c r="D1033" t="s">
        <v>887</v>
      </c>
      <c r="E1033" t="s">
        <v>888</v>
      </c>
      <c r="F1033" t="s">
        <v>889</v>
      </c>
      <c r="G1033" t="s">
        <v>890</v>
      </c>
      <c r="H1033" t="s">
        <v>633</v>
      </c>
      <c r="I1033" t="s">
        <v>60</v>
      </c>
    </row>
    <row r="1034" spans="2:9" hidden="1">
      <c r="B1034" t="s">
        <v>3369</v>
      </c>
      <c r="C1034" t="s">
        <v>3370</v>
      </c>
      <c r="D1034" t="s">
        <v>887</v>
      </c>
      <c r="E1034" t="s">
        <v>888</v>
      </c>
      <c r="F1034" t="s">
        <v>889</v>
      </c>
      <c r="G1034" t="s">
        <v>890</v>
      </c>
      <c r="H1034" t="s">
        <v>633</v>
      </c>
      <c r="I1034" t="s">
        <v>60</v>
      </c>
    </row>
    <row r="1035" spans="2:9" hidden="1">
      <c r="B1035" t="s">
        <v>3371</v>
      </c>
      <c r="C1035" t="s">
        <v>3372</v>
      </c>
      <c r="D1035" t="s">
        <v>887</v>
      </c>
      <c r="E1035" t="s">
        <v>888</v>
      </c>
      <c r="F1035" t="s">
        <v>889</v>
      </c>
      <c r="G1035" t="s">
        <v>890</v>
      </c>
      <c r="H1035" t="s">
        <v>633</v>
      </c>
      <c r="I1035" t="s">
        <v>60</v>
      </c>
    </row>
    <row r="1036" spans="2:9" hidden="1">
      <c r="B1036" t="s">
        <v>3373</v>
      </c>
      <c r="C1036" t="s">
        <v>3374</v>
      </c>
      <c r="D1036" t="s">
        <v>887</v>
      </c>
      <c r="E1036" t="s">
        <v>888</v>
      </c>
      <c r="F1036" t="s">
        <v>977</v>
      </c>
      <c r="G1036" t="s">
        <v>978</v>
      </c>
      <c r="H1036" t="s">
        <v>633</v>
      </c>
      <c r="I1036" t="s">
        <v>60</v>
      </c>
    </row>
    <row r="1037" spans="2:9">
      <c r="B1037" t="s">
        <v>3375</v>
      </c>
      <c r="C1037" t="s">
        <v>3376</v>
      </c>
      <c r="D1037" t="s">
        <v>836</v>
      </c>
      <c r="E1037" t="s">
        <v>837</v>
      </c>
      <c r="F1037" t="s">
        <v>3067</v>
      </c>
      <c r="G1037" t="s">
        <v>3068</v>
      </c>
      <c r="H1037" t="s">
        <v>576</v>
      </c>
      <c r="I1037" t="s">
        <v>16</v>
      </c>
    </row>
    <row r="1038" spans="2:9" hidden="1">
      <c r="B1038" t="s">
        <v>3377</v>
      </c>
      <c r="C1038" t="s">
        <v>3378</v>
      </c>
      <c r="D1038" t="s">
        <v>887</v>
      </c>
      <c r="E1038" t="s">
        <v>888</v>
      </c>
      <c r="F1038" t="s">
        <v>889</v>
      </c>
      <c r="G1038" t="s">
        <v>890</v>
      </c>
      <c r="H1038" t="s">
        <v>633</v>
      </c>
      <c r="I1038" t="s">
        <v>60</v>
      </c>
    </row>
    <row r="1039" spans="2:9">
      <c r="B1039" t="s">
        <v>3379</v>
      </c>
      <c r="C1039" t="s">
        <v>3380</v>
      </c>
      <c r="D1039" t="s">
        <v>836</v>
      </c>
      <c r="E1039" t="s">
        <v>837</v>
      </c>
      <c r="F1039" t="s">
        <v>2420</v>
      </c>
      <c r="G1039" t="s">
        <v>2421</v>
      </c>
      <c r="H1039" t="s">
        <v>590</v>
      </c>
      <c r="I1039" t="s">
        <v>591</v>
      </c>
    </row>
    <row r="1040" spans="2:9" hidden="1">
      <c r="B1040" t="s">
        <v>3381</v>
      </c>
      <c r="C1040" t="s">
        <v>3382</v>
      </c>
      <c r="D1040" t="s">
        <v>887</v>
      </c>
      <c r="E1040" t="s">
        <v>888</v>
      </c>
      <c r="F1040" t="s">
        <v>889</v>
      </c>
      <c r="G1040" t="s">
        <v>890</v>
      </c>
      <c r="H1040" t="s">
        <v>633</v>
      </c>
      <c r="I1040" t="s">
        <v>60</v>
      </c>
    </row>
    <row r="1041" spans="2:9" hidden="1">
      <c r="B1041" t="s">
        <v>3383</v>
      </c>
      <c r="C1041" t="s">
        <v>3384</v>
      </c>
      <c r="D1041" t="s">
        <v>887</v>
      </c>
      <c r="E1041" t="s">
        <v>888</v>
      </c>
      <c r="F1041" t="s">
        <v>889</v>
      </c>
      <c r="G1041" t="s">
        <v>890</v>
      </c>
      <c r="H1041" t="s">
        <v>633</v>
      </c>
      <c r="I1041" t="s">
        <v>60</v>
      </c>
    </row>
    <row r="1042" spans="2:9" hidden="1">
      <c r="B1042" t="s">
        <v>3385</v>
      </c>
      <c r="C1042" t="s">
        <v>3386</v>
      </c>
      <c r="D1042" t="s">
        <v>887</v>
      </c>
      <c r="E1042" t="s">
        <v>888</v>
      </c>
      <c r="F1042" t="s">
        <v>977</v>
      </c>
      <c r="G1042" t="s">
        <v>978</v>
      </c>
      <c r="H1042" t="s">
        <v>1178</v>
      </c>
      <c r="I1042" t="s">
        <v>1926</v>
      </c>
    </row>
    <row r="1043" spans="2:9">
      <c r="B1043" t="s">
        <v>3387</v>
      </c>
      <c r="C1043" t="s">
        <v>3388</v>
      </c>
      <c r="D1043" t="s">
        <v>836</v>
      </c>
      <c r="E1043" t="s">
        <v>837</v>
      </c>
      <c r="F1043" t="s">
        <v>3389</v>
      </c>
      <c r="G1043" t="s">
        <v>3390</v>
      </c>
      <c r="H1043" t="s">
        <v>600</v>
      </c>
      <c r="I1043" t="s">
        <v>601</v>
      </c>
    </row>
    <row r="1044" spans="2:9">
      <c r="B1044" t="s">
        <v>3391</v>
      </c>
      <c r="C1044" t="s">
        <v>3392</v>
      </c>
      <c r="D1044" t="s">
        <v>836</v>
      </c>
      <c r="E1044" t="s">
        <v>837</v>
      </c>
      <c r="F1044" t="s">
        <v>2376</v>
      </c>
      <c r="G1044" t="s">
        <v>2377</v>
      </c>
      <c r="H1044" t="s">
        <v>576</v>
      </c>
      <c r="I1044" t="s">
        <v>16</v>
      </c>
    </row>
    <row r="1045" spans="2:9">
      <c r="B1045" t="s">
        <v>3393</v>
      </c>
      <c r="C1045" t="s">
        <v>3394</v>
      </c>
      <c r="D1045" t="s">
        <v>836</v>
      </c>
      <c r="E1045" t="s">
        <v>837</v>
      </c>
      <c r="F1045" t="s">
        <v>1765</v>
      </c>
      <c r="G1045" t="s">
        <v>1766</v>
      </c>
      <c r="H1045" t="s">
        <v>608</v>
      </c>
      <c r="I1045" t="s">
        <v>609</v>
      </c>
    </row>
    <row r="1046" spans="2:9">
      <c r="B1046" t="s">
        <v>3395</v>
      </c>
      <c r="C1046" t="s">
        <v>3396</v>
      </c>
      <c r="D1046" t="s">
        <v>836</v>
      </c>
      <c r="E1046" t="s">
        <v>837</v>
      </c>
      <c r="F1046" t="s">
        <v>2376</v>
      </c>
      <c r="G1046" t="s">
        <v>2377</v>
      </c>
      <c r="H1046" t="s">
        <v>600</v>
      </c>
      <c r="I1046" t="s">
        <v>601</v>
      </c>
    </row>
    <row r="1047" spans="2:9">
      <c r="B1047" t="s">
        <v>3397</v>
      </c>
      <c r="C1047" t="s">
        <v>3398</v>
      </c>
      <c r="D1047" t="s">
        <v>836</v>
      </c>
      <c r="E1047" t="s">
        <v>837</v>
      </c>
      <c r="F1047" t="s">
        <v>1648</v>
      </c>
      <c r="G1047" t="s">
        <v>1649</v>
      </c>
      <c r="H1047" t="s">
        <v>600</v>
      </c>
      <c r="I1047" t="s">
        <v>601</v>
      </c>
    </row>
    <row r="1048" spans="2:9">
      <c r="B1048" t="s">
        <v>3399</v>
      </c>
      <c r="C1048" t="s">
        <v>3400</v>
      </c>
      <c r="D1048" t="s">
        <v>836</v>
      </c>
      <c r="E1048" t="s">
        <v>837</v>
      </c>
      <c r="F1048" t="s">
        <v>1648</v>
      </c>
      <c r="G1048" t="s">
        <v>1649</v>
      </c>
      <c r="H1048" t="s">
        <v>590</v>
      </c>
      <c r="I1048" t="s">
        <v>591</v>
      </c>
    </row>
    <row r="1049" spans="2:9">
      <c r="B1049" t="s">
        <v>3401</v>
      </c>
      <c r="C1049" t="s">
        <v>3402</v>
      </c>
      <c r="D1049" t="s">
        <v>836</v>
      </c>
      <c r="E1049" t="s">
        <v>837</v>
      </c>
      <c r="F1049" t="s">
        <v>1753</v>
      </c>
      <c r="G1049" t="s">
        <v>1754</v>
      </c>
      <c r="H1049" t="s">
        <v>600</v>
      </c>
      <c r="I1049" t="s">
        <v>601</v>
      </c>
    </row>
    <row r="1050" spans="2:9">
      <c r="B1050" t="s">
        <v>3403</v>
      </c>
      <c r="C1050" t="s">
        <v>3404</v>
      </c>
      <c r="D1050" t="s">
        <v>836</v>
      </c>
      <c r="E1050" t="s">
        <v>837</v>
      </c>
      <c r="F1050" t="s">
        <v>1644</v>
      </c>
      <c r="G1050" t="s">
        <v>1645</v>
      </c>
      <c r="H1050" t="s">
        <v>600</v>
      </c>
      <c r="I1050" t="s">
        <v>601</v>
      </c>
    </row>
    <row r="1051" spans="2:9">
      <c r="B1051" t="s">
        <v>3405</v>
      </c>
      <c r="C1051" t="s">
        <v>3406</v>
      </c>
      <c r="D1051" t="s">
        <v>836</v>
      </c>
      <c r="E1051" t="s">
        <v>837</v>
      </c>
      <c r="F1051" t="s">
        <v>2135</v>
      </c>
      <c r="G1051" t="s">
        <v>2136</v>
      </c>
      <c r="H1051" t="s">
        <v>600</v>
      </c>
      <c r="I1051" t="s">
        <v>601</v>
      </c>
    </row>
    <row r="1052" spans="2:9">
      <c r="B1052" t="s">
        <v>3407</v>
      </c>
      <c r="C1052" t="s">
        <v>3408</v>
      </c>
      <c r="D1052" t="s">
        <v>836</v>
      </c>
      <c r="E1052" t="s">
        <v>837</v>
      </c>
      <c r="F1052" t="s">
        <v>1277</v>
      </c>
      <c r="G1052" t="s">
        <v>1278</v>
      </c>
      <c r="H1052" t="s">
        <v>600</v>
      </c>
      <c r="I1052" t="s">
        <v>601</v>
      </c>
    </row>
    <row r="1053" spans="2:9">
      <c r="B1053" t="s">
        <v>3409</v>
      </c>
      <c r="C1053" t="s">
        <v>3410</v>
      </c>
      <c r="D1053" t="s">
        <v>836</v>
      </c>
      <c r="E1053" t="s">
        <v>837</v>
      </c>
      <c r="F1053" t="s">
        <v>1401</v>
      </c>
      <c r="G1053" t="s">
        <v>1402</v>
      </c>
      <c r="H1053" t="s">
        <v>600</v>
      </c>
      <c r="I1053" t="s">
        <v>601</v>
      </c>
    </row>
    <row r="1054" spans="2:9">
      <c r="B1054" t="s">
        <v>3411</v>
      </c>
      <c r="C1054" t="s">
        <v>3412</v>
      </c>
      <c r="D1054" t="s">
        <v>836</v>
      </c>
      <c r="E1054" t="s">
        <v>837</v>
      </c>
      <c r="F1054" t="s">
        <v>838</v>
      </c>
      <c r="G1054" t="s">
        <v>839</v>
      </c>
      <c r="H1054" t="s">
        <v>590</v>
      </c>
      <c r="I1054" t="s">
        <v>591</v>
      </c>
    </row>
    <row r="1055" spans="2:9">
      <c r="B1055" t="s">
        <v>3413</v>
      </c>
      <c r="C1055" t="s">
        <v>3414</v>
      </c>
      <c r="D1055" t="s">
        <v>836</v>
      </c>
      <c r="E1055" t="s">
        <v>837</v>
      </c>
      <c r="F1055" t="s">
        <v>1644</v>
      </c>
      <c r="G1055" t="s">
        <v>1645</v>
      </c>
      <c r="H1055" t="s">
        <v>590</v>
      </c>
      <c r="I1055" t="s">
        <v>591</v>
      </c>
    </row>
    <row r="1056" spans="2:9">
      <c r="B1056" t="s">
        <v>3415</v>
      </c>
      <c r="C1056" t="s">
        <v>3416</v>
      </c>
      <c r="D1056" t="s">
        <v>836</v>
      </c>
      <c r="E1056" t="s">
        <v>837</v>
      </c>
      <c r="F1056" t="s">
        <v>997</v>
      </c>
      <c r="G1056" t="s">
        <v>998</v>
      </c>
      <c r="H1056" t="s">
        <v>590</v>
      </c>
      <c r="I1056" t="s">
        <v>591</v>
      </c>
    </row>
    <row r="1057" spans="2:9">
      <c r="B1057" t="s">
        <v>3417</v>
      </c>
      <c r="C1057" t="s">
        <v>3418</v>
      </c>
      <c r="D1057" t="s">
        <v>836</v>
      </c>
      <c r="E1057" t="s">
        <v>837</v>
      </c>
      <c r="F1057" t="s">
        <v>2135</v>
      </c>
      <c r="G1057" t="s">
        <v>2136</v>
      </c>
      <c r="H1057" t="s">
        <v>576</v>
      </c>
      <c r="I1057" t="s">
        <v>16</v>
      </c>
    </row>
    <row r="1058" spans="2:9">
      <c r="B1058" t="s">
        <v>3419</v>
      </c>
      <c r="C1058" t="s">
        <v>3420</v>
      </c>
      <c r="D1058" t="s">
        <v>836</v>
      </c>
      <c r="E1058" t="s">
        <v>837</v>
      </c>
      <c r="F1058" t="s">
        <v>1769</v>
      </c>
      <c r="G1058" t="s">
        <v>1770</v>
      </c>
      <c r="H1058" t="s">
        <v>600</v>
      </c>
      <c r="I1058" t="s">
        <v>601</v>
      </c>
    </row>
    <row r="1059" spans="2:9">
      <c r="B1059" t="s">
        <v>3421</v>
      </c>
      <c r="C1059" t="s">
        <v>3422</v>
      </c>
      <c r="D1059" t="s">
        <v>836</v>
      </c>
      <c r="E1059" t="s">
        <v>837</v>
      </c>
      <c r="F1059" t="s">
        <v>1614</v>
      </c>
      <c r="G1059" t="s">
        <v>1615</v>
      </c>
      <c r="H1059" t="s">
        <v>600</v>
      </c>
      <c r="I1059" t="s">
        <v>601</v>
      </c>
    </row>
    <row r="1060" spans="2:9">
      <c r="B1060" t="s">
        <v>3423</v>
      </c>
      <c r="C1060" t="s">
        <v>3424</v>
      </c>
      <c r="D1060" t="s">
        <v>836</v>
      </c>
      <c r="E1060" t="s">
        <v>837</v>
      </c>
      <c r="F1060" t="s">
        <v>2376</v>
      </c>
      <c r="G1060" t="s">
        <v>2377</v>
      </c>
      <c r="H1060" t="s">
        <v>590</v>
      </c>
      <c r="I1060" t="s">
        <v>591</v>
      </c>
    </row>
    <row r="1061" spans="2:9">
      <c r="B1061" t="s">
        <v>3425</v>
      </c>
      <c r="C1061" t="s">
        <v>3426</v>
      </c>
      <c r="D1061" t="s">
        <v>836</v>
      </c>
      <c r="E1061" t="s">
        <v>837</v>
      </c>
      <c r="F1061" t="s">
        <v>895</v>
      </c>
      <c r="G1061" t="s">
        <v>896</v>
      </c>
      <c r="H1061" t="s">
        <v>576</v>
      </c>
      <c r="I1061" t="s">
        <v>16</v>
      </c>
    </row>
    <row r="1062" spans="2:9">
      <c r="B1062" t="s">
        <v>3427</v>
      </c>
      <c r="C1062" t="s">
        <v>3428</v>
      </c>
      <c r="D1062" t="s">
        <v>836</v>
      </c>
      <c r="E1062" t="s">
        <v>837</v>
      </c>
      <c r="F1062" t="s">
        <v>1885</v>
      </c>
      <c r="G1062" t="s">
        <v>1886</v>
      </c>
      <c r="H1062" t="s">
        <v>590</v>
      </c>
      <c r="I1062" t="s">
        <v>591</v>
      </c>
    </row>
    <row r="1063" spans="2:9">
      <c r="B1063" t="s">
        <v>3429</v>
      </c>
      <c r="C1063" t="s">
        <v>3430</v>
      </c>
      <c r="D1063" t="s">
        <v>836</v>
      </c>
      <c r="E1063" t="s">
        <v>837</v>
      </c>
      <c r="F1063" t="s">
        <v>1533</v>
      </c>
      <c r="G1063" t="s">
        <v>1534</v>
      </c>
      <c r="H1063" t="s">
        <v>576</v>
      </c>
      <c r="I1063" t="s">
        <v>16</v>
      </c>
    </row>
    <row r="1064" spans="2:9">
      <c r="B1064" t="s">
        <v>3431</v>
      </c>
      <c r="C1064" t="s">
        <v>3432</v>
      </c>
      <c r="D1064" t="s">
        <v>836</v>
      </c>
      <c r="E1064" t="s">
        <v>837</v>
      </c>
      <c r="F1064" t="s">
        <v>2218</v>
      </c>
      <c r="G1064" t="s">
        <v>2219</v>
      </c>
      <c r="H1064" t="s">
        <v>576</v>
      </c>
      <c r="I1064" t="s">
        <v>16</v>
      </c>
    </row>
    <row r="1065" spans="2:9">
      <c r="B1065" t="s">
        <v>3433</v>
      </c>
      <c r="C1065" t="s">
        <v>3434</v>
      </c>
      <c r="D1065" t="s">
        <v>836</v>
      </c>
      <c r="E1065" t="s">
        <v>837</v>
      </c>
      <c r="F1065" t="s">
        <v>1523</v>
      </c>
      <c r="G1065" t="s">
        <v>1524</v>
      </c>
      <c r="H1065" t="s">
        <v>600</v>
      </c>
      <c r="I1065" t="s">
        <v>601</v>
      </c>
    </row>
    <row r="1066" spans="2:9">
      <c r="B1066" t="s">
        <v>3435</v>
      </c>
      <c r="C1066" t="s">
        <v>3436</v>
      </c>
      <c r="D1066" t="s">
        <v>836</v>
      </c>
      <c r="E1066" t="s">
        <v>837</v>
      </c>
      <c r="F1066" t="s">
        <v>852</v>
      </c>
      <c r="G1066" t="s">
        <v>853</v>
      </c>
      <c r="H1066" t="s">
        <v>600</v>
      </c>
      <c r="I1066" t="s">
        <v>601</v>
      </c>
    </row>
    <row r="1067" spans="2:9">
      <c r="B1067" t="s">
        <v>3437</v>
      </c>
      <c r="C1067" t="s">
        <v>3438</v>
      </c>
      <c r="D1067" t="s">
        <v>836</v>
      </c>
      <c r="E1067" t="s">
        <v>837</v>
      </c>
      <c r="F1067" t="s">
        <v>1843</v>
      </c>
      <c r="G1067" t="s">
        <v>1844</v>
      </c>
      <c r="H1067" t="s">
        <v>600</v>
      </c>
      <c r="I1067" t="s">
        <v>601</v>
      </c>
    </row>
    <row r="1068" spans="2:9">
      <c r="B1068" t="s">
        <v>3439</v>
      </c>
      <c r="C1068" t="s">
        <v>3440</v>
      </c>
      <c r="D1068" t="s">
        <v>836</v>
      </c>
      <c r="E1068" t="s">
        <v>837</v>
      </c>
      <c r="F1068" t="s">
        <v>3441</v>
      </c>
      <c r="G1068" t="s">
        <v>3442</v>
      </c>
      <c r="H1068" t="s">
        <v>600</v>
      </c>
      <c r="I1068" t="s">
        <v>601</v>
      </c>
    </row>
    <row r="1069" spans="2:9">
      <c r="B1069" t="s">
        <v>3443</v>
      </c>
      <c r="C1069" t="s">
        <v>3444</v>
      </c>
      <c r="D1069" t="s">
        <v>836</v>
      </c>
      <c r="E1069" t="s">
        <v>837</v>
      </c>
      <c r="F1069" t="s">
        <v>1519</v>
      </c>
      <c r="G1069" t="s">
        <v>1520</v>
      </c>
      <c r="H1069" t="s">
        <v>590</v>
      </c>
      <c r="I1069" t="s">
        <v>591</v>
      </c>
    </row>
    <row r="1070" spans="2:9">
      <c r="B1070" t="s">
        <v>3445</v>
      </c>
      <c r="C1070" t="s">
        <v>3446</v>
      </c>
      <c r="D1070" t="s">
        <v>836</v>
      </c>
      <c r="E1070" t="s">
        <v>837</v>
      </c>
      <c r="F1070" t="s">
        <v>1437</v>
      </c>
      <c r="G1070" t="s">
        <v>1438</v>
      </c>
      <c r="H1070" t="s">
        <v>590</v>
      </c>
      <c r="I1070" t="s">
        <v>591</v>
      </c>
    </row>
    <row r="1071" spans="2:9">
      <c r="B1071" t="s">
        <v>3447</v>
      </c>
      <c r="C1071" t="s">
        <v>3448</v>
      </c>
      <c r="D1071" t="s">
        <v>836</v>
      </c>
      <c r="E1071" t="s">
        <v>837</v>
      </c>
      <c r="F1071" t="s">
        <v>1437</v>
      </c>
      <c r="G1071" t="s">
        <v>1438</v>
      </c>
      <c r="H1071" t="s">
        <v>590</v>
      </c>
      <c r="I1071" t="s">
        <v>591</v>
      </c>
    </row>
    <row r="1072" spans="2:9">
      <c r="B1072" t="s">
        <v>3449</v>
      </c>
      <c r="C1072" t="s">
        <v>3450</v>
      </c>
      <c r="D1072" t="s">
        <v>836</v>
      </c>
      <c r="E1072" t="s">
        <v>837</v>
      </c>
      <c r="F1072" t="s">
        <v>1668</v>
      </c>
      <c r="G1072" t="s">
        <v>1669</v>
      </c>
      <c r="H1072" t="s">
        <v>600</v>
      </c>
      <c r="I1072" t="s">
        <v>601</v>
      </c>
    </row>
    <row r="1073" spans="2:9">
      <c r="B1073" t="s">
        <v>598</v>
      </c>
      <c r="C1073" t="s">
        <v>599</v>
      </c>
      <c r="D1073" t="s">
        <v>836</v>
      </c>
      <c r="E1073" t="s">
        <v>837</v>
      </c>
      <c r="F1073" t="s">
        <v>557</v>
      </c>
      <c r="G1073" t="s">
        <v>558</v>
      </c>
      <c r="H1073" t="s">
        <v>600</v>
      </c>
      <c r="I1073" t="s">
        <v>601</v>
      </c>
    </row>
    <row r="1074" spans="2:9">
      <c r="B1074" t="s">
        <v>3451</v>
      </c>
      <c r="C1074" t="s">
        <v>3452</v>
      </c>
      <c r="D1074" t="s">
        <v>836</v>
      </c>
      <c r="E1074" t="s">
        <v>837</v>
      </c>
      <c r="F1074" t="s">
        <v>2507</v>
      </c>
      <c r="G1074" t="s">
        <v>2508</v>
      </c>
      <c r="H1074" t="s">
        <v>608</v>
      </c>
      <c r="I1074" t="s">
        <v>609</v>
      </c>
    </row>
    <row r="1075" spans="2:9">
      <c r="B1075" t="s">
        <v>804</v>
      </c>
      <c r="C1075" t="s">
        <v>805</v>
      </c>
      <c r="D1075" t="s">
        <v>836</v>
      </c>
      <c r="E1075" t="s">
        <v>837</v>
      </c>
      <c r="F1075" t="s">
        <v>57</v>
      </c>
      <c r="G1075" t="s">
        <v>741</v>
      </c>
      <c r="H1075" t="s">
        <v>590</v>
      </c>
      <c r="I1075" t="s">
        <v>591</v>
      </c>
    </row>
    <row r="1076" spans="2:9">
      <c r="B1076" t="s">
        <v>3453</v>
      </c>
      <c r="C1076" t="s">
        <v>3454</v>
      </c>
      <c r="D1076" t="s">
        <v>836</v>
      </c>
      <c r="E1076" t="s">
        <v>837</v>
      </c>
      <c r="F1076" t="s">
        <v>1519</v>
      </c>
      <c r="G1076" t="s">
        <v>1520</v>
      </c>
      <c r="H1076" t="s">
        <v>600</v>
      </c>
      <c r="I1076" t="s">
        <v>601</v>
      </c>
    </row>
    <row r="1077" spans="2:9">
      <c r="B1077" t="s">
        <v>3455</v>
      </c>
      <c r="C1077" t="s">
        <v>3456</v>
      </c>
      <c r="D1077" t="s">
        <v>836</v>
      </c>
      <c r="E1077" t="s">
        <v>837</v>
      </c>
      <c r="F1077" t="s">
        <v>3051</v>
      </c>
      <c r="G1077" t="s">
        <v>3052</v>
      </c>
      <c r="H1077" t="s">
        <v>590</v>
      </c>
      <c r="I1077" t="s">
        <v>591</v>
      </c>
    </row>
    <row r="1078" spans="2:9">
      <c r="B1078" t="s">
        <v>3457</v>
      </c>
      <c r="C1078" t="s">
        <v>3458</v>
      </c>
      <c r="D1078" t="s">
        <v>836</v>
      </c>
      <c r="E1078" t="s">
        <v>837</v>
      </c>
      <c r="F1078" t="s">
        <v>925</v>
      </c>
      <c r="G1078" t="s">
        <v>926</v>
      </c>
      <c r="H1078" t="s">
        <v>600</v>
      </c>
      <c r="I1078" t="s">
        <v>601</v>
      </c>
    </row>
    <row r="1079" spans="2:9">
      <c r="B1079" t="s">
        <v>3459</v>
      </c>
      <c r="C1079" t="s">
        <v>3460</v>
      </c>
      <c r="D1079" t="s">
        <v>836</v>
      </c>
      <c r="E1079" t="s">
        <v>837</v>
      </c>
      <c r="F1079" t="s">
        <v>935</v>
      </c>
      <c r="G1079" t="s">
        <v>936</v>
      </c>
      <c r="H1079" t="s">
        <v>590</v>
      </c>
      <c r="I1079" t="s">
        <v>591</v>
      </c>
    </row>
    <row r="1080" spans="2:9">
      <c r="B1080" t="s">
        <v>3461</v>
      </c>
      <c r="C1080" t="s">
        <v>3462</v>
      </c>
      <c r="D1080" t="s">
        <v>836</v>
      </c>
      <c r="E1080" t="s">
        <v>837</v>
      </c>
      <c r="F1080" t="s">
        <v>1458</v>
      </c>
      <c r="G1080" t="s">
        <v>1459</v>
      </c>
      <c r="H1080" t="s">
        <v>608</v>
      </c>
      <c r="I1080" t="s">
        <v>609</v>
      </c>
    </row>
    <row r="1081" spans="2:9">
      <c r="B1081" t="s">
        <v>3463</v>
      </c>
      <c r="C1081" t="s">
        <v>3464</v>
      </c>
      <c r="D1081" t="s">
        <v>836</v>
      </c>
      <c r="E1081" t="s">
        <v>837</v>
      </c>
      <c r="F1081" t="s">
        <v>1458</v>
      </c>
      <c r="G1081" t="s">
        <v>1459</v>
      </c>
      <c r="H1081" t="s">
        <v>608</v>
      </c>
      <c r="I1081" t="s">
        <v>609</v>
      </c>
    </row>
    <row r="1082" spans="2:9">
      <c r="B1082" t="s">
        <v>3465</v>
      </c>
      <c r="C1082" t="s">
        <v>3466</v>
      </c>
      <c r="D1082" t="s">
        <v>836</v>
      </c>
      <c r="E1082" t="s">
        <v>837</v>
      </c>
      <c r="F1082" t="s">
        <v>1648</v>
      </c>
      <c r="G1082" t="s">
        <v>1649</v>
      </c>
      <c r="H1082" t="s">
        <v>600</v>
      </c>
      <c r="I1082" t="s">
        <v>601</v>
      </c>
    </row>
    <row r="1083" spans="2:9" hidden="1">
      <c r="B1083" t="s">
        <v>3467</v>
      </c>
      <c r="C1083" t="s">
        <v>3468</v>
      </c>
      <c r="D1083" t="s">
        <v>899</v>
      </c>
      <c r="E1083" t="s">
        <v>900</v>
      </c>
      <c r="F1083" t="s">
        <v>960</v>
      </c>
      <c r="G1083" t="s">
        <v>961</v>
      </c>
      <c r="H1083" t="s">
        <v>576</v>
      </c>
      <c r="I1083" t="s">
        <v>16</v>
      </c>
    </row>
    <row r="1084" spans="2:9" hidden="1">
      <c r="B1084" t="s">
        <v>3469</v>
      </c>
      <c r="C1084" t="s">
        <v>3470</v>
      </c>
      <c r="D1084" t="s">
        <v>1305</v>
      </c>
      <c r="E1084" t="s">
        <v>1306</v>
      </c>
      <c r="F1084" t="s">
        <v>2177</v>
      </c>
      <c r="G1084" t="s">
        <v>2178</v>
      </c>
      <c r="H1084" t="s">
        <v>2738</v>
      </c>
      <c r="I1084" t="s">
        <v>2739</v>
      </c>
    </row>
    <row r="1085" spans="2:9" hidden="1">
      <c r="B1085" t="s">
        <v>3471</v>
      </c>
      <c r="C1085" t="s">
        <v>3472</v>
      </c>
      <c r="D1085" t="s">
        <v>1305</v>
      </c>
      <c r="E1085" t="s">
        <v>1306</v>
      </c>
      <c r="F1085" t="s">
        <v>1575</v>
      </c>
      <c r="G1085" t="s">
        <v>1576</v>
      </c>
      <c r="H1085" t="s">
        <v>2738</v>
      </c>
      <c r="I1085" t="s">
        <v>2739</v>
      </c>
    </row>
    <row r="1086" spans="2:9" hidden="1">
      <c r="B1086" t="s">
        <v>3473</v>
      </c>
      <c r="C1086" t="s">
        <v>3474</v>
      </c>
      <c r="D1086" t="s">
        <v>1305</v>
      </c>
      <c r="E1086" t="s">
        <v>1306</v>
      </c>
      <c r="F1086" t="s">
        <v>1575</v>
      </c>
      <c r="G1086" t="s">
        <v>1576</v>
      </c>
      <c r="H1086" t="s">
        <v>1152</v>
      </c>
      <c r="I1086" t="s">
        <v>1153</v>
      </c>
    </row>
    <row r="1087" spans="2:9">
      <c r="B1087" t="s">
        <v>3475</v>
      </c>
      <c r="C1087" t="s">
        <v>3476</v>
      </c>
      <c r="D1087" t="s">
        <v>836</v>
      </c>
      <c r="E1087" t="s">
        <v>837</v>
      </c>
      <c r="F1087" t="s">
        <v>916</v>
      </c>
      <c r="G1087" t="s">
        <v>917</v>
      </c>
      <c r="H1087" t="s">
        <v>3477</v>
      </c>
      <c r="I1087" t="s">
        <v>3478</v>
      </c>
    </row>
    <row r="1088" spans="2:9">
      <c r="B1088" t="s">
        <v>3479</v>
      </c>
      <c r="C1088" t="s">
        <v>3480</v>
      </c>
      <c r="D1088" t="s">
        <v>836</v>
      </c>
      <c r="E1088" t="s">
        <v>837</v>
      </c>
      <c r="F1088" t="s">
        <v>1497</v>
      </c>
      <c r="G1088" t="s">
        <v>1498</v>
      </c>
      <c r="H1088" t="s">
        <v>600</v>
      </c>
      <c r="I1088" t="s">
        <v>601</v>
      </c>
    </row>
    <row r="1089" spans="2:9">
      <c r="B1089" t="s">
        <v>3481</v>
      </c>
      <c r="C1089" t="s">
        <v>3482</v>
      </c>
      <c r="D1089" t="s">
        <v>836</v>
      </c>
      <c r="E1089" t="s">
        <v>837</v>
      </c>
      <c r="F1089" t="s">
        <v>1013</v>
      </c>
      <c r="G1089" t="s">
        <v>1014</v>
      </c>
      <c r="H1089" t="s">
        <v>608</v>
      </c>
      <c r="I1089" t="s">
        <v>609</v>
      </c>
    </row>
    <row r="1090" spans="2:9">
      <c r="B1090" t="s">
        <v>3483</v>
      </c>
      <c r="C1090" t="s">
        <v>3484</v>
      </c>
      <c r="D1090" t="s">
        <v>836</v>
      </c>
      <c r="E1090" t="s">
        <v>837</v>
      </c>
      <c r="F1090" t="s">
        <v>870</v>
      </c>
      <c r="G1090" t="s">
        <v>871</v>
      </c>
      <c r="H1090" t="s">
        <v>608</v>
      </c>
      <c r="I1090" t="s">
        <v>609</v>
      </c>
    </row>
    <row r="1091" spans="2:9">
      <c r="B1091" t="s">
        <v>3485</v>
      </c>
      <c r="C1091" t="s">
        <v>3486</v>
      </c>
      <c r="D1091" t="s">
        <v>836</v>
      </c>
      <c r="E1091" t="s">
        <v>837</v>
      </c>
      <c r="F1091" t="s">
        <v>1843</v>
      </c>
      <c r="G1091" t="s">
        <v>1844</v>
      </c>
      <c r="H1091" t="s">
        <v>696</v>
      </c>
      <c r="I1091" t="s">
        <v>15</v>
      </c>
    </row>
    <row r="1092" spans="2:9">
      <c r="B1092" t="s">
        <v>3487</v>
      </c>
      <c r="C1092" t="s">
        <v>3488</v>
      </c>
      <c r="D1092" t="s">
        <v>836</v>
      </c>
      <c r="E1092" t="s">
        <v>837</v>
      </c>
      <c r="F1092" t="s">
        <v>1843</v>
      </c>
      <c r="G1092" t="s">
        <v>1844</v>
      </c>
      <c r="H1092" t="s">
        <v>570</v>
      </c>
      <c r="I1092" t="s">
        <v>14</v>
      </c>
    </row>
    <row r="1093" spans="2:9">
      <c r="B1093" t="s">
        <v>3489</v>
      </c>
      <c r="C1093" t="s">
        <v>3490</v>
      </c>
      <c r="D1093" t="s">
        <v>836</v>
      </c>
      <c r="E1093" t="s">
        <v>837</v>
      </c>
      <c r="F1093" t="s">
        <v>1757</v>
      </c>
      <c r="G1093" t="s">
        <v>1758</v>
      </c>
      <c r="H1093" t="s">
        <v>2876</v>
      </c>
      <c r="I1093" t="s">
        <v>2877</v>
      </c>
    </row>
    <row r="1094" spans="2:9">
      <c r="B1094" t="s">
        <v>3491</v>
      </c>
      <c r="C1094" t="s">
        <v>3492</v>
      </c>
      <c r="D1094" t="s">
        <v>836</v>
      </c>
      <c r="E1094" t="s">
        <v>837</v>
      </c>
      <c r="F1094" t="s">
        <v>2376</v>
      </c>
      <c r="G1094" t="s">
        <v>2377</v>
      </c>
      <c r="H1094" t="s">
        <v>600</v>
      </c>
      <c r="I1094" t="s">
        <v>601</v>
      </c>
    </row>
    <row r="1095" spans="2:9">
      <c r="B1095" t="s">
        <v>3493</v>
      </c>
      <c r="C1095" t="s">
        <v>3494</v>
      </c>
      <c r="D1095" t="s">
        <v>836</v>
      </c>
      <c r="E1095" t="s">
        <v>837</v>
      </c>
      <c r="F1095" t="s">
        <v>1757</v>
      </c>
      <c r="G1095" t="s">
        <v>1758</v>
      </c>
      <c r="H1095" t="s">
        <v>570</v>
      </c>
      <c r="I1095" t="s">
        <v>14</v>
      </c>
    </row>
    <row r="1096" spans="2:9" hidden="1">
      <c r="B1096" t="s">
        <v>3495</v>
      </c>
      <c r="C1096" t="s">
        <v>3496</v>
      </c>
      <c r="D1096" t="s">
        <v>887</v>
      </c>
      <c r="E1096" t="s">
        <v>888</v>
      </c>
      <c r="F1096" t="s">
        <v>889</v>
      </c>
      <c r="G1096" t="s">
        <v>890</v>
      </c>
      <c r="H1096" t="s">
        <v>633</v>
      </c>
      <c r="I1096" t="s">
        <v>60</v>
      </c>
    </row>
    <row r="1097" spans="2:9" hidden="1">
      <c r="B1097" t="s">
        <v>3497</v>
      </c>
      <c r="C1097" t="s">
        <v>3498</v>
      </c>
      <c r="D1097" t="s">
        <v>887</v>
      </c>
      <c r="E1097" t="s">
        <v>888</v>
      </c>
      <c r="F1097" t="s">
        <v>889</v>
      </c>
      <c r="G1097" t="s">
        <v>890</v>
      </c>
      <c r="H1097" t="s">
        <v>633</v>
      </c>
      <c r="I1097" t="s">
        <v>60</v>
      </c>
    </row>
    <row r="1098" spans="2:9">
      <c r="B1098" t="s">
        <v>3499</v>
      </c>
      <c r="C1098" t="s">
        <v>3500</v>
      </c>
      <c r="D1098" t="s">
        <v>836</v>
      </c>
      <c r="E1098" t="s">
        <v>837</v>
      </c>
      <c r="F1098" t="s">
        <v>2752</v>
      </c>
      <c r="G1098" t="s">
        <v>2753</v>
      </c>
      <c r="H1098" t="s">
        <v>562</v>
      </c>
      <c r="I1098" t="s">
        <v>13</v>
      </c>
    </row>
    <row r="1099" spans="2:9">
      <c r="B1099" t="s">
        <v>3501</v>
      </c>
      <c r="C1099" t="s">
        <v>3502</v>
      </c>
      <c r="D1099" t="s">
        <v>836</v>
      </c>
      <c r="E1099" t="s">
        <v>837</v>
      </c>
      <c r="F1099" t="s">
        <v>1805</v>
      </c>
      <c r="G1099" t="s">
        <v>1806</v>
      </c>
      <c r="H1099" t="s">
        <v>562</v>
      </c>
      <c r="I1099" t="s">
        <v>13</v>
      </c>
    </row>
    <row r="1100" spans="2:9">
      <c r="B1100" t="s">
        <v>3503</v>
      </c>
      <c r="C1100" t="s">
        <v>3504</v>
      </c>
      <c r="D1100" t="s">
        <v>836</v>
      </c>
      <c r="E1100" t="s">
        <v>837</v>
      </c>
      <c r="F1100" t="s">
        <v>1320</v>
      </c>
      <c r="G1100" t="s">
        <v>1321</v>
      </c>
      <c r="H1100" t="s">
        <v>590</v>
      </c>
      <c r="I1100" t="s">
        <v>591</v>
      </c>
    </row>
    <row r="1101" spans="2:9">
      <c r="B1101" t="s">
        <v>3505</v>
      </c>
      <c r="C1101" t="s">
        <v>3506</v>
      </c>
      <c r="D1101" t="s">
        <v>836</v>
      </c>
      <c r="E1101" t="s">
        <v>837</v>
      </c>
      <c r="F1101" t="s">
        <v>1973</v>
      </c>
      <c r="G1101" t="s">
        <v>1974</v>
      </c>
      <c r="H1101" t="s">
        <v>570</v>
      </c>
      <c r="I1101" t="s">
        <v>14</v>
      </c>
    </row>
    <row r="1102" spans="2:9" hidden="1">
      <c r="B1102" t="s">
        <v>3507</v>
      </c>
      <c r="C1102" t="s">
        <v>3508</v>
      </c>
      <c r="D1102" t="s">
        <v>887</v>
      </c>
      <c r="E1102" t="s">
        <v>888</v>
      </c>
      <c r="F1102" t="s">
        <v>889</v>
      </c>
      <c r="G1102" t="s">
        <v>890</v>
      </c>
      <c r="H1102" t="s">
        <v>633</v>
      </c>
      <c r="I1102" t="s">
        <v>60</v>
      </c>
    </row>
    <row r="1103" spans="2:9" hidden="1">
      <c r="B1103" t="s">
        <v>3509</v>
      </c>
      <c r="C1103" t="s">
        <v>3510</v>
      </c>
      <c r="D1103" t="s">
        <v>899</v>
      </c>
      <c r="E1103" t="s">
        <v>900</v>
      </c>
      <c r="F1103" t="s">
        <v>1553</v>
      </c>
      <c r="G1103" t="s">
        <v>1554</v>
      </c>
      <c r="H1103" t="s">
        <v>562</v>
      </c>
      <c r="I1103" t="s">
        <v>13</v>
      </c>
    </row>
    <row r="1104" spans="2:9">
      <c r="B1104" t="s">
        <v>3511</v>
      </c>
      <c r="C1104" t="s">
        <v>3512</v>
      </c>
      <c r="D1104" t="s">
        <v>836</v>
      </c>
      <c r="E1104" t="s">
        <v>837</v>
      </c>
      <c r="F1104" t="s">
        <v>2011</v>
      </c>
      <c r="G1104" t="s">
        <v>2012</v>
      </c>
      <c r="H1104" t="s">
        <v>600</v>
      </c>
      <c r="I1104" t="s">
        <v>601</v>
      </c>
    </row>
    <row r="1105" spans="2:9">
      <c r="B1105" t="s">
        <v>3513</v>
      </c>
      <c r="C1105" t="s">
        <v>3514</v>
      </c>
      <c r="D1105" t="s">
        <v>836</v>
      </c>
      <c r="E1105" t="s">
        <v>837</v>
      </c>
      <c r="F1105" t="s">
        <v>1648</v>
      </c>
      <c r="G1105" t="s">
        <v>1649</v>
      </c>
      <c r="H1105" t="s">
        <v>608</v>
      </c>
      <c r="I1105" t="s">
        <v>609</v>
      </c>
    </row>
    <row r="1106" spans="2:9">
      <c r="B1106" t="s">
        <v>3515</v>
      </c>
      <c r="C1106" t="s">
        <v>3516</v>
      </c>
      <c r="D1106" t="s">
        <v>836</v>
      </c>
      <c r="E1106" t="s">
        <v>837</v>
      </c>
      <c r="F1106" t="s">
        <v>1668</v>
      </c>
      <c r="G1106" t="s">
        <v>1669</v>
      </c>
      <c r="H1106" t="s">
        <v>576</v>
      </c>
      <c r="I1106" t="s">
        <v>16</v>
      </c>
    </row>
    <row r="1107" spans="2:9">
      <c r="B1107" t="s">
        <v>3517</v>
      </c>
      <c r="C1107" t="s">
        <v>3518</v>
      </c>
      <c r="D1107" t="s">
        <v>836</v>
      </c>
      <c r="E1107" t="s">
        <v>837</v>
      </c>
      <c r="F1107" t="s">
        <v>2507</v>
      </c>
      <c r="G1107" t="s">
        <v>2508</v>
      </c>
      <c r="H1107" t="s">
        <v>590</v>
      </c>
      <c r="I1107" t="s">
        <v>591</v>
      </c>
    </row>
    <row r="1108" spans="2:9">
      <c r="B1108" t="s">
        <v>3519</v>
      </c>
      <c r="C1108" t="s">
        <v>3520</v>
      </c>
      <c r="D1108" t="s">
        <v>836</v>
      </c>
      <c r="E1108" t="s">
        <v>837</v>
      </c>
      <c r="F1108" t="s">
        <v>2135</v>
      </c>
      <c r="G1108" t="s">
        <v>2136</v>
      </c>
      <c r="H1108" t="s">
        <v>600</v>
      </c>
      <c r="I1108" t="s">
        <v>601</v>
      </c>
    </row>
    <row r="1109" spans="2:9">
      <c r="B1109" t="s">
        <v>3521</v>
      </c>
      <c r="C1109" t="s">
        <v>3522</v>
      </c>
      <c r="D1109" t="s">
        <v>836</v>
      </c>
      <c r="E1109" t="s">
        <v>837</v>
      </c>
      <c r="F1109" t="s">
        <v>1898</v>
      </c>
      <c r="G1109" t="s">
        <v>1899</v>
      </c>
      <c r="H1109" t="s">
        <v>590</v>
      </c>
      <c r="I1109" t="s">
        <v>591</v>
      </c>
    </row>
    <row r="1110" spans="2:9">
      <c r="B1110" t="s">
        <v>3523</v>
      </c>
      <c r="C1110" t="s">
        <v>3524</v>
      </c>
      <c r="D1110" t="s">
        <v>836</v>
      </c>
      <c r="E1110" t="s">
        <v>837</v>
      </c>
      <c r="F1110" t="s">
        <v>1320</v>
      </c>
      <c r="G1110" t="s">
        <v>1321</v>
      </c>
      <c r="H1110" t="s">
        <v>576</v>
      </c>
      <c r="I1110" t="s">
        <v>16</v>
      </c>
    </row>
    <row r="1111" spans="2:9">
      <c r="B1111" t="s">
        <v>3525</v>
      </c>
      <c r="C1111" t="s">
        <v>3526</v>
      </c>
      <c r="D1111" t="s">
        <v>836</v>
      </c>
      <c r="E1111" t="s">
        <v>837</v>
      </c>
      <c r="F1111" t="s">
        <v>1320</v>
      </c>
      <c r="G1111" t="s">
        <v>1321</v>
      </c>
      <c r="H1111" t="s">
        <v>600</v>
      </c>
      <c r="I1111" t="s">
        <v>601</v>
      </c>
    </row>
    <row r="1112" spans="2:9">
      <c r="B1112" t="s">
        <v>3527</v>
      </c>
      <c r="C1112" t="s">
        <v>3528</v>
      </c>
      <c r="D1112" t="s">
        <v>836</v>
      </c>
      <c r="E1112" t="s">
        <v>837</v>
      </c>
      <c r="F1112" t="s">
        <v>1745</v>
      </c>
      <c r="G1112" t="s">
        <v>1746</v>
      </c>
      <c r="H1112" t="s">
        <v>600</v>
      </c>
      <c r="I1112" t="s">
        <v>601</v>
      </c>
    </row>
    <row r="1113" spans="2:9">
      <c r="B1113" t="s">
        <v>3529</v>
      </c>
      <c r="C1113" t="s">
        <v>3530</v>
      </c>
      <c r="D1113" t="s">
        <v>836</v>
      </c>
      <c r="E1113" t="s">
        <v>837</v>
      </c>
      <c r="F1113" t="s">
        <v>2129</v>
      </c>
      <c r="G1113" t="s">
        <v>2130</v>
      </c>
      <c r="H1113" t="s">
        <v>600</v>
      </c>
      <c r="I1113" t="s">
        <v>601</v>
      </c>
    </row>
    <row r="1114" spans="2:9">
      <c r="B1114" t="s">
        <v>3531</v>
      </c>
      <c r="C1114" t="s">
        <v>3532</v>
      </c>
      <c r="D1114" t="s">
        <v>836</v>
      </c>
      <c r="E1114" t="s">
        <v>837</v>
      </c>
      <c r="F1114" t="s">
        <v>2129</v>
      </c>
      <c r="G1114" t="s">
        <v>2130</v>
      </c>
      <c r="H1114" t="s">
        <v>600</v>
      </c>
      <c r="I1114" t="s">
        <v>601</v>
      </c>
    </row>
    <row r="1115" spans="2:9">
      <c r="B1115" t="s">
        <v>3533</v>
      </c>
      <c r="C1115" t="s">
        <v>3534</v>
      </c>
      <c r="D1115" t="s">
        <v>836</v>
      </c>
      <c r="E1115" t="s">
        <v>837</v>
      </c>
      <c r="F1115" t="s">
        <v>1843</v>
      </c>
      <c r="G1115" t="s">
        <v>1844</v>
      </c>
      <c r="H1115" t="s">
        <v>600</v>
      </c>
      <c r="I1115" t="s">
        <v>601</v>
      </c>
    </row>
    <row r="1116" spans="2:9">
      <c r="B1116" t="s">
        <v>3535</v>
      </c>
      <c r="C1116" t="s">
        <v>3536</v>
      </c>
      <c r="D1116" t="s">
        <v>836</v>
      </c>
      <c r="E1116" t="s">
        <v>837</v>
      </c>
      <c r="F1116" t="s">
        <v>2638</v>
      </c>
      <c r="G1116" t="s">
        <v>2639</v>
      </c>
      <c r="H1116" t="s">
        <v>600</v>
      </c>
      <c r="I1116" t="s">
        <v>601</v>
      </c>
    </row>
    <row r="1117" spans="2:9">
      <c r="B1117" t="s">
        <v>3537</v>
      </c>
      <c r="C1117" t="s">
        <v>3538</v>
      </c>
      <c r="D1117" t="s">
        <v>836</v>
      </c>
      <c r="E1117" t="s">
        <v>837</v>
      </c>
      <c r="F1117" t="s">
        <v>1765</v>
      </c>
      <c r="G1117" t="s">
        <v>1766</v>
      </c>
      <c r="H1117" t="s">
        <v>600</v>
      </c>
      <c r="I1117" t="s">
        <v>601</v>
      </c>
    </row>
    <row r="1118" spans="2:9">
      <c r="B1118" t="s">
        <v>3539</v>
      </c>
      <c r="C1118" t="s">
        <v>3540</v>
      </c>
      <c r="D1118" t="s">
        <v>836</v>
      </c>
      <c r="E1118" t="s">
        <v>837</v>
      </c>
      <c r="F1118" t="s">
        <v>2494</v>
      </c>
      <c r="G1118" t="s">
        <v>2495</v>
      </c>
      <c r="H1118" t="s">
        <v>600</v>
      </c>
      <c r="I1118" t="s">
        <v>601</v>
      </c>
    </row>
    <row r="1119" spans="2:9">
      <c r="B1119" t="s">
        <v>3541</v>
      </c>
      <c r="C1119" t="s">
        <v>3542</v>
      </c>
      <c r="D1119" t="s">
        <v>836</v>
      </c>
      <c r="E1119" t="s">
        <v>837</v>
      </c>
      <c r="F1119" t="s">
        <v>2330</v>
      </c>
      <c r="G1119" t="s">
        <v>2331</v>
      </c>
      <c r="H1119" t="s">
        <v>600</v>
      </c>
      <c r="I1119" t="s">
        <v>601</v>
      </c>
    </row>
    <row r="1120" spans="2:9">
      <c r="B1120" t="s">
        <v>3543</v>
      </c>
      <c r="C1120" t="s">
        <v>3544</v>
      </c>
      <c r="D1120" t="s">
        <v>836</v>
      </c>
      <c r="E1120" t="s">
        <v>837</v>
      </c>
      <c r="F1120" t="s">
        <v>3545</v>
      </c>
      <c r="G1120" t="s">
        <v>3546</v>
      </c>
      <c r="H1120" t="s">
        <v>600</v>
      </c>
      <c r="I1120" t="s">
        <v>601</v>
      </c>
    </row>
    <row r="1121" spans="2:9">
      <c r="B1121" t="s">
        <v>703</v>
      </c>
      <c r="C1121" t="s">
        <v>704</v>
      </c>
      <c r="D1121" t="s">
        <v>836</v>
      </c>
      <c r="E1121" t="s">
        <v>837</v>
      </c>
      <c r="F1121" t="s">
        <v>685</v>
      </c>
      <c r="G1121" t="s">
        <v>686</v>
      </c>
      <c r="H1121" t="s">
        <v>600</v>
      </c>
      <c r="I1121" t="s">
        <v>601</v>
      </c>
    </row>
    <row r="1122" spans="2:9">
      <c r="B1122" t="s">
        <v>594</v>
      </c>
      <c r="C1122" t="s">
        <v>595</v>
      </c>
      <c r="D1122" t="s">
        <v>836</v>
      </c>
      <c r="E1122" t="s">
        <v>837</v>
      </c>
      <c r="F1122" t="s">
        <v>557</v>
      </c>
      <c r="G1122" t="s">
        <v>558</v>
      </c>
      <c r="H1122" t="s">
        <v>590</v>
      </c>
      <c r="I1122" t="s">
        <v>591</v>
      </c>
    </row>
    <row r="1123" spans="2:9">
      <c r="B1123" t="s">
        <v>602</v>
      </c>
      <c r="C1123" t="s">
        <v>603</v>
      </c>
      <c r="D1123" t="s">
        <v>836</v>
      </c>
      <c r="E1123" t="s">
        <v>837</v>
      </c>
      <c r="F1123" t="s">
        <v>557</v>
      </c>
      <c r="G1123" t="s">
        <v>558</v>
      </c>
      <c r="H1123" t="s">
        <v>600</v>
      </c>
      <c r="I1123" t="s">
        <v>601</v>
      </c>
    </row>
    <row r="1124" spans="2:9">
      <c r="B1124" t="s">
        <v>3547</v>
      </c>
      <c r="C1124" t="s">
        <v>3548</v>
      </c>
      <c r="D1124" t="s">
        <v>836</v>
      </c>
      <c r="E1124" t="s">
        <v>837</v>
      </c>
      <c r="F1124" t="s">
        <v>1769</v>
      </c>
      <c r="G1124" t="s">
        <v>1770</v>
      </c>
      <c r="H1124" t="s">
        <v>600</v>
      </c>
      <c r="I1124" t="s">
        <v>601</v>
      </c>
    </row>
    <row r="1125" spans="2:9">
      <c r="B1125" t="s">
        <v>3549</v>
      </c>
      <c r="C1125" t="s">
        <v>3550</v>
      </c>
      <c r="D1125" t="s">
        <v>836</v>
      </c>
      <c r="E1125" t="s">
        <v>837</v>
      </c>
      <c r="F1125" t="s">
        <v>935</v>
      </c>
      <c r="G1125" t="s">
        <v>936</v>
      </c>
      <c r="H1125" t="s">
        <v>600</v>
      </c>
      <c r="I1125" t="s">
        <v>601</v>
      </c>
    </row>
    <row r="1126" spans="2:9">
      <c r="B1126" t="s">
        <v>3551</v>
      </c>
      <c r="C1126" t="s">
        <v>3552</v>
      </c>
      <c r="D1126" t="s">
        <v>836</v>
      </c>
      <c r="E1126" t="s">
        <v>837</v>
      </c>
      <c r="F1126" t="s">
        <v>916</v>
      </c>
      <c r="G1126" t="s">
        <v>917</v>
      </c>
      <c r="H1126" t="s">
        <v>600</v>
      </c>
      <c r="I1126" t="s">
        <v>601</v>
      </c>
    </row>
    <row r="1127" spans="2:9">
      <c r="B1127" t="s">
        <v>3553</v>
      </c>
      <c r="C1127" t="s">
        <v>3554</v>
      </c>
      <c r="D1127" t="s">
        <v>836</v>
      </c>
      <c r="E1127" t="s">
        <v>837</v>
      </c>
      <c r="F1127" t="s">
        <v>1487</v>
      </c>
      <c r="G1127" t="s">
        <v>1488</v>
      </c>
      <c r="H1127" t="s">
        <v>600</v>
      </c>
      <c r="I1127" t="s">
        <v>601</v>
      </c>
    </row>
    <row r="1128" spans="2:9">
      <c r="B1128" t="s">
        <v>3555</v>
      </c>
      <c r="C1128" t="s">
        <v>3556</v>
      </c>
      <c r="D1128" t="s">
        <v>836</v>
      </c>
      <c r="E1128" t="s">
        <v>837</v>
      </c>
      <c r="F1128" t="s">
        <v>1393</v>
      </c>
      <c r="G1128" t="s">
        <v>1394</v>
      </c>
      <c r="H1128" t="s">
        <v>1152</v>
      </c>
      <c r="I1128" t="s">
        <v>1153</v>
      </c>
    </row>
    <row r="1129" spans="2:9">
      <c r="B1129" t="s">
        <v>3557</v>
      </c>
      <c r="C1129" t="s">
        <v>3558</v>
      </c>
      <c r="D1129" t="s">
        <v>836</v>
      </c>
      <c r="E1129" t="s">
        <v>837</v>
      </c>
      <c r="F1129" t="s">
        <v>1245</v>
      </c>
      <c r="G1129" t="s">
        <v>1246</v>
      </c>
      <c r="H1129" t="s">
        <v>1152</v>
      </c>
      <c r="I1129" t="s">
        <v>1153</v>
      </c>
    </row>
    <row r="1130" spans="2:9">
      <c r="B1130" t="s">
        <v>3559</v>
      </c>
      <c r="C1130" t="s">
        <v>3560</v>
      </c>
      <c r="D1130" t="s">
        <v>836</v>
      </c>
      <c r="E1130" t="s">
        <v>837</v>
      </c>
      <c r="F1130" t="s">
        <v>555</v>
      </c>
      <c r="G1130" t="s">
        <v>556</v>
      </c>
      <c r="H1130" t="s">
        <v>600</v>
      </c>
      <c r="I1130" t="s">
        <v>601</v>
      </c>
    </row>
    <row r="1131" spans="2:9" hidden="1">
      <c r="B1131" t="s">
        <v>3561</v>
      </c>
      <c r="C1131" t="s">
        <v>3562</v>
      </c>
      <c r="D1131" t="s">
        <v>1305</v>
      </c>
      <c r="E1131" t="s">
        <v>1306</v>
      </c>
      <c r="F1131" t="s">
        <v>2177</v>
      </c>
      <c r="G1131" t="s">
        <v>2178</v>
      </c>
      <c r="H1131" t="s">
        <v>2738</v>
      </c>
      <c r="I1131" t="s">
        <v>2739</v>
      </c>
    </row>
    <row r="1132" spans="2:9" hidden="1">
      <c r="B1132" t="s">
        <v>3563</v>
      </c>
      <c r="C1132" t="s">
        <v>3564</v>
      </c>
      <c r="D1132" t="s">
        <v>1305</v>
      </c>
      <c r="E1132" t="s">
        <v>1306</v>
      </c>
      <c r="F1132" t="s">
        <v>1575</v>
      </c>
      <c r="G1132" t="s">
        <v>1576</v>
      </c>
      <c r="H1132" t="s">
        <v>1152</v>
      </c>
      <c r="I1132" t="s">
        <v>1153</v>
      </c>
    </row>
    <row r="1133" spans="2:9">
      <c r="B1133" t="s">
        <v>3565</v>
      </c>
      <c r="C1133" t="s">
        <v>3566</v>
      </c>
      <c r="D1133" t="s">
        <v>836</v>
      </c>
      <c r="E1133" t="s">
        <v>837</v>
      </c>
      <c r="F1133" t="s">
        <v>1013</v>
      </c>
      <c r="G1133" t="s">
        <v>1014</v>
      </c>
      <c r="H1133" t="s">
        <v>608</v>
      </c>
      <c r="I1133" t="s">
        <v>609</v>
      </c>
    </row>
    <row r="1134" spans="2:9">
      <c r="B1134" t="s">
        <v>3567</v>
      </c>
      <c r="C1134" t="s">
        <v>3568</v>
      </c>
      <c r="D1134" t="s">
        <v>836</v>
      </c>
      <c r="E1134" t="s">
        <v>837</v>
      </c>
      <c r="F1134" t="s">
        <v>1166</v>
      </c>
      <c r="G1134" t="s">
        <v>1167</v>
      </c>
      <c r="H1134" t="s">
        <v>590</v>
      </c>
      <c r="I1134" t="s">
        <v>591</v>
      </c>
    </row>
    <row r="1135" spans="2:9">
      <c r="B1135" t="s">
        <v>3569</v>
      </c>
      <c r="C1135" t="s">
        <v>3570</v>
      </c>
      <c r="D1135" t="s">
        <v>836</v>
      </c>
      <c r="E1135" t="s">
        <v>837</v>
      </c>
      <c r="F1135" t="s">
        <v>2402</v>
      </c>
      <c r="G1135" t="s">
        <v>2403</v>
      </c>
      <c r="H1135" t="s">
        <v>590</v>
      </c>
      <c r="I1135" t="s">
        <v>591</v>
      </c>
    </row>
    <row r="1136" spans="2:9">
      <c r="B1136" t="s">
        <v>705</v>
      </c>
      <c r="C1136" t="s">
        <v>706</v>
      </c>
      <c r="D1136" t="s">
        <v>836</v>
      </c>
      <c r="E1136" t="s">
        <v>837</v>
      </c>
      <c r="F1136" t="s">
        <v>1273</v>
      </c>
      <c r="G1136" t="s">
        <v>1274</v>
      </c>
      <c r="H1136" t="s">
        <v>600</v>
      </c>
      <c r="I1136" t="s">
        <v>601</v>
      </c>
    </row>
    <row r="1137" spans="2:9">
      <c r="B1137" t="s">
        <v>3571</v>
      </c>
      <c r="C1137" t="s">
        <v>3572</v>
      </c>
      <c r="D1137" t="s">
        <v>836</v>
      </c>
      <c r="E1137" t="s">
        <v>837</v>
      </c>
      <c r="F1137" t="s">
        <v>1698</v>
      </c>
      <c r="G1137" t="s">
        <v>1699</v>
      </c>
      <c r="H1137" t="s">
        <v>590</v>
      </c>
      <c r="I1137" t="s">
        <v>591</v>
      </c>
    </row>
    <row r="1138" spans="2:9">
      <c r="B1138" t="s">
        <v>3573</v>
      </c>
      <c r="C1138" t="s">
        <v>3574</v>
      </c>
      <c r="D1138" t="s">
        <v>836</v>
      </c>
      <c r="E1138" t="s">
        <v>837</v>
      </c>
      <c r="F1138" t="s">
        <v>852</v>
      </c>
      <c r="G1138" t="s">
        <v>853</v>
      </c>
      <c r="H1138" t="s">
        <v>570</v>
      </c>
      <c r="I1138" t="s">
        <v>14</v>
      </c>
    </row>
    <row r="1139" spans="2:9">
      <c r="B1139" t="s">
        <v>3575</v>
      </c>
      <c r="C1139" t="s">
        <v>3576</v>
      </c>
      <c r="D1139" t="s">
        <v>836</v>
      </c>
      <c r="E1139" t="s">
        <v>837</v>
      </c>
      <c r="F1139" t="s">
        <v>1656</v>
      </c>
      <c r="G1139" t="s">
        <v>1657</v>
      </c>
      <c r="H1139" t="s">
        <v>2876</v>
      </c>
      <c r="I1139" t="s">
        <v>2877</v>
      </c>
    </row>
    <row r="1140" spans="2:9">
      <c r="B1140" t="s">
        <v>3577</v>
      </c>
      <c r="C1140" t="s">
        <v>3578</v>
      </c>
      <c r="D1140" t="s">
        <v>836</v>
      </c>
      <c r="E1140" t="s">
        <v>837</v>
      </c>
      <c r="F1140" t="s">
        <v>2143</v>
      </c>
      <c r="G1140" t="s">
        <v>2144</v>
      </c>
      <c r="H1140" t="s">
        <v>576</v>
      </c>
      <c r="I1140" t="s">
        <v>16</v>
      </c>
    </row>
    <row r="1141" spans="2:9">
      <c r="B1141" t="s">
        <v>3579</v>
      </c>
      <c r="C1141" t="s">
        <v>3580</v>
      </c>
      <c r="D1141" t="s">
        <v>836</v>
      </c>
      <c r="E1141" t="s">
        <v>837</v>
      </c>
      <c r="F1141" t="s">
        <v>1835</v>
      </c>
      <c r="G1141" t="s">
        <v>1836</v>
      </c>
      <c r="H1141" t="s">
        <v>576</v>
      </c>
      <c r="I1141" t="s">
        <v>16</v>
      </c>
    </row>
    <row r="1142" spans="2:9" hidden="1">
      <c r="B1142" t="s">
        <v>3581</v>
      </c>
      <c r="C1142" t="s">
        <v>3582</v>
      </c>
      <c r="D1142" t="s">
        <v>887</v>
      </c>
      <c r="E1142" t="s">
        <v>888</v>
      </c>
      <c r="F1142" t="s">
        <v>889</v>
      </c>
      <c r="G1142" t="s">
        <v>890</v>
      </c>
      <c r="H1142" t="s">
        <v>633</v>
      </c>
      <c r="I1142" t="s">
        <v>60</v>
      </c>
    </row>
    <row r="1143" spans="2:9">
      <c r="B1143" t="s">
        <v>3583</v>
      </c>
      <c r="C1143" t="s">
        <v>3584</v>
      </c>
      <c r="D1143" t="s">
        <v>836</v>
      </c>
      <c r="E1143" t="s">
        <v>837</v>
      </c>
      <c r="F1143" t="s">
        <v>1312</v>
      </c>
      <c r="G1143" t="s">
        <v>1313</v>
      </c>
      <c r="H1143" t="s">
        <v>655</v>
      </c>
      <c r="I1143" t="s">
        <v>657</v>
      </c>
    </row>
    <row r="1144" spans="2:9">
      <c r="B1144" t="s">
        <v>3585</v>
      </c>
      <c r="C1144" t="s">
        <v>3586</v>
      </c>
      <c r="D1144" t="s">
        <v>836</v>
      </c>
      <c r="E1144" t="s">
        <v>837</v>
      </c>
      <c r="F1144" t="s">
        <v>1898</v>
      </c>
      <c r="G1144" t="s">
        <v>1899</v>
      </c>
      <c r="H1144" t="s">
        <v>600</v>
      </c>
      <c r="I1144" t="s">
        <v>601</v>
      </c>
    </row>
    <row r="1145" spans="2:9">
      <c r="B1145" t="s">
        <v>3587</v>
      </c>
      <c r="C1145" t="s">
        <v>3588</v>
      </c>
      <c r="D1145" t="s">
        <v>836</v>
      </c>
      <c r="E1145" t="s">
        <v>837</v>
      </c>
      <c r="F1145" t="s">
        <v>1745</v>
      </c>
      <c r="G1145" t="s">
        <v>1746</v>
      </c>
      <c r="H1145" t="s">
        <v>600</v>
      </c>
      <c r="I1145" t="s">
        <v>601</v>
      </c>
    </row>
    <row r="1146" spans="2:9">
      <c r="B1146" t="s">
        <v>3589</v>
      </c>
      <c r="C1146" t="s">
        <v>3590</v>
      </c>
      <c r="D1146" t="s">
        <v>836</v>
      </c>
      <c r="E1146" t="s">
        <v>837</v>
      </c>
      <c r="F1146" t="s">
        <v>1136</v>
      </c>
      <c r="G1146" t="s">
        <v>1137</v>
      </c>
      <c r="H1146" t="s">
        <v>696</v>
      </c>
      <c r="I1146" t="s">
        <v>15</v>
      </c>
    </row>
    <row r="1147" spans="2:9">
      <c r="B1147" t="s">
        <v>3591</v>
      </c>
      <c r="C1147" t="s">
        <v>3592</v>
      </c>
      <c r="D1147" t="s">
        <v>836</v>
      </c>
      <c r="E1147" t="s">
        <v>837</v>
      </c>
      <c r="F1147" t="s">
        <v>1233</v>
      </c>
      <c r="G1147" t="s">
        <v>1234</v>
      </c>
      <c r="H1147" t="s">
        <v>590</v>
      </c>
      <c r="I1147" t="s">
        <v>591</v>
      </c>
    </row>
    <row r="1148" spans="2:9">
      <c r="B1148" t="s">
        <v>3593</v>
      </c>
      <c r="C1148" t="s">
        <v>3594</v>
      </c>
      <c r="D1148" t="s">
        <v>836</v>
      </c>
      <c r="E1148" t="s">
        <v>837</v>
      </c>
      <c r="F1148" t="s">
        <v>1533</v>
      </c>
      <c r="G1148" t="s">
        <v>1534</v>
      </c>
      <c r="H1148" t="s">
        <v>590</v>
      </c>
      <c r="I1148" t="s">
        <v>591</v>
      </c>
    </row>
    <row r="1149" spans="2:9" hidden="1">
      <c r="B1149" t="s">
        <v>3595</v>
      </c>
      <c r="C1149" t="s">
        <v>3596</v>
      </c>
      <c r="D1149" t="s">
        <v>887</v>
      </c>
      <c r="E1149" t="s">
        <v>888</v>
      </c>
      <c r="F1149" t="s">
        <v>889</v>
      </c>
      <c r="G1149" t="s">
        <v>890</v>
      </c>
      <c r="H1149" t="s">
        <v>633</v>
      </c>
      <c r="I1149" t="s">
        <v>60</v>
      </c>
    </row>
    <row r="1150" spans="2:9" hidden="1">
      <c r="B1150" t="s">
        <v>3597</v>
      </c>
      <c r="C1150" t="s">
        <v>3598</v>
      </c>
      <c r="D1150" t="s">
        <v>887</v>
      </c>
      <c r="E1150" t="s">
        <v>888</v>
      </c>
      <c r="F1150" t="s">
        <v>889</v>
      </c>
      <c r="G1150" t="s">
        <v>890</v>
      </c>
      <c r="H1150" t="s">
        <v>633</v>
      </c>
      <c r="I1150" t="s">
        <v>60</v>
      </c>
    </row>
    <row r="1151" spans="2:9" hidden="1">
      <c r="B1151" t="s">
        <v>3599</v>
      </c>
      <c r="C1151" t="s">
        <v>3600</v>
      </c>
      <c r="D1151" t="s">
        <v>887</v>
      </c>
      <c r="E1151" t="s">
        <v>888</v>
      </c>
      <c r="F1151" t="s">
        <v>889</v>
      </c>
      <c r="G1151" t="s">
        <v>890</v>
      </c>
      <c r="H1151" t="s">
        <v>633</v>
      </c>
      <c r="I1151" t="s">
        <v>60</v>
      </c>
    </row>
    <row r="1152" spans="2:9" hidden="1">
      <c r="B1152" t="s">
        <v>3603</v>
      </c>
      <c r="C1152" t="s">
        <v>3604</v>
      </c>
      <c r="D1152" t="s">
        <v>899</v>
      </c>
      <c r="E1152" t="s">
        <v>900</v>
      </c>
      <c r="F1152" t="s">
        <v>3325</v>
      </c>
      <c r="G1152" t="s">
        <v>3326</v>
      </c>
      <c r="H1152" t="s">
        <v>562</v>
      </c>
      <c r="I1152" t="s">
        <v>13</v>
      </c>
    </row>
    <row r="1153" spans="2:9">
      <c r="B1153" t="s">
        <v>3605</v>
      </c>
      <c r="C1153" t="s">
        <v>3606</v>
      </c>
      <c r="D1153" t="s">
        <v>836</v>
      </c>
      <c r="E1153" t="s">
        <v>837</v>
      </c>
      <c r="F1153" t="s">
        <v>2758</v>
      </c>
      <c r="G1153" t="s">
        <v>2759</v>
      </c>
      <c r="H1153" t="s">
        <v>590</v>
      </c>
      <c r="I1153" t="s">
        <v>591</v>
      </c>
    </row>
    <row r="1154" spans="2:9" hidden="1">
      <c r="B1154" t="s">
        <v>3607</v>
      </c>
      <c r="C1154" t="s">
        <v>3608</v>
      </c>
      <c r="D1154" t="s">
        <v>887</v>
      </c>
      <c r="E1154" t="s">
        <v>888</v>
      </c>
      <c r="F1154" t="s">
        <v>889</v>
      </c>
      <c r="G1154" t="s">
        <v>890</v>
      </c>
      <c r="H1154" t="s">
        <v>633</v>
      </c>
      <c r="I1154" t="s">
        <v>60</v>
      </c>
    </row>
    <row r="1155" spans="2:9">
      <c r="B1155" t="s">
        <v>3609</v>
      </c>
      <c r="C1155" t="s">
        <v>3610</v>
      </c>
      <c r="D1155" t="s">
        <v>836</v>
      </c>
      <c r="E1155" t="s">
        <v>837</v>
      </c>
      <c r="F1155" t="s">
        <v>1652</v>
      </c>
      <c r="G1155" t="s">
        <v>1653</v>
      </c>
      <c r="H1155" t="s">
        <v>570</v>
      </c>
      <c r="I1155" t="s">
        <v>14</v>
      </c>
    </row>
    <row r="1156" spans="2:9">
      <c r="B1156" t="s">
        <v>3611</v>
      </c>
      <c r="C1156" t="s">
        <v>3612</v>
      </c>
      <c r="D1156" t="s">
        <v>836</v>
      </c>
      <c r="E1156" t="s">
        <v>837</v>
      </c>
      <c r="F1156" t="s">
        <v>3613</v>
      </c>
      <c r="G1156" t="s">
        <v>3614</v>
      </c>
      <c r="H1156" t="s">
        <v>600</v>
      </c>
      <c r="I1156" t="s">
        <v>601</v>
      </c>
    </row>
    <row r="1157" spans="2:9">
      <c r="B1157" t="s">
        <v>774</v>
      </c>
      <c r="C1157" t="s">
        <v>775</v>
      </c>
      <c r="D1157" t="s">
        <v>836</v>
      </c>
      <c r="E1157" t="s">
        <v>837</v>
      </c>
      <c r="F1157" t="s">
        <v>57</v>
      </c>
      <c r="G1157" t="s">
        <v>741</v>
      </c>
      <c r="H1157" t="s">
        <v>570</v>
      </c>
      <c r="I1157" t="s">
        <v>14</v>
      </c>
    </row>
    <row r="1158" spans="2:9">
      <c r="B1158" t="s">
        <v>3615</v>
      </c>
      <c r="C1158" t="s">
        <v>3616</v>
      </c>
      <c r="D1158" t="s">
        <v>836</v>
      </c>
      <c r="E1158" t="s">
        <v>837</v>
      </c>
      <c r="F1158" t="s">
        <v>1652</v>
      </c>
      <c r="G1158" t="s">
        <v>1653</v>
      </c>
      <c r="H1158" t="s">
        <v>3477</v>
      </c>
      <c r="I1158" t="s">
        <v>3478</v>
      </c>
    </row>
    <row r="1159" spans="2:9">
      <c r="B1159" t="s">
        <v>3617</v>
      </c>
      <c r="C1159" t="s">
        <v>3618</v>
      </c>
      <c r="D1159" t="s">
        <v>836</v>
      </c>
      <c r="E1159" t="s">
        <v>837</v>
      </c>
      <c r="F1159" t="s">
        <v>1769</v>
      </c>
      <c r="G1159" t="s">
        <v>1770</v>
      </c>
      <c r="H1159" t="s">
        <v>590</v>
      </c>
      <c r="I1159" t="s">
        <v>591</v>
      </c>
    </row>
    <row r="1160" spans="2:9">
      <c r="B1160" t="s">
        <v>3619</v>
      </c>
      <c r="C1160" t="s">
        <v>3620</v>
      </c>
      <c r="D1160" t="s">
        <v>836</v>
      </c>
      <c r="E1160" t="s">
        <v>837</v>
      </c>
      <c r="F1160" t="s">
        <v>1614</v>
      </c>
      <c r="G1160" t="s">
        <v>1615</v>
      </c>
      <c r="H1160" t="s">
        <v>590</v>
      </c>
      <c r="I1160" t="s">
        <v>591</v>
      </c>
    </row>
    <row r="1161" spans="2:9">
      <c r="B1161" t="s">
        <v>3621</v>
      </c>
      <c r="C1161" t="s">
        <v>3622</v>
      </c>
      <c r="D1161" t="s">
        <v>836</v>
      </c>
      <c r="E1161" t="s">
        <v>837</v>
      </c>
      <c r="F1161" t="s">
        <v>2428</v>
      </c>
      <c r="G1161" t="s">
        <v>2429</v>
      </c>
      <c r="H1161" t="s">
        <v>576</v>
      </c>
      <c r="I1161" t="s">
        <v>16</v>
      </c>
    </row>
    <row r="1162" spans="2:9" hidden="1">
      <c r="B1162" t="s">
        <v>3623</v>
      </c>
      <c r="C1162" t="s">
        <v>3624</v>
      </c>
      <c r="D1162" t="s">
        <v>887</v>
      </c>
      <c r="E1162" t="s">
        <v>888</v>
      </c>
      <c r="F1162" t="s">
        <v>889</v>
      </c>
      <c r="G1162" t="s">
        <v>890</v>
      </c>
      <c r="H1162" t="s">
        <v>2762</v>
      </c>
      <c r="I1162" t="s">
        <v>2763</v>
      </c>
    </row>
    <row r="1163" spans="2:9" hidden="1">
      <c r="B1163" t="s">
        <v>3625</v>
      </c>
      <c r="C1163" t="s">
        <v>3626</v>
      </c>
      <c r="D1163" t="s">
        <v>1305</v>
      </c>
      <c r="E1163" t="s">
        <v>1306</v>
      </c>
      <c r="F1163" t="s">
        <v>2177</v>
      </c>
      <c r="G1163" t="s">
        <v>2178</v>
      </c>
      <c r="H1163" t="s">
        <v>2738</v>
      </c>
      <c r="I1163" t="s">
        <v>2739</v>
      </c>
    </row>
    <row r="1164" spans="2:9" hidden="1">
      <c r="B1164" t="s">
        <v>3627</v>
      </c>
      <c r="C1164" t="s">
        <v>3628</v>
      </c>
      <c r="D1164" t="s">
        <v>1305</v>
      </c>
      <c r="E1164" t="s">
        <v>1306</v>
      </c>
      <c r="F1164" t="s">
        <v>2177</v>
      </c>
      <c r="G1164" t="s">
        <v>2178</v>
      </c>
      <c r="H1164" t="s">
        <v>2876</v>
      </c>
      <c r="I1164" t="s">
        <v>2877</v>
      </c>
    </row>
    <row r="1165" spans="2:9" hidden="1">
      <c r="B1165" t="s">
        <v>3629</v>
      </c>
      <c r="C1165" t="s">
        <v>3630</v>
      </c>
      <c r="D1165" t="s">
        <v>1305</v>
      </c>
      <c r="E1165" t="s">
        <v>1306</v>
      </c>
      <c r="F1165" t="s">
        <v>1575</v>
      </c>
      <c r="G1165" t="s">
        <v>1576</v>
      </c>
      <c r="H1165" t="s">
        <v>1152</v>
      </c>
      <c r="I1165" t="s">
        <v>1153</v>
      </c>
    </row>
    <row r="1166" spans="2:9" hidden="1">
      <c r="B1166" t="s">
        <v>3631</v>
      </c>
      <c r="C1166" t="s">
        <v>3632</v>
      </c>
      <c r="D1166" t="s">
        <v>1305</v>
      </c>
      <c r="E1166" t="s">
        <v>1306</v>
      </c>
      <c r="F1166" t="s">
        <v>1575</v>
      </c>
      <c r="G1166" t="s">
        <v>1576</v>
      </c>
      <c r="H1166" t="s">
        <v>1152</v>
      </c>
      <c r="I1166" t="s">
        <v>1153</v>
      </c>
    </row>
    <row r="1167" spans="2:9">
      <c r="B1167" t="s">
        <v>3633</v>
      </c>
      <c r="C1167" t="s">
        <v>3634</v>
      </c>
      <c r="D1167" t="s">
        <v>836</v>
      </c>
      <c r="E1167" t="s">
        <v>837</v>
      </c>
      <c r="F1167" t="s">
        <v>997</v>
      </c>
      <c r="G1167" t="s">
        <v>998</v>
      </c>
      <c r="H1167" t="s">
        <v>608</v>
      </c>
      <c r="I1167" t="s">
        <v>609</v>
      </c>
    </row>
    <row r="1168" spans="2:9">
      <c r="B1168" t="s">
        <v>3635</v>
      </c>
      <c r="C1168" t="s">
        <v>3636</v>
      </c>
      <c r="D1168" t="s">
        <v>836</v>
      </c>
      <c r="E1168" t="s">
        <v>837</v>
      </c>
      <c r="F1168" t="s">
        <v>1843</v>
      </c>
      <c r="G1168" t="s">
        <v>1844</v>
      </c>
      <c r="H1168" t="s">
        <v>600</v>
      </c>
      <c r="I1168" t="s">
        <v>601</v>
      </c>
    </row>
    <row r="1169" spans="2:9">
      <c r="B1169" t="s">
        <v>3637</v>
      </c>
      <c r="C1169" t="s">
        <v>3638</v>
      </c>
      <c r="D1169" t="s">
        <v>836</v>
      </c>
      <c r="E1169" t="s">
        <v>837</v>
      </c>
      <c r="F1169" t="s">
        <v>1843</v>
      </c>
      <c r="G1169" t="s">
        <v>1844</v>
      </c>
      <c r="H1169" t="s">
        <v>600</v>
      </c>
      <c r="I1169" t="s">
        <v>601</v>
      </c>
    </row>
    <row r="1170" spans="2:9">
      <c r="B1170" t="s">
        <v>3639</v>
      </c>
      <c r="C1170" t="s">
        <v>3640</v>
      </c>
      <c r="D1170" t="s">
        <v>836</v>
      </c>
      <c r="E1170" t="s">
        <v>837</v>
      </c>
      <c r="F1170" t="s">
        <v>1523</v>
      </c>
      <c r="G1170" t="s">
        <v>1524</v>
      </c>
      <c r="H1170" t="s">
        <v>600</v>
      </c>
      <c r="I1170" t="s">
        <v>601</v>
      </c>
    </row>
    <row r="1171" spans="2:9">
      <c r="B1171" t="s">
        <v>3641</v>
      </c>
      <c r="C1171" t="s">
        <v>3642</v>
      </c>
      <c r="D1171" t="s">
        <v>836</v>
      </c>
      <c r="E1171" t="s">
        <v>837</v>
      </c>
      <c r="F1171" t="s">
        <v>1393</v>
      </c>
      <c r="G1171" t="s">
        <v>1394</v>
      </c>
      <c r="H1171" t="s">
        <v>600</v>
      </c>
      <c r="I1171" t="s">
        <v>601</v>
      </c>
    </row>
    <row r="1172" spans="2:9">
      <c r="B1172" t="s">
        <v>3643</v>
      </c>
      <c r="C1172" t="s">
        <v>3644</v>
      </c>
      <c r="D1172" t="s">
        <v>836</v>
      </c>
      <c r="E1172" t="s">
        <v>837</v>
      </c>
      <c r="F1172" t="s">
        <v>1600</v>
      </c>
      <c r="G1172" t="s">
        <v>1601</v>
      </c>
      <c r="H1172" t="s">
        <v>608</v>
      </c>
      <c r="I1172" t="s">
        <v>609</v>
      </c>
    </row>
    <row r="1173" spans="2:9">
      <c r="B1173" t="s">
        <v>3645</v>
      </c>
      <c r="C1173" t="s">
        <v>3646</v>
      </c>
      <c r="D1173" t="s">
        <v>836</v>
      </c>
      <c r="E1173" t="s">
        <v>837</v>
      </c>
      <c r="F1173" t="s">
        <v>2494</v>
      </c>
      <c r="G1173" t="s">
        <v>2495</v>
      </c>
      <c r="H1173" t="s">
        <v>608</v>
      </c>
      <c r="I1173" t="s">
        <v>609</v>
      </c>
    </row>
    <row r="1174" spans="2:9">
      <c r="B1174" t="s">
        <v>3647</v>
      </c>
      <c r="C1174" t="s">
        <v>3648</v>
      </c>
      <c r="D1174" t="s">
        <v>836</v>
      </c>
      <c r="E1174" t="s">
        <v>837</v>
      </c>
      <c r="F1174" t="s">
        <v>1533</v>
      </c>
      <c r="G1174" t="s">
        <v>1534</v>
      </c>
      <c r="H1174" t="s">
        <v>590</v>
      </c>
      <c r="I1174" t="s">
        <v>591</v>
      </c>
    </row>
    <row r="1175" spans="2:9">
      <c r="B1175" t="s">
        <v>3649</v>
      </c>
      <c r="C1175" t="s">
        <v>3650</v>
      </c>
      <c r="D1175" t="s">
        <v>836</v>
      </c>
      <c r="E1175" t="s">
        <v>837</v>
      </c>
      <c r="F1175" t="s">
        <v>1777</v>
      </c>
      <c r="G1175" t="s">
        <v>1778</v>
      </c>
      <c r="H1175" t="s">
        <v>600</v>
      </c>
      <c r="I1175" t="s">
        <v>601</v>
      </c>
    </row>
    <row r="1176" spans="2:9">
      <c r="B1176" t="s">
        <v>3651</v>
      </c>
      <c r="C1176" t="s">
        <v>3652</v>
      </c>
      <c r="D1176" t="s">
        <v>836</v>
      </c>
      <c r="E1176" t="s">
        <v>837</v>
      </c>
      <c r="F1176" t="s">
        <v>2758</v>
      </c>
      <c r="G1176" t="s">
        <v>2759</v>
      </c>
      <c r="H1176" t="s">
        <v>608</v>
      </c>
      <c r="I1176" t="s">
        <v>609</v>
      </c>
    </row>
    <row r="1177" spans="2:9">
      <c r="B1177" t="s">
        <v>3653</v>
      </c>
      <c r="C1177" t="s">
        <v>3654</v>
      </c>
      <c r="D1177" t="s">
        <v>836</v>
      </c>
      <c r="E1177" t="s">
        <v>837</v>
      </c>
      <c r="F1177" t="s">
        <v>1885</v>
      </c>
      <c r="G1177" t="s">
        <v>1886</v>
      </c>
      <c r="H1177" t="s">
        <v>600</v>
      </c>
      <c r="I1177" t="s">
        <v>601</v>
      </c>
    </row>
    <row r="1178" spans="2:9">
      <c r="B1178" t="s">
        <v>3655</v>
      </c>
      <c r="C1178" t="s">
        <v>3656</v>
      </c>
      <c r="D1178" t="s">
        <v>836</v>
      </c>
      <c r="E1178" t="s">
        <v>837</v>
      </c>
      <c r="F1178" t="s">
        <v>1745</v>
      </c>
      <c r="G1178" t="s">
        <v>1746</v>
      </c>
      <c r="H1178" t="s">
        <v>608</v>
      </c>
      <c r="I1178" t="s">
        <v>609</v>
      </c>
    </row>
    <row r="1179" spans="2:9">
      <c r="B1179" t="s">
        <v>3657</v>
      </c>
      <c r="C1179" t="s">
        <v>3658</v>
      </c>
      <c r="D1179" t="s">
        <v>836</v>
      </c>
      <c r="E1179" t="s">
        <v>837</v>
      </c>
      <c r="F1179" t="s">
        <v>1320</v>
      </c>
      <c r="G1179" t="s">
        <v>1321</v>
      </c>
      <c r="H1179" t="s">
        <v>600</v>
      </c>
      <c r="I1179" t="s">
        <v>601</v>
      </c>
    </row>
    <row r="1180" spans="2:9">
      <c r="B1180" t="s">
        <v>3659</v>
      </c>
      <c r="C1180" t="s">
        <v>3660</v>
      </c>
      <c r="D1180" t="s">
        <v>836</v>
      </c>
      <c r="E1180" t="s">
        <v>837</v>
      </c>
      <c r="F1180" t="s">
        <v>1519</v>
      </c>
      <c r="G1180" t="s">
        <v>1520</v>
      </c>
      <c r="H1180" t="s">
        <v>600</v>
      </c>
      <c r="I1180" t="s">
        <v>601</v>
      </c>
    </row>
    <row r="1181" spans="2:9">
      <c r="B1181" t="s">
        <v>3661</v>
      </c>
      <c r="C1181" t="s">
        <v>3662</v>
      </c>
      <c r="D1181" t="s">
        <v>836</v>
      </c>
      <c r="E1181" t="s">
        <v>837</v>
      </c>
      <c r="F1181" t="s">
        <v>1668</v>
      </c>
      <c r="G1181" t="s">
        <v>1669</v>
      </c>
      <c r="H1181" t="s">
        <v>608</v>
      </c>
      <c r="I1181" t="s">
        <v>609</v>
      </c>
    </row>
    <row r="1182" spans="2:9">
      <c r="B1182" t="s">
        <v>3663</v>
      </c>
      <c r="C1182" t="s">
        <v>3664</v>
      </c>
      <c r="D1182" t="s">
        <v>836</v>
      </c>
      <c r="E1182" t="s">
        <v>837</v>
      </c>
      <c r="F1182" t="s">
        <v>1835</v>
      </c>
      <c r="G1182" t="s">
        <v>1836</v>
      </c>
      <c r="H1182" t="s">
        <v>608</v>
      </c>
      <c r="I1182" t="s">
        <v>609</v>
      </c>
    </row>
    <row r="1183" spans="2:9">
      <c r="B1183" t="s">
        <v>3665</v>
      </c>
      <c r="C1183" t="s">
        <v>3666</v>
      </c>
      <c r="D1183" t="s">
        <v>836</v>
      </c>
      <c r="E1183" t="s">
        <v>837</v>
      </c>
      <c r="F1183" t="s">
        <v>1136</v>
      </c>
      <c r="G1183" t="s">
        <v>1137</v>
      </c>
      <c r="H1183" t="s">
        <v>600</v>
      </c>
      <c r="I1183" t="s">
        <v>601</v>
      </c>
    </row>
    <row r="1184" spans="2:9">
      <c r="B1184" t="s">
        <v>3667</v>
      </c>
      <c r="C1184" t="s">
        <v>3668</v>
      </c>
      <c r="D1184" t="s">
        <v>836</v>
      </c>
      <c r="E1184" t="s">
        <v>837</v>
      </c>
      <c r="F1184" t="s">
        <v>2638</v>
      </c>
      <c r="G1184" t="s">
        <v>2639</v>
      </c>
      <c r="H1184" t="s">
        <v>600</v>
      </c>
      <c r="I1184" t="s">
        <v>601</v>
      </c>
    </row>
    <row r="1185" spans="2:9">
      <c r="B1185" t="s">
        <v>3669</v>
      </c>
      <c r="C1185" t="s">
        <v>3670</v>
      </c>
      <c r="D1185" t="s">
        <v>836</v>
      </c>
      <c r="E1185" t="s">
        <v>837</v>
      </c>
      <c r="F1185" t="s">
        <v>1777</v>
      </c>
      <c r="G1185" t="s">
        <v>1778</v>
      </c>
      <c r="H1185" t="s">
        <v>590</v>
      </c>
      <c r="I1185" t="s">
        <v>591</v>
      </c>
    </row>
    <row r="1186" spans="2:9">
      <c r="B1186" t="s">
        <v>3671</v>
      </c>
      <c r="C1186" t="s">
        <v>3672</v>
      </c>
      <c r="D1186" t="s">
        <v>836</v>
      </c>
      <c r="E1186" t="s">
        <v>837</v>
      </c>
      <c r="F1186" t="s">
        <v>2376</v>
      </c>
      <c r="G1186" t="s">
        <v>2377</v>
      </c>
      <c r="H1186" t="s">
        <v>590</v>
      </c>
      <c r="I1186" t="s">
        <v>591</v>
      </c>
    </row>
    <row r="1187" spans="2:9">
      <c r="B1187" t="s">
        <v>3673</v>
      </c>
      <c r="C1187" t="s">
        <v>3674</v>
      </c>
      <c r="D1187" t="s">
        <v>836</v>
      </c>
      <c r="E1187" t="s">
        <v>837</v>
      </c>
      <c r="F1187" t="s">
        <v>2513</v>
      </c>
      <c r="G1187" t="s">
        <v>2514</v>
      </c>
      <c r="H1187" t="s">
        <v>600</v>
      </c>
      <c r="I1187" t="s">
        <v>601</v>
      </c>
    </row>
    <row r="1188" spans="2:9">
      <c r="B1188" t="s">
        <v>3675</v>
      </c>
      <c r="C1188" t="s">
        <v>3676</v>
      </c>
      <c r="D1188" t="s">
        <v>836</v>
      </c>
      <c r="E1188" t="s">
        <v>837</v>
      </c>
      <c r="F1188" t="s">
        <v>3677</v>
      </c>
      <c r="G1188" t="s">
        <v>3678</v>
      </c>
      <c r="H1188" t="s">
        <v>590</v>
      </c>
      <c r="I1188" t="s">
        <v>591</v>
      </c>
    </row>
    <row r="1189" spans="2:9">
      <c r="B1189" t="s">
        <v>3679</v>
      </c>
      <c r="C1189" t="s">
        <v>3680</v>
      </c>
      <c r="D1189" t="s">
        <v>836</v>
      </c>
      <c r="E1189" t="s">
        <v>837</v>
      </c>
      <c r="F1189" t="s">
        <v>852</v>
      </c>
      <c r="G1189" t="s">
        <v>853</v>
      </c>
      <c r="H1189" t="s">
        <v>600</v>
      </c>
      <c r="I1189" t="s">
        <v>601</v>
      </c>
    </row>
    <row r="1190" spans="2:9">
      <c r="B1190" t="s">
        <v>3681</v>
      </c>
      <c r="C1190" t="s">
        <v>3682</v>
      </c>
      <c r="D1190" t="s">
        <v>836</v>
      </c>
      <c r="E1190" t="s">
        <v>837</v>
      </c>
      <c r="F1190" t="s">
        <v>1973</v>
      </c>
      <c r="G1190" t="s">
        <v>1974</v>
      </c>
      <c r="H1190" t="s">
        <v>600</v>
      </c>
      <c r="I1190" t="s">
        <v>601</v>
      </c>
    </row>
    <row r="1191" spans="2:9">
      <c r="B1191" t="s">
        <v>3683</v>
      </c>
      <c r="C1191" t="s">
        <v>3684</v>
      </c>
      <c r="D1191" t="s">
        <v>836</v>
      </c>
      <c r="E1191" t="s">
        <v>837</v>
      </c>
      <c r="F1191" t="s">
        <v>1393</v>
      </c>
      <c r="G1191" t="s">
        <v>1394</v>
      </c>
      <c r="H1191" t="s">
        <v>2876</v>
      </c>
      <c r="I1191" t="s">
        <v>2877</v>
      </c>
    </row>
    <row r="1192" spans="2:9">
      <c r="B1192" t="s">
        <v>3685</v>
      </c>
      <c r="C1192" t="s">
        <v>3686</v>
      </c>
      <c r="D1192" t="s">
        <v>836</v>
      </c>
      <c r="E1192" t="s">
        <v>837</v>
      </c>
      <c r="F1192" t="s">
        <v>997</v>
      </c>
      <c r="G1192" t="s">
        <v>998</v>
      </c>
      <c r="H1192" t="s">
        <v>1152</v>
      </c>
      <c r="I1192" t="s">
        <v>1153</v>
      </c>
    </row>
    <row r="1193" spans="2:9">
      <c r="B1193" t="s">
        <v>3687</v>
      </c>
      <c r="C1193" t="s">
        <v>3688</v>
      </c>
      <c r="D1193" t="s">
        <v>836</v>
      </c>
      <c r="E1193" t="s">
        <v>837</v>
      </c>
      <c r="F1193" t="s">
        <v>1393</v>
      </c>
      <c r="G1193" t="s">
        <v>1394</v>
      </c>
      <c r="H1193" t="s">
        <v>1152</v>
      </c>
      <c r="I1193" t="s">
        <v>1153</v>
      </c>
    </row>
    <row r="1194" spans="2:9">
      <c r="B1194" t="s">
        <v>3689</v>
      </c>
      <c r="C1194" t="s">
        <v>3690</v>
      </c>
      <c r="D1194" t="s">
        <v>836</v>
      </c>
      <c r="E1194" t="s">
        <v>837</v>
      </c>
      <c r="F1194" t="s">
        <v>1040</v>
      </c>
      <c r="G1194" t="s">
        <v>1041</v>
      </c>
      <c r="H1194" t="s">
        <v>600</v>
      </c>
      <c r="I1194" t="s">
        <v>601</v>
      </c>
    </row>
    <row r="1195" spans="2:9">
      <c r="B1195" t="s">
        <v>3691</v>
      </c>
      <c r="C1195" t="s">
        <v>3692</v>
      </c>
      <c r="D1195" t="s">
        <v>836</v>
      </c>
      <c r="E1195" t="s">
        <v>837</v>
      </c>
      <c r="F1195" t="s">
        <v>1320</v>
      </c>
      <c r="G1195" t="s">
        <v>1321</v>
      </c>
      <c r="H1195" t="s">
        <v>590</v>
      </c>
      <c r="I1195" t="s">
        <v>591</v>
      </c>
    </row>
    <row r="1196" spans="2:9">
      <c r="B1196" t="s">
        <v>3693</v>
      </c>
      <c r="C1196" t="s">
        <v>3694</v>
      </c>
      <c r="D1196" t="s">
        <v>836</v>
      </c>
      <c r="E1196" t="s">
        <v>837</v>
      </c>
      <c r="F1196" t="s">
        <v>1648</v>
      </c>
      <c r="G1196" t="s">
        <v>1649</v>
      </c>
      <c r="H1196" t="s">
        <v>562</v>
      </c>
      <c r="I1196" t="s">
        <v>13</v>
      </c>
    </row>
    <row r="1197" spans="2:9">
      <c r="B1197" t="s">
        <v>3695</v>
      </c>
      <c r="C1197" t="s">
        <v>3696</v>
      </c>
      <c r="D1197" t="s">
        <v>836</v>
      </c>
      <c r="E1197" t="s">
        <v>837</v>
      </c>
      <c r="F1197" t="s">
        <v>852</v>
      </c>
      <c r="G1197" t="s">
        <v>853</v>
      </c>
      <c r="H1197" t="s">
        <v>600</v>
      </c>
      <c r="I1197" t="s">
        <v>601</v>
      </c>
    </row>
    <row r="1198" spans="2:9">
      <c r="B1198" t="s">
        <v>3697</v>
      </c>
      <c r="C1198" t="s">
        <v>3698</v>
      </c>
      <c r="D1198" t="s">
        <v>836</v>
      </c>
      <c r="E1198" t="s">
        <v>837</v>
      </c>
      <c r="F1198" t="s">
        <v>1533</v>
      </c>
      <c r="G1198" t="s">
        <v>1534</v>
      </c>
      <c r="H1198" t="s">
        <v>590</v>
      </c>
      <c r="I1198" t="s">
        <v>591</v>
      </c>
    </row>
    <row r="1199" spans="2:9">
      <c r="B1199" t="s">
        <v>3699</v>
      </c>
      <c r="C1199" t="s">
        <v>3700</v>
      </c>
      <c r="D1199" t="s">
        <v>836</v>
      </c>
      <c r="E1199" t="s">
        <v>837</v>
      </c>
      <c r="F1199" t="s">
        <v>2218</v>
      </c>
      <c r="G1199" t="s">
        <v>2219</v>
      </c>
      <c r="H1199" t="s">
        <v>608</v>
      </c>
      <c r="I1199" t="s">
        <v>609</v>
      </c>
    </row>
    <row r="1200" spans="2:9">
      <c r="B1200" t="s">
        <v>3701</v>
      </c>
      <c r="C1200" t="s">
        <v>3702</v>
      </c>
      <c r="D1200" t="s">
        <v>836</v>
      </c>
      <c r="E1200" t="s">
        <v>837</v>
      </c>
      <c r="F1200" t="s">
        <v>925</v>
      </c>
      <c r="G1200" t="s">
        <v>926</v>
      </c>
      <c r="H1200" t="s">
        <v>576</v>
      </c>
      <c r="I1200" t="s">
        <v>16</v>
      </c>
    </row>
    <row r="1201" spans="2:9">
      <c r="B1201" t="s">
        <v>3703</v>
      </c>
      <c r="C1201" t="s">
        <v>3704</v>
      </c>
      <c r="D1201" t="s">
        <v>836</v>
      </c>
      <c r="E1201" t="s">
        <v>837</v>
      </c>
      <c r="F1201" t="s">
        <v>925</v>
      </c>
      <c r="G1201" t="s">
        <v>926</v>
      </c>
      <c r="H1201" t="s">
        <v>576</v>
      </c>
      <c r="I1201" t="s">
        <v>16</v>
      </c>
    </row>
    <row r="1202" spans="2:9" hidden="1">
      <c r="B1202" t="s">
        <v>3705</v>
      </c>
      <c r="C1202" t="s">
        <v>3706</v>
      </c>
      <c r="D1202" t="s">
        <v>899</v>
      </c>
      <c r="E1202" t="s">
        <v>900</v>
      </c>
      <c r="F1202" t="s">
        <v>3325</v>
      </c>
      <c r="G1202" t="s">
        <v>3326</v>
      </c>
      <c r="H1202" t="s">
        <v>633</v>
      </c>
      <c r="I1202" t="s">
        <v>60</v>
      </c>
    </row>
    <row r="1203" spans="2:9">
      <c r="B1203" t="s">
        <v>3707</v>
      </c>
      <c r="C1203" t="s">
        <v>3708</v>
      </c>
      <c r="D1203" t="s">
        <v>836</v>
      </c>
      <c r="E1203" t="s">
        <v>837</v>
      </c>
      <c r="F1203" t="s">
        <v>1174</v>
      </c>
      <c r="G1203" t="s">
        <v>1175</v>
      </c>
      <c r="H1203" t="s">
        <v>742</v>
      </c>
      <c r="I1203" t="s">
        <v>743</v>
      </c>
    </row>
    <row r="1204" spans="2:9">
      <c r="B1204" t="s">
        <v>3709</v>
      </c>
      <c r="C1204" t="s">
        <v>3710</v>
      </c>
      <c r="D1204" t="s">
        <v>836</v>
      </c>
      <c r="E1204" t="s">
        <v>837</v>
      </c>
      <c r="F1204" t="s">
        <v>2420</v>
      </c>
      <c r="G1204" t="s">
        <v>2421</v>
      </c>
      <c r="H1204" t="s">
        <v>600</v>
      </c>
      <c r="I1204" t="s">
        <v>601</v>
      </c>
    </row>
    <row r="1205" spans="2:9">
      <c r="B1205" t="s">
        <v>3711</v>
      </c>
      <c r="C1205" t="s">
        <v>3712</v>
      </c>
      <c r="D1205" t="s">
        <v>836</v>
      </c>
      <c r="E1205" t="s">
        <v>837</v>
      </c>
      <c r="F1205" t="s">
        <v>1458</v>
      </c>
      <c r="G1205" t="s">
        <v>1459</v>
      </c>
      <c r="H1205" t="s">
        <v>2876</v>
      </c>
      <c r="I1205" t="s">
        <v>2877</v>
      </c>
    </row>
    <row r="1206" spans="2:9">
      <c r="B1206" t="s">
        <v>3713</v>
      </c>
      <c r="C1206" t="s">
        <v>3714</v>
      </c>
      <c r="D1206" t="s">
        <v>836</v>
      </c>
      <c r="E1206" t="s">
        <v>837</v>
      </c>
      <c r="F1206" t="s">
        <v>1519</v>
      </c>
      <c r="G1206" t="s">
        <v>1520</v>
      </c>
      <c r="H1206" t="s">
        <v>696</v>
      </c>
      <c r="I1206" t="s">
        <v>15</v>
      </c>
    </row>
    <row r="1207" spans="2:9">
      <c r="B1207" t="s">
        <v>3715</v>
      </c>
      <c r="C1207" t="s">
        <v>3716</v>
      </c>
      <c r="D1207" t="s">
        <v>836</v>
      </c>
      <c r="E1207" t="s">
        <v>837</v>
      </c>
      <c r="F1207" t="s">
        <v>3613</v>
      </c>
      <c r="G1207" t="s">
        <v>3614</v>
      </c>
      <c r="H1207" t="s">
        <v>600</v>
      </c>
      <c r="I1207" t="s">
        <v>601</v>
      </c>
    </row>
    <row r="1208" spans="2:9" hidden="1">
      <c r="B1208" t="s">
        <v>3717</v>
      </c>
      <c r="C1208" t="s">
        <v>3718</v>
      </c>
      <c r="D1208" t="s">
        <v>1305</v>
      </c>
      <c r="E1208" t="s">
        <v>1306</v>
      </c>
      <c r="F1208" t="s">
        <v>2177</v>
      </c>
      <c r="G1208" t="s">
        <v>2178</v>
      </c>
      <c r="H1208" t="s">
        <v>2738</v>
      </c>
      <c r="I1208" t="s">
        <v>2739</v>
      </c>
    </row>
    <row r="1209" spans="2:9">
      <c r="B1209" t="s">
        <v>3719</v>
      </c>
      <c r="C1209" t="s">
        <v>3720</v>
      </c>
      <c r="D1209" t="s">
        <v>836</v>
      </c>
      <c r="E1209" t="s">
        <v>837</v>
      </c>
      <c r="F1209" t="s">
        <v>1973</v>
      </c>
      <c r="G1209" t="s">
        <v>1974</v>
      </c>
      <c r="H1209" t="s">
        <v>576</v>
      </c>
      <c r="I1209" t="s">
        <v>16</v>
      </c>
    </row>
    <row r="1210" spans="2:9">
      <c r="B1210" t="s">
        <v>3721</v>
      </c>
      <c r="C1210" t="s">
        <v>3722</v>
      </c>
      <c r="D1210" t="s">
        <v>836</v>
      </c>
      <c r="E1210" t="s">
        <v>837</v>
      </c>
      <c r="F1210" t="s">
        <v>956</v>
      </c>
      <c r="G1210" t="s">
        <v>957</v>
      </c>
      <c r="H1210" t="s">
        <v>655</v>
      </c>
      <c r="I1210" t="s">
        <v>657</v>
      </c>
    </row>
    <row r="1211" spans="2:9">
      <c r="B1211" t="s">
        <v>3723</v>
      </c>
      <c r="C1211" t="s">
        <v>3724</v>
      </c>
      <c r="D1211" t="s">
        <v>836</v>
      </c>
      <c r="E1211" t="s">
        <v>837</v>
      </c>
      <c r="F1211" t="s">
        <v>2752</v>
      </c>
      <c r="G1211" t="s">
        <v>2753</v>
      </c>
      <c r="H1211" t="s">
        <v>2876</v>
      </c>
      <c r="I1211" t="s">
        <v>2877</v>
      </c>
    </row>
    <row r="1212" spans="2:9">
      <c r="B1212" t="s">
        <v>776</v>
      </c>
      <c r="C1212" t="s">
        <v>777</v>
      </c>
      <c r="D1212" t="s">
        <v>836</v>
      </c>
      <c r="E1212" t="s">
        <v>837</v>
      </c>
      <c r="F1212" t="s">
        <v>57</v>
      </c>
      <c r="G1212" t="s">
        <v>741</v>
      </c>
      <c r="H1212" t="s">
        <v>570</v>
      </c>
      <c r="I1212" t="s">
        <v>14</v>
      </c>
    </row>
    <row r="1213" spans="2:9" hidden="1">
      <c r="B1213" t="s">
        <v>3725</v>
      </c>
      <c r="C1213" t="s">
        <v>3726</v>
      </c>
      <c r="D1213" t="s">
        <v>899</v>
      </c>
      <c r="E1213" t="s">
        <v>900</v>
      </c>
      <c r="F1213" t="s">
        <v>1553</v>
      </c>
      <c r="G1213" t="s">
        <v>1554</v>
      </c>
      <c r="H1213" t="s">
        <v>570</v>
      </c>
      <c r="I1213" t="s">
        <v>14</v>
      </c>
    </row>
    <row r="1214" spans="2:9">
      <c r="B1214" t="s">
        <v>3727</v>
      </c>
      <c r="C1214" t="s">
        <v>3728</v>
      </c>
      <c r="D1214" t="s">
        <v>836</v>
      </c>
      <c r="E1214" t="s">
        <v>837</v>
      </c>
      <c r="F1214" t="s">
        <v>1401</v>
      </c>
      <c r="G1214" t="s">
        <v>1402</v>
      </c>
      <c r="H1214" t="s">
        <v>608</v>
      </c>
      <c r="I1214" t="s">
        <v>609</v>
      </c>
    </row>
    <row r="1215" spans="2:9">
      <c r="B1215" t="s">
        <v>3729</v>
      </c>
      <c r="C1215" t="s">
        <v>3730</v>
      </c>
      <c r="D1215" t="s">
        <v>836</v>
      </c>
      <c r="E1215" t="s">
        <v>837</v>
      </c>
      <c r="F1215" t="s">
        <v>895</v>
      </c>
      <c r="G1215" t="s">
        <v>896</v>
      </c>
      <c r="H1215" t="s">
        <v>600</v>
      </c>
      <c r="I1215" t="s">
        <v>601</v>
      </c>
    </row>
    <row r="1216" spans="2:9">
      <c r="B1216" t="s">
        <v>3731</v>
      </c>
      <c r="C1216" t="s">
        <v>3732</v>
      </c>
      <c r="D1216" t="s">
        <v>836</v>
      </c>
      <c r="E1216" t="s">
        <v>837</v>
      </c>
      <c r="F1216" t="s">
        <v>2129</v>
      </c>
      <c r="G1216" t="s">
        <v>2130</v>
      </c>
      <c r="H1216" t="s">
        <v>608</v>
      </c>
      <c r="I1216" t="s">
        <v>609</v>
      </c>
    </row>
    <row r="1217" spans="2:9">
      <c r="B1217" t="s">
        <v>3733</v>
      </c>
      <c r="C1217" t="s">
        <v>3734</v>
      </c>
      <c r="D1217" t="s">
        <v>836</v>
      </c>
      <c r="E1217" t="s">
        <v>837</v>
      </c>
      <c r="F1217" t="s">
        <v>1777</v>
      </c>
      <c r="G1217" t="s">
        <v>1778</v>
      </c>
      <c r="H1217" t="s">
        <v>590</v>
      </c>
      <c r="I1217" t="s">
        <v>591</v>
      </c>
    </row>
    <row r="1218" spans="2:9">
      <c r="B1218" t="s">
        <v>3735</v>
      </c>
      <c r="C1218" t="s">
        <v>3736</v>
      </c>
      <c r="D1218" t="s">
        <v>836</v>
      </c>
      <c r="E1218" t="s">
        <v>837</v>
      </c>
      <c r="F1218" t="s">
        <v>1519</v>
      </c>
      <c r="G1218" t="s">
        <v>1520</v>
      </c>
      <c r="H1218" t="s">
        <v>608</v>
      </c>
      <c r="I1218" t="s">
        <v>609</v>
      </c>
    </row>
    <row r="1219" spans="2:9">
      <c r="B1219" t="s">
        <v>3737</v>
      </c>
      <c r="C1219" t="s">
        <v>3738</v>
      </c>
      <c r="D1219" t="s">
        <v>836</v>
      </c>
      <c r="E1219" t="s">
        <v>837</v>
      </c>
      <c r="F1219" t="s">
        <v>2330</v>
      </c>
      <c r="G1219" t="s">
        <v>2331</v>
      </c>
      <c r="H1219" t="s">
        <v>590</v>
      </c>
      <c r="I1219" t="s">
        <v>591</v>
      </c>
    </row>
    <row r="1220" spans="2:9">
      <c r="B1220" t="s">
        <v>3739</v>
      </c>
      <c r="C1220" t="s">
        <v>3740</v>
      </c>
      <c r="D1220" t="s">
        <v>836</v>
      </c>
      <c r="E1220" t="s">
        <v>837</v>
      </c>
      <c r="F1220" t="s">
        <v>2218</v>
      </c>
      <c r="G1220" t="s">
        <v>2219</v>
      </c>
      <c r="H1220" t="s">
        <v>600</v>
      </c>
      <c r="I1220" t="s">
        <v>601</v>
      </c>
    </row>
    <row r="1221" spans="2:9">
      <c r="B1221" t="s">
        <v>3741</v>
      </c>
      <c r="C1221" t="s">
        <v>3742</v>
      </c>
      <c r="D1221" t="s">
        <v>836</v>
      </c>
      <c r="E1221" t="s">
        <v>837</v>
      </c>
      <c r="F1221" t="s">
        <v>1542</v>
      </c>
      <c r="G1221" t="s">
        <v>1543</v>
      </c>
      <c r="H1221" t="s">
        <v>600</v>
      </c>
      <c r="I1221" t="s">
        <v>601</v>
      </c>
    </row>
    <row r="1222" spans="2:9">
      <c r="B1222" t="s">
        <v>3743</v>
      </c>
      <c r="C1222" t="s">
        <v>3744</v>
      </c>
      <c r="D1222" t="s">
        <v>836</v>
      </c>
      <c r="E1222" t="s">
        <v>837</v>
      </c>
      <c r="F1222" t="s">
        <v>1136</v>
      </c>
      <c r="G1222" t="s">
        <v>1137</v>
      </c>
      <c r="H1222" t="s">
        <v>600</v>
      </c>
      <c r="I1222" t="s">
        <v>601</v>
      </c>
    </row>
    <row r="1223" spans="2:9">
      <c r="B1223" t="s">
        <v>3745</v>
      </c>
      <c r="C1223" t="s">
        <v>3746</v>
      </c>
      <c r="D1223" t="s">
        <v>836</v>
      </c>
      <c r="E1223" t="s">
        <v>837</v>
      </c>
      <c r="F1223" t="s">
        <v>3747</v>
      </c>
      <c r="G1223" t="s">
        <v>3748</v>
      </c>
      <c r="H1223" t="s">
        <v>600</v>
      </c>
      <c r="I1223" t="s">
        <v>601</v>
      </c>
    </row>
    <row r="1224" spans="2:9">
      <c r="B1224" t="s">
        <v>3749</v>
      </c>
      <c r="C1224" t="s">
        <v>3750</v>
      </c>
      <c r="D1224" t="s">
        <v>836</v>
      </c>
      <c r="E1224" t="s">
        <v>837</v>
      </c>
      <c r="F1224" t="s">
        <v>895</v>
      </c>
      <c r="G1224" t="s">
        <v>896</v>
      </c>
      <c r="H1224" t="s">
        <v>608</v>
      </c>
      <c r="I1224" t="s">
        <v>609</v>
      </c>
    </row>
    <row r="1225" spans="2:9">
      <c r="B1225" t="s">
        <v>3751</v>
      </c>
      <c r="C1225" t="s">
        <v>3752</v>
      </c>
      <c r="D1225" t="s">
        <v>836</v>
      </c>
      <c r="E1225" t="s">
        <v>837</v>
      </c>
      <c r="F1225" t="s">
        <v>3189</v>
      </c>
      <c r="G1225" t="s">
        <v>3190</v>
      </c>
      <c r="H1225" t="s">
        <v>600</v>
      </c>
      <c r="I1225" t="s">
        <v>601</v>
      </c>
    </row>
    <row r="1226" spans="2:9">
      <c r="B1226" t="s">
        <v>3753</v>
      </c>
      <c r="C1226" t="s">
        <v>3754</v>
      </c>
      <c r="D1226" t="s">
        <v>836</v>
      </c>
      <c r="E1226" t="s">
        <v>837</v>
      </c>
      <c r="F1226" t="s">
        <v>1985</v>
      </c>
      <c r="G1226" t="s">
        <v>1986</v>
      </c>
      <c r="H1226" t="s">
        <v>2670</v>
      </c>
      <c r="I1226" t="s">
        <v>2671</v>
      </c>
    </row>
    <row r="1227" spans="2:9">
      <c r="B1227" t="s">
        <v>3755</v>
      </c>
      <c r="C1227" t="s">
        <v>3756</v>
      </c>
      <c r="D1227" t="s">
        <v>836</v>
      </c>
      <c r="E1227" t="s">
        <v>837</v>
      </c>
      <c r="F1227" t="s">
        <v>1136</v>
      </c>
      <c r="G1227" t="s">
        <v>1137</v>
      </c>
      <c r="H1227" t="s">
        <v>600</v>
      </c>
      <c r="I1227" t="s">
        <v>601</v>
      </c>
    </row>
    <row r="1228" spans="2:9">
      <c r="B1228" t="s">
        <v>3757</v>
      </c>
      <c r="C1228" t="s">
        <v>3758</v>
      </c>
      <c r="D1228" t="s">
        <v>836</v>
      </c>
      <c r="E1228" t="s">
        <v>837</v>
      </c>
      <c r="F1228" t="s">
        <v>989</v>
      </c>
      <c r="G1228" t="s">
        <v>990</v>
      </c>
      <c r="H1228" t="s">
        <v>608</v>
      </c>
      <c r="I1228" t="s">
        <v>609</v>
      </c>
    </row>
    <row r="1229" spans="2:9">
      <c r="B1229" t="s">
        <v>3759</v>
      </c>
      <c r="C1229" t="s">
        <v>3760</v>
      </c>
      <c r="D1229" t="s">
        <v>836</v>
      </c>
      <c r="E1229" t="s">
        <v>837</v>
      </c>
      <c r="F1229" t="s">
        <v>989</v>
      </c>
      <c r="G1229" t="s">
        <v>990</v>
      </c>
      <c r="H1229" t="s">
        <v>608</v>
      </c>
      <c r="I1229" t="s">
        <v>609</v>
      </c>
    </row>
    <row r="1230" spans="2:9">
      <c r="B1230" t="s">
        <v>3761</v>
      </c>
      <c r="C1230" t="s">
        <v>3762</v>
      </c>
      <c r="D1230" t="s">
        <v>836</v>
      </c>
      <c r="E1230" t="s">
        <v>837</v>
      </c>
      <c r="F1230" t="s">
        <v>2155</v>
      </c>
      <c r="G1230" t="s">
        <v>2156</v>
      </c>
      <c r="H1230" t="s">
        <v>600</v>
      </c>
      <c r="I1230" t="s">
        <v>601</v>
      </c>
    </row>
    <row r="1231" spans="2:9">
      <c r="B1231" t="s">
        <v>3763</v>
      </c>
      <c r="C1231" t="s">
        <v>3764</v>
      </c>
      <c r="D1231" t="s">
        <v>836</v>
      </c>
      <c r="E1231" t="s">
        <v>837</v>
      </c>
      <c r="F1231" t="s">
        <v>1487</v>
      </c>
      <c r="G1231" t="s">
        <v>1488</v>
      </c>
      <c r="H1231" t="s">
        <v>608</v>
      </c>
      <c r="I1231" t="s">
        <v>609</v>
      </c>
    </row>
    <row r="1232" spans="2:9">
      <c r="B1232" t="s">
        <v>3765</v>
      </c>
      <c r="C1232" t="s">
        <v>3766</v>
      </c>
      <c r="D1232" t="s">
        <v>836</v>
      </c>
      <c r="E1232" t="s">
        <v>837</v>
      </c>
      <c r="F1232" t="s">
        <v>1487</v>
      </c>
      <c r="G1232" t="s">
        <v>1488</v>
      </c>
      <c r="H1232" t="s">
        <v>760</v>
      </c>
      <c r="I1232" t="s">
        <v>761</v>
      </c>
    </row>
    <row r="1233" spans="2:9">
      <c r="B1233" t="s">
        <v>3767</v>
      </c>
      <c r="C1233" t="s">
        <v>3768</v>
      </c>
      <c r="D1233" t="s">
        <v>836</v>
      </c>
      <c r="E1233" t="s">
        <v>837</v>
      </c>
      <c r="F1233" t="s">
        <v>916</v>
      </c>
      <c r="G1233" t="s">
        <v>917</v>
      </c>
      <c r="H1233" t="s">
        <v>612</v>
      </c>
      <c r="I1233" t="s">
        <v>613</v>
      </c>
    </row>
    <row r="1234" spans="2:9" hidden="1">
      <c r="B1234" t="s">
        <v>3769</v>
      </c>
      <c r="C1234" t="s">
        <v>3770</v>
      </c>
      <c r="D1234" t="s">
        <v>1305</v>
      </c>
      <c r="E1234" t="s">
        <v>1306</v>
      </c>
      <c r="F1234" t="s">
        <v>1575</v>
      </c>
      <c r="G1234" t="s">
        <v>1576</v>
      </c>
      <c r="H1234" t="s">
        <v>2738</v>
      </c>
      <c r="I1234" t="s">
        <v>2739</v>
      </c>
    </row>
    <row r="1235" spans="2:9" hidden="1">
      <c r="B1235" t="s">
        <v>3771</v>
      </c>
      <c r="C1235" t="s">
        <v>3772</v>
      </c>
      <c r="D1235" t="s">
        <v>1305</v>
      </c>
      <c r="E1235" t="s">
        <v>1306</v>
      </c>
      <c r="F1235" t="s">
        <v>1575</v>
      </c>
      <c r="G1235" t="s">
        <v>1576</v>
      </c>
      <c r="H1235" t="s">
        <v>1152</v>
      </c>
      <c r="I1235" t="s">
        <v>1153</v>
      </c>
    </row>
    <row r="1236" spans="2:9">
      <c r="B1236" t="s">
        <v>3773</v>
      </c>
      <c r="C1236" t="s">
        <v>3774</v>
      </c>
      <c r="D1236" t="s">
        <v>836</v>
      </c>
      <c r="E1236" t="s">
        <v>837</v>
      </c>
      <c r="F1236" t="s">
        <v>3775</v>
      </c>
      <c r="G1236" t="s">
        <v>3776</v>
      </c>
      <c r="H1236" t="s">
        <v>576</v>
      </c>
      <c r="I1236" t="s">
        <v>16</v>
      </c>
    </row>
    <row r="1237" spans="2:9">
      <c r="B1237" t="s">
        <v>754</v>
      </c>
      <c r="C1237" t="s">
        <v>755</v>
      </c>
      <c r="D1237" t="s">
        <v>836</v>
      </c>
      <c r="E1237" t="s">
        <v>837</v>
      </c>
      <c r="F1237" t="s">
        <v>57</v>
      </c>
      <c r="G1237" t="s">
        <v>741</v>
      </c>
      <c r="H1237" t="s">
        <v>576</v>
      </c>
      <c r="I1237" t="s">
        <v>16</v>
      </c>
    </row>
    <row r="1238" spans="2:9">
      <c r="B1238" t="s">
        <v>3777</v>
      </c>
      <c r="C1238" t="s">
        <v>3778</v>
      </c>
      <c r="D1238" t="s">
        <v>836</v>
      </c>
      <c r="E1238" t="s">
        <v>837</v>
      </c>
      <c r="F1238" t="s">
        <v>3747</v>
      </c>
      <c r="G1238" t="s">
        <v>3748</v>
      </c>
      <c r="H1238" t="s">
        <v>590</v>
      </c>
      <c r="I1238" t="s">
        <v>591</v>
      </c>
    </row>
    <row r="1239" spans="2:9">
      <c r="B1239" t="s">
        <v>3779</v>
      </c>
      <c r="C1239" t="s">
        <v>3780</v>
      </c>
      <c r="D1239" t="s">
        <v>836</v>
      </c>
      <c r="E1239" t="s">
        <v>837</v>
      </c>
      <c r="F1239" t="s">
        <v>1245</v>
      </c>
      <c r="G1239" t="s">
        <v>1246</v>
      </c>
      <c r="H1239" t="s">
        <v>608</v>
      </c>
      <c r="I1239" t="s">
        <v>609</v>
      </c>
    </row>
    <row r="1240" spans="2:9">
      <c r="B1240" t="s">
        <v>3781</v>
      </c>
      <c r="C1240" t="s">
        <v>3782</v>
      </c>
      <c r="D1240" t="s">
        <v>836</v>
      </c>
      <c r="E1240" t="s">
        <v>837</v>
      </c>
      <c r="F1240" t="s">
        <v>3601</v>
      </c>
      <c r="G1240" t="s">
        <v>3602</v>
      </c>
      <c r="H1240" t="s">
        <v>600</v>
      </c>
      <c r="I1240" t="s">
        <v>601</v>
      </c>
    </row>
    <row r="1241" spans="2:9">
      <c r="B1241" t="s">
        <v>3783</v>
      </c>
      <c r="C1241" t="s">
        <v>3784</v>
      </c>
      <c r="D1241" t="s">
        <v>836</v>
      </c>
      <c r="E1241" t="s">
        <v>837</v>
      </c>
      <c r="F1241" t="s">
        <v>1757</v>
      </c>
      <c r="G1241" t="s">
        <v>1758</v>
      </c>
      <c r="H1241" t="s">
        <v>600</v>
      </c>
      <c r="I1241" t="s">
        <v>601</v>
      </c>
    </row>
    <row r="1242" spans="2:9" hidden="1">
      <c r="B1242" t="s">
        <v>3785</v>
      </c>
      <c r="C1242" t="s">
        <v>3786</v>
      </c>
      <c r="D1242" t="s">
        <v>887</v>
      </c>
      <c r="E1242" t="s">
        <v>888</v>
      </c>
      <c r="F1242" t="s">
        <v>889</v>
      </c>
      <c r="G1242" t="s">
        <v>890</v>
      </c>
      <c r="H1242" t="s">
        <v>3787</v>
      </c>
      <c r="I1242" t="s">
        <v>3788</v>
      </c>
    </row>
    <row r="1243" spans="2:9">
      <c r="B1243" t="s">
        <v>3789</v>
      </c>
      <c r="C1243" t="s">
        <v>3790</v>
      </c>
      <c r="D1243" t="s">
        <v>836</v>
      </c>
      <c r="E1243" t="s">
        <v>837</v>
      </c>
      <c r="F1243" t="s">
        <v>1487</v>
      </c>
      <c r="G1243" t="s">
        <v>1488</v>
      </c>
      <c r="H1243" t="s">
        <v>608</v>
      </c>
      <c r="I1243" t="s">
        <v>609</v>
      </c>
    </row>
    <row r="1244" spans="2:9">
      <c r="B1244" t="s">
        <v>3791</v>
      </c>
      <c r="C1244" t="s">
        <v>3792</v>
      </c>
      <c r="D1244" t="s">
        <v>836</v>
      </c>
      <c r="E1244" t="s">
        <v>837</v>
      </c>
      <c r="F1244" t="s">
        <v>3677</v>
      </c>
      <c r="G1244" t="s">
        <v>3678</v>
      </c>
      <c r="H1244" t="s">
        <v>550</v>
      </c>
      <c r="I1244" t="s">
        <v>432</v>
      </c>
    </row>
    <row r="1245" spans="2:9" hidden="1">
      <c r="B1245" t="s">
        <v>3793</v>
      </c>
      <c r="C1245" t="s">
        <v>3794</v>
      </c>
      <c r="D1245" t="s">
        <v>899</v>
      </c>
      <c r="E1245" t="s">
        <v>900</v>
      </c>
      <c r="F1245" t="s">
        <v>1105</v>
      </c>
      <c r="G1245" t="s">
        <v>1106</v>
      </c>
      <c r="H1245" t="s">
        <v>1773</v>
      </c>
      <c r="I1245" t="s">
        <v>1774</v>
      </c>
    </row>
    <row r="1246" spans="2:9">
      <c r="B1246" t="s">
        <v>3795</v>
      </c>
      <c r="C1246" t="s">
        <v>3796</v>
      </c>
      <c r="D1246" t="s">
        <v>836</v>
      </c>
      <c r="E1246" t="s">
        <v>837</v>
      </c>
      <c r="F1246" t="s">
        <v>1501</v>
      </c>
      <c r="G1246" t="s">
        <v>1502</v>
      </c>
      <c r="H1246" t="s">
        <v>550</v>
      </c>
      <c r="I1246" t="s">
        <v>432</v>
      </c>
    </row>
    <row r="1247" spans="2:9">
      <c r="B1247" t="s">
        <v>3797</v>
      </c>
      <c r="C1247" t="s">
        <v>3798</v>
      </c>
      <c r="D1247" t="s">
        <v>836</v>
      </c>
      <c r="E1247" t="s">
        <v>837</v>
      </c>
      <c r="F1247" t="s">
        <v>1029</v>
      </c>
      <c r="G1247" t="s">
        <v>1030</v>
      </c>
      <c r="H1247" t="s">
        <v>655</v>
      </c>
      <c r="I1247" t="s">
        <v>657</v>
      </c>
    </row>
    <row r="1248" spans="2:9">
      <c r="B1248" t="s">
        <v>3799</v>
      </c>
      <c r="C1248" t="s">
        <v>3800</v>
      </c>
      <c r="D1248" t="s">
        <v>836</v>
      </c>
      <c r="E1248" t="s">
        <v>837</v>
      </c>
      <c r="F1248" t="s">
        <v>3801</v>
      </c>
      <c r="G1248" t="s">
        <v>3802</v>
      </c>
      <c r="H1248" t="s">
        <v>696</v>
      </c>
      <c r="I1248" t="s">
        <v>15</v>
      </c>
    </row>
    <row r="1249" spans="2:9">
      <c r="B1249" t="s">
        <v>3803</v>
      </c>
      <c r="C1249" t="s">
        <v>3804</v>
      </c>
      <c r="D1249" t="s">
        <v>836</v>
      </c>
      <c r="E1249" t="s">
        <v>837</v>
      </c>
      <c r="F1249" t="s">
        <v>1734</v>
      </c>
      <c r="G1249" t="s">
        <v>1735</v>
      </c>
      <c r="H1249" t="s">
        <v>600</v>
      </c>
      <c r="I1249" t="s">
        <v>601</v>
      </c>
    </row>
    <row r="1250" spans="2:9">
      <c r="B1250" t="s">
        <v>3805</v>
      </c>
      <c r="C1250" t="s">
        <v>3806</v>
      </c>
      <c r="D1250" t="s">
        <v>836</v>
      </c>
      <c r="E1250" t="s">
        <v>837</v>
      </c>
      <c r="F1250" t="s">
        <v>3807</v>
      </c>
      <c r="G1250" t="s">
        <v>3808</v>
      </c>
      <c r="H1250" t="s">
        <v>590</v>
      </c>
      <c r="I1250" t="s">
        <v>591</v>
      </c>
    </row>
    <row r="1251" spans="2:9">
      <c r="B1251" t="s">
        <v>3809</v>
      </c>
      <c r="C1251" t="s">
        <v>3810</v>
      </c>
      <c r="D1251" t="s">
        <v>836</v>
      </c>
      <c r="E1251" t="s">
        <v>837</v>
      </c>
      <c r="F1251" t="s">
        <v>1777</v>
      </c>
      <c r="G1251" t="s">
        <v>1778</v>
      </c>
      <c r="H1251" t="s">
        <v>608</v>
      </c>
      <c r="I1251" t="s">
        <v>609</v>
      </c>
    </row>
    <row r="1252" spans="2:9">
      <c r="B1252" t="s">
        <v>3811</v>
      </c>
      <c r="C1252" t="s">
        <v>3812</v>
      </c>
      <c r="D1252" t="s">
        <v>836</v>
      </c>
      <c r="E1252" t="s">
        <v>837</v>
      </c>
      <c r="F1252" t="s">
        <v>1136</v>
      </c>
      <c r="G1252" t="s">
        <v>1137</v>
      </c>
      <c r="H1252" t="s">
        <v>590</v>
      </c>
      <c r="I1252" t="s">
        <v>591</v>
      </c>
    </row>
    <row r="1253" spans="2:9">
      <c r="B1253" t="s">
        <v>3813</v>
      </c>
      <c r="C1253" t="s">
        <v>3814</v>
      </c>
      <c r="D1253" t="s">
        <v>836</v>
      </c>
      <c r="E1253" t="s">
        <v>837</v>
      </c>
      <c r="F1253" t="s">
        <v>1563</v>
      </c>
      <c r="G1253" t="s">
        <v>1564</v>
      </c>
      <c r="H1253" t="s">
        <v>600</v>
      </c>
      <c r="I1253" t="s">
        <v>601</v>
      </c>
    </row>
    <row r="1254" spans="2:9">
      <c r="B1254" t="s">
        <v>3815</v>
      </c>
      <c r="C1254" t="s">
        <v>3816</v>
      </c>
      <c r="D1254" t="s">
        <v>836</v>
      </c>
      <c r="E1254" t="s">
        <v>837</v>
      </c>
      <c r="F1254" t="s">
        <v>1728</v>
      </c>
      <c r="G1254" t="s">
        <v>1729</v>
      </c>
      <c r="H1254" t="s">
        <v>576</v>
      </c>
      <c r="I1254" t="s">
        <v>16</v>
      </c>
    </row>
    <row r="1255" spans="2:9">
      <c r="B1255" t="s">
        <v>3817</v>
      </c>
      <c r="C1255" t="s">
        <v>3818</v>
      </c>
      <c r="D1255" t="s">
        <v>836</v>
      </c>
      <c r="E1255" t="s">
        <v>837</v>
      </c>
      <c r="F1255" t="s">
        <v>852</v>
      </c>
      <c r="G1255" t="s">
        <v>853</v>
      </c>
      <c r="H1255" t="s">
        <v>600</v>
      </c>
      <c r="I1255" t="s">
        <v>601</v>
      </c>
    </row>
    <row r="1256" spans="2:9">
      <c r="B1256" t="s">
        <v>637</v>
      </c>
      <c r="C1256" t="s">
        <v>638</v>
      </c>
      <c r="D1256" t="s">
        <v>836</v>
      </c>
      <c r="E1256" t="s">
        <v>837</v>
      </c>
      <c r="F1256" t="s">
        <v>557</v>
      </c>
      <c r="G1256" t="s">
        <v>558</v>
      </c>
      <c r="H1256" t="s">
        <v>570</v>
      </c>
      <c r="I1256" t="s">
        <v>14</v>
      </c>
    </row>
    <row r="1257" spans="2:9">
      <c r="B1257" t="s">
        <v>3819</v>
      </c>
      <c r="C1257" t="s">
        <v>3820</v>
      </c>
      <c r="D1257" t="s">
        <v>836</v>
      </c>
      <c r="E1257" t="s">
        <v>837</v>
      </c>
      <c r="F1257" t="s">
        <v>2308</v>
      </c>
      <c r="G1257" t="s">
        <v>2309</v>
      </c>
      <c r="H1257" t="s">
        <v>590</v>
      </c>
      <c r="I1257" t="s">
        <v>591</v>
      </c>
    </row>
    <row r="1258" spans="2:9" hidden="1">
      <c r="B1258" t="s">
        <v>3821</v>
      </c>
      <c r="C1258" t="s">
        <v>3822</v>
      </c>
      <c r="D1258" t="s">
        <v>887</v>
      </c>
      <c r="E1258" t="s">
        <v>888</v>
      </c>
      <c r="F1258" t="s">
        <v>889</v>
      </c>
      <c r="G1258" t="s">
        <v>890</v>
      </c>
      <c r="H1258" t="s">
        <v>633</v>
      </c>
      <c r="I1258" t="s">
        <v>60</v>
      </c>
    </row>
    <row r="1259" spans="2:9">
      <c r="B1259" t="s">
        <v>3823</v>
      </c>
      <c r="C1259" t="s">
        <v>3824</v>
      </c>
      <c r="D1259" t="s">
        <v>836</v>
      </c>
      <c r="E1259" t="s">
        <v>837</v>
      </c>
      <c r="F1259" t="s">
        <v>891</v>
      </c>
      <c r="G1259" t="s">
        <v>892</v>
      </c>
      <c r="H1259" t="s">
        <v>590</v>
      </c>
      <c r="I1259" t="s">
        <v>591</v>
      </c>
    </row>
    <row r="1260" spans="2:9">
      <c r="B1260" t="s">
        <v>3825</v>
      </c>
      <c r="C1260" t="s">
        <v>3826</v>
      </c>
      <c r="D1260" t="s">
        <v>836</v>
      </c>
      <c r="E1260" t="s">
        <v>837</v>
      </c>
      <c r="F1260" t="s">
        <v>956</v>
      </c>
      <c r="G1260" t="s">
        <v>957</v>
      </c>
      <c r="H1260" t="s">
        <v>845</v>
      </c>
      <c r="I1260" t="s">
        <v>846</v>
      </c>
    </row>
    <row r="1261" spans="2:9" hidden="1">
      <c r="B1261" t="s">
        <v>3827</v>
      </c>
      <c r="C1261" t="s">
        <v>3828</v>
      </c>
      <c r="D1261" t="s">
        <v>899</v>
      </c>
      <c r="E1261" t="s">
        <v>900</v>
      </c>
      <c r="F1261" t="s">
        <v>3325</v>
      </c>
      <c r="G1261" t="s">
        <v>3326</v>
      </c>
      <c r="H1261" t="s">
        <v>902</v>
      </c>
      <c r="I1261" t="s">
        <v>903</v>
      </c>
    </row>
    <row r="1262" spans="2:9">
      <c r="B1262" t="s">
        <v>3829</v>
      </c>
      <c r="C1262" t="s">
        <v>3830</v>
      </c>
      <c r="D1262" t="s">
        <v>836</v>
      </c>
      <c r="E1262" t="s">
        <v>837</v>
      </c>
      <c r="F1262" t="s">
        <v>3831</v>
      </c>
      <c r="G1262" t="s">
        <v>3832</v>
      </c>
      <c r="H1262" t="s">
        <v>600</v>
      </c>
      <c r="I1262" t="s">
        <v>601</v>
      </c>
    </row>
    <row r="1263" spans="2:9">
      <c r="B1263" t="s">
        <v>3833</v>
      </c>
      <c r="C1263" t="s">
        <v>3834</v>
      </c>
      <c r="D1263" t="s">
        <v>836</v>
      </c>
      <c r="E1263" t="s">
        <v>837</v>
      </c>
      <c r="F1263" t="s">
        <v>852</v>
      </c>
      <c r="G1263" t="s">
        <v>853</v>
      </c>
      <c r="H1263" t="s">
        <v>608</v>
      </c>
      <c r="I1263" t="s">
        <v>609</v>
      </c>
    </row>
    <row r="1264" spans="2:9">
      <c r="B1264" t="s">
        <v>3835</v>
      </c>
      <c r="C1264" t="s">
        <v>3836</v>
      </c>
      <c r="D1264" t="s">
        <v>836</v>
      </c>
      <c r="E1264" t="s">
        <v>837</v>
      </c>
      <c r="F1264" t="s">
        <v>1843</v>
      </c>
      <c r="G1264" t="s">
        <v>1844</v>
      </c>
      <c r="H1264" t="s">
        <v>608</v>
      </c>
      <c r="I1264" t="s">
        <v>609</v>
      </c>
    </row>
    <row r="1265" spans="2:9">
      <c r="B1265" t="s">
        <v>3837</v>
      </c>
      <c r="C1265" t="s">
        <v>3838</v>
      </c>
      <c r="D1265" t="s">
        <v>836</v>
      </c>
      <c r="E1265" t="s">
        <v>837</v>
      </c>
      <c r="F1265" t="s">
        <v>1843</v>
      </c>
      <c r="G1265" t="s">
        <v>1844</v>
      </c>
      <c r="H1265" t="s">
        <v>608</v>
      </c>
      <c r="I1265" t="s">
        <v>609</v>
      </c>
    </row>
    <row r="1266" spans="2:9">
      <c r="B1266" t="s">
        <v>3839</v>
      </c>
      <c r="C1266" t="s">
        <v>3840</v>
      </c>
      <c r="D1266" t="s">
        <v>836</v>
      </c>
      <c r="E1266" t="s">
        <v>837</v>
      </c>
      <c r="F1266" t="s">
        <v>1777</v>
      </c>
      <c r="G1266" t="s">
        <v>1778</v>
      </c>
      <c r="H1266" t="s">
        <v>608</v>
      </c>
      <c r="I1266" t="s">
        <v>609</v>
      </c>
    </row>
    <row r="1267" spans="2:9">
      <c r="B1267" t="s">
        <v>3841</v>
      </c>
      <c r="C1267" t="s">
        <v>3842</v>
      </c>
      <c r="D1267" t="s">
        <v>836</v>
      </c>
      <c r="E1267" t="s">
        <v>837</v>
      </c>
      <c r="F1267" t="s">
        <v>1843</v>
      </c>
      <c r="G1267" t="s">
        <v>1844</v>
      </c>
      <c r="H1267" t="s">
        <v>608</v>
      </c>
      <c r="I1267" t="s">
        <v>609</v>
      </c>
    </row>
    <row r="1268" spans="2:9">
      <c r="B1268" t="s">
        <v>3843</v>
      </c>
      <c r="C1268" t="s">
        <v>3844</v>
      </c>
      <c r="D1268" t="s">
        <v>836</v>
      </c>
      <c r="E1268" t="s">
        <v>837</v>
      </c>
      <c r="F1268" t="s">
        <v>2129</v>
      </c>
      <c r="G1268" t="s">
        <v>2130</v>
      </c>
      <c r="H1268" t="s">
        <v>608</v>
      </c>
      <c r="I1268" t="s">
        <v>609</v>
      </c>
    </row>
    <row r="1269" spans="2:9">
      <c r="B1269" t="s">
        <v>3845</v>
      </c>
      <c r="C1269" t="s">
        <v>3846</v>
      </c>
      <c r="D1269" t="s">
        <v>836</v>
      </c>
      <c r="E1269" t="s">
        <v>837</v>
      </c>
      <c r="F1269" t="s">
        <v>1233</v>
      </c>
      <c r="G1269" t="s">
        <v>1234</v>
      </c>
      <c r="H1269" t="s">
        <v>608</v>
      </c>
      <c r="I1269" t="s">
        <v>609</v>
      </c>
    </row>
    <row r="1270" spans="2:9">
      <c r="B1270" t="s">
        <v>3847</v>
      </c>
      <c r="C1270" t="s">
        <v>3848</v>
      </c>
      <c r="D1270" t="s">
        <v>836</v>
      </c>
      <c r="E1270" t="s">
        <v>837</v>
      </c>
      <c r="F1270" t="s">
        <v>1523</v>
      </c>
      <c r="G1270" t="s">
        <v>1524</v>
      </c>
      <c r="H1270" t="s">
        <v>600</v>
      </c>
      <c r="I1270" t="s">
        <v>601</v>
      </c>
    </row>
    <row r="1271" spans="2:9">
      <c r="B1271" t="s">
        <v>3849</v>
      </c>
      <c r="C1271" t="s">
        <v>3850</v>
      </c>
      <c r="D1271" t="s">
        <v>836</v>
      </c>
      <c r="E1271" t="s">
        <v>837</v>
      </c>
      <c r="F1271" t="s">
        <v>1523</v>
      </c>
      <c r="G1271" t="s">
        <v>1524</v>
      </c>
      <c r="H1271" t="s">
        <v>608</v>
      </c>
      <c r="I1271" t="s">
        <v>609</v>
      </c>
    </row>
    <row r="1272" spans="2:9">
      <c r="B1272" t="s">
        <v>3851</v>
      </c>
      <c r="C1272" t="s">
        <v>3852</v>
      </c>
      <c r="D1272" t="s">
        <v>836</v>
      </c>
      <c r="E1272" t="s">
        <v>837</v>
      </c>
      <c r="F1272" t="s">
        <v>1648</v>
      </c>
      <c r="G1272" t="s">
        <v>1649</v>
      </c>
      <c r="H1272" t="s">
        <v>608</v>
      </c>
      <c r="I1272" t="s">
        <v>609</v>
      </c>
    </row>
    <row r="1273" spans="2:9">
      <c r="B1273" t="s">
        <v>3853</v>
      </c>
      <c r="C1273" t="s">
        <v>3854</v>
      </c>
      <c r="D1273" t="s">
        <v>836</v>
      </c>
      <c r="E1273" t="s">
        <v>837</v>
      </c>
      <c r="F1273" t="s">
        <v>1320</v>
      </c>
      <c r="G1273" t="s">
        <v>1321</v>
      </c>
      <c r="H1273" t="s">
        <v>608</v>
      </c>
      <c r="I1273" t="s">
        <v>609</v>
      </c>
    </row>
    <row r="1274" spans="2:9">
      <c r="B1274" t="s">
        <v>3855</v>
      </c>
      <c r="C1274" t="s">
        <v>3856</v>
      </c>
      <c r="D1274" t="s">
        <v>836</v>
      </c>
      <c r="E1274" t="s">
        <v>837</v>
      </c>
      <c r="F1274" t="s">
        <v>1668</v>
      </c>
      <c r="G1274" t="s">
        <v>1669</v>
      </c>
      <c r="H1274" t="s">
        <v>600</v>
      </c>
      <c r="I1274" t="s">
        <v>601</v>
      </c>
    </row>
    <row r="1275" spans="2:9">
      <c r="B1275" t="s">
        <v>3857</v>
      </c>
      <c r="C1275" t="s">
        <v>3858</v>
      </c>
      <c r="D1275" t="s">
        <v>836</v>
      </c>
      <c r="E1275" t="s">
        <v>837</v>
      </c>
      <c r="F1275" t="s">
        <v>2143</v>
      </c>
      <c r="G1275" t="s">
        <v>2144</v>
      </c>
      <c r="H1275" t="s">
        <v>600</v>
      </c>
      <c r="I1275" t="s">
        <v>601</v>
      </c>
    </row>
    <row r="1276" spans="2:9">
      <c r="B1276" t="s">
        <v>604</v>
      </c>
      <c r="C1276" t="s">
        <v>605</v>
      </c>
      <c r="D1276" t="s">
        <v>836</v>
      </c>
      <c r="E1276" t="s">
        <v>837</v>
      </c>
      <c r="F1276" t="s">
        <v>557</v>
      </c>
      <c r="G1276" t="s">
        <v>558</v>
      </c>
      <c r="H1276" t="s">
        <v>600</v>
      </c>
      <c r="I1276" t="s">
        <v>601</v>
      </c>
    </row>
    <row r="1277" spans="2:9">
      <c r="B1277" t="s">
        <v>3859</v>
      </c>
      <c r="C1277" t="s">
        <v>3860</v>
      </c>
      <c r="D1277" t="s">
        <v>836</v>
      </c>
      <c r="E1277" t="s">
        <v>837</v>
      </c>
      <c r="F1277" t="s">
        <v>2143</v>
      </c>
      <c r="G1277" t="s">
        <v>2144</v>
      </c>
      <c r="H1277" t="s">
        <v>608</v>
      </c>
      <c r="I1277" t="s">
        <v>609</v>
      </c>
    </row>
    <row r="1278" spans="2:9">
      <c r="B1278" t="s">
        <v>3861</v>
      </c>
      <c r="C1278" t="s">
        <v>3862</v>
      </c>
      <c r="D1278" t="s">
        <v>836</v>
      </c>
      <c r="E1278" t="s">
        <v>837</v>
      </c>
      <c r="F1278" t="s">
        <v>852</v>
      </c>
      <c r="G1278" t="s">
        <v>853</v>
      </c>
      <c r="H1278" t="s">
        <v>608</v>
      </c>
      <c r="I1278" t="s">
        <v>609</v>
      </c>
    </row>
    <row r="1279" spans="2:9">
      <c r="B1279" t="s">
        <v>3863</v>
      </c>
      <c r="C1279" t="s">
        <v>3864</v>
      </c>
      <c r="D1279" t="s">
        <v>836</v>
      </c>
      <c r="E1279" t="s">
        <v>837</v>
      </c>
      <c r="F1279" t="s">
        <v>852</v>
      </c>
      <c r="G1279" t="s">
        <v>853</v>
      </c>
      <c r="H1279" t="s">
        <v>608</v>
      </c>
      <c r="I1279" t="s">
        <v>609</v>
      </c>
    </row>
    <row r="1280" spans="2:9">
      <c r="B1280" t="s">
        <v>3865</v>
      </c>
      <c r="C1280" t="s">
        <v>3866</v>
      </c>
      <c r="D1280" t="s">
        <v>836</v>
      </c>
      <c r="E1280" t="s">
        <v>837</v>
      </c>
      <c r="F1280" t="s">
        <v>956</v>
      </c>
      <c r="G1280" t="s">
        <v>957</v>
      </c>
      <c r="H1280" t="s">
        <v>608</v>
      </c>
      <c r="I1280" t="s">
        <v>609</v>
      </c>
    </row>
    <row r="1281" spans="2:9">
      <c r="B1281" t="s">
        <v>3867</v>
      </c>
      <c r="C1281" t="s">
        <v>3868</v>
      </c>
      <c r="D1281" t="s">
        <v>836</v>
      </c>
      <c r="E1281" t="s">
        <v>837</v>
      </c>
      <c r="F1281" t="s">
        <v>925</v>
      </c>
      <c r="G1281" t="s">
        <v>926</v>
      </c>
      <c r="H1281" t="s">
        <v>608</v>
      </c>
      <c r="I1281" t="s">
        <v>609</v>
      </c>
    </row>
    <row r="1282" spans="2:9" hidden="1">
      <c r="B1282" t="s">
        <v>3869</v>
      </c>
      <c r="C1282" t="s">
        <v>3870</v>
      </c>
      <c r="D1282" t="s">
        <v>1305</v>
      </c>
      <c r="E1282" t="s">
        <v>1306</v>
      </c>
      <c r="F1282" t="s">
        <v>2177</v>
      </c>
      <c r="G1282" t="s">
        <v>2178</v>
      </c>
      <c r="H1282" t="s">
        <v>1152</v>
      </c>
      <c r="I1282" t="s">
        <v>1153</v>
      </c>
    </row>
    <row r="1283" spans="2:9" hidden="1">
      <c r="B1283" t="s">
        <v>3871</v>
      </c>
      <c r="C1283" t="s">
        <v>3872</v>
      </c>
      <c r="D1283" t="s">
        <v>899</v>
      </c>
      <c r="E1283" t="s">
        <v>900</v>
      </c>
      <c r="F1283" t="s">
        <v>3325</v>
      </c>
      <c r="G1283" t="s">
        <v>3326</v>
      </c>
      <c r="H1283" t="s">
        <v>608</v>
      </c>
      <c r="I1283" t="s">
        <v>609</v>
      </c>
    </row>
    <row r="1284" spans="2:9">
      <c r="B1284" t="s">
        <v>3873</v>
      </c>
      <c r="C1284" t="s">
        <v>3874</v>
      </c>
      <c r="D1284" t="s">
        <v>836</v>
      </c>
      <c r="E1284" t="s">
        <v>837</v>
      </c>
      <c r="F1284" t="s">
        <v>916</v>
      </c>
      <c r="G1284" t="s">
        <v>917</v>
      </c>
      <c r="H1284" t="s">
        <v>600</v>
      </c>
      <c r="I1284" t="s">
        <v>601</v>
      </c>
    </row>
    <row r="1285" spans="2:9">
      <c r="B1285" t="s">
        <v>3875</v>
      </c>
      <c r="C1285" t="s">
        <v>3876</v>
      </c>
      <c r="D1285" t="s">
        <v>836</v>
      </c>
      <c r="E1285" t="s">
        <v>837</v>
      </c>
      <c r="F1285" t="s">
        <v>916</v>
      </c>
      <c r="G1285" t="s">
        <v>917</v>
      </c>
      <c r="H1285" t="s">
        <v>608</v>
      </c>
      <c r="I1285" t="s">
        <v>609</v>
      </c>
    </row>
    <row r="1286" spans="2:9">
      <c r="B1286" t="s">
        <v>3877</v>
      </c>
      <c r="C1286" t="s">
        <v>3878</v>
      </c>
      <c r="D1286" t="s">
        <v>836</v>
      </c>
      <c r="E1286" t="s">
        <v>837</v>
      </c>
      <c r="F1286" t="s">
        <v>916</v>
      </c>
      <c r="G1286" t="s">
        <v>917</v>
      </c>
      <c r="H1286" t="s">
        <v>600</v>
      </c>
      <c r="I1286" t="s">
        <v>601</v>
      </c>
    </row>
    <row r="1287" spans="2:9">
      <c r="B1287" t="s">
        <v>3879</v>
      </c>
      <c r="C1287" t="s">
        <v>3880</v>
      </c>
      <c r="D1287" t="s">
        <v>836</v>
      </c>
      <c r="E1287" t="s">
        <v>837</v>
      </c>
      <c r="F1287" t="s">
        <v>916</v>
      </c>
      <c r="G1287" t="s">
        <v>917</v>
      </c>
      <c r="H1287" t="s">
        <v>590</v>
      </c>
      <c r="I1287" t="s">
        <v>591</v>
      </c>
    </row>
    <row r="1288" spans="2:9">
      <c r="B1288" t="s">
        <v>3881</v>
      </c>
      <c r="C1288" t="s">
        <v>3882</v>
      </c>
      <c r="D1288" t="s">
        <v>836</v>
      </c>
      <c r="E1288" t="s">
        <v>837</v>
      </c>
      <c r="F1288" t="s">
        <v>916</v>
      </c>
      <c r="G1288" t="s">
        <v>917</v>
      </c>
      <c r="H1288" t="s">
        <v>760</v>
      </c>
      <c r="I1288" t="s">
        <v>761</v>
      </c>
    </row>
    <row r="1289" spans="2:9">
      <c r="B1289" t="s">
        <v>3883</v>
      </c>
      <c r="C1289" t="s">
        <v>3884</v>
      </c>
      <c r="D1289" t="s">
        <v>836</v>
      </c>
      <c r="E1289" t="s">
        <v>837</v>
      </c>
      <c r="F1289" t="s">
        <v>1013</v>
      </c>
      <c r="G1289" t="s">
        <v>1014</v>
      </c>
      <c r="H1289" t="s">
        <v>600</v>
      </c>
      <c r="I1289" t="s">
        <v>601</v>
      </c>
    </row>
    <row r="1290" spans="2:9">
      <c r="B1290" t="s">
        <v>3885</v>
      </c>
      <c r="C1290" t="s">
        <v>3886</v>
      </c>
      <c r="D1290" t="s">
        <v>836</v>
      </c>
      <c r="E1290" t="s">
        <v>837</v>
      </c>
      <c r="F1290" t="s">
        <v>1013</v>
      </c>
      <c r="G1290" t="s">
        <v>1014</v>
      </c>
      <c r="H1290" t="s">
        <v>608</v>
      </c>
      <c r="I1290" t="s">
        <v>609</v>
      </c>
    </row>
    <row r="1291" spans="2:9">
      <c r="B1291" t="s">
        <v>3887</v>
      </c>
      <c r="C1291" t="s">
        <v>3888</v>
      </c>
      <c r="D1291" t="s">
        <v>836</v>
      </c>
      <c r="E1291" t="s">
        <v>837</v>
      </c>
      <c r="F1291" t="s">
        <v>985</v>
      </c>
      <c r="G1291" t="s">
        <v>986</v>
      </c>
      <c r="H1291" t="s">
        <v>590</v>
      </c>
      <c r="I1291" t="s">
        <v>591</v>
      </c>
    </row>
    <row r="1292" spans="2:9">
      <c r="B1292" t="s">
        <v>3889</v>
      </c>
      <c r="C1292" t="s">
        <v>3890</v>
      </c>
      <c r="D1292" t="s">
        <v>836</v>
      </c>
      <c r="E1292" t="s">
        <v>837</v>
      </c>
      <c r="F1292" t="s">
        <v>1013</v>
      </c>
      <c r="G1292" t="s">
        <v>1014</v>
      </c>
      <c r="H1292" t="s">
        <v>608</v>
      </c>
      <c r="I1292" t="s">
        <v>609</v>
      </c>
    </row>
    <row r="1293" spans="2:9">
      <c r="B1293" t="s">
        <v>3891</v>
      </c>
      <c r="C1293" t="s">
        <v>3892</v>
      </c>
      <c r="D1293" t="s">
        <v>836</v>
      </c>
      <c r="E1293" t="s">
        <v>837</v>
      </c>
      <c r="F1293" t="s">
        <v>916</v>
      </c>
      <c r="G1293" t="s">
        <v>917</v>
      </c>
      <c r="H1293" t="s">
        <v>576</v>
      </c>
      <c r="I1293" t="s">
        <v>16</v>
      </c>
    </row>
    <row r="1294" spans="2:9">
      <c r="B1294" t="s">
        <v>3893</v>
      </c>
      <c r="C1294" t="s">
        <v>3894</v>
      </c>
      <c r="D1294" t="s">
        <v>836</v>
      </c>
      <c r="E1294" t="s">
        <v>837</v>
      </c>
      <c r="F1294" t="s">
        <v>985</v>
      </c>
      <c r="G1294" t="s">
        <v>986</v>
      </c>
      <c r="H1294" t="s">
        <v>600</v>
      </c>
      <c r="I1294" t="s">
        <v>601</v>
      </c>
    </row>
    <row r="1295" spans="2:9">
      <c r="B1295" t="s">
        <v>3895</v>
      </c>
      <c r="C1295" t="s">
        <v>3896</v>
      </c>
      <c r="D1295" t="s">
        <v>836</v>
      </c>
      <c r="E1295" t="s">
        <v>837</v>
      </c>
      <c r="F1295" t="s">
        <v>1734</v>
      </c>
      <c r="G1295" t="s">
        <v>1735</v>
      </c>
      <c r="H1295" t="s">
        <v>1152</v>
      </c>
      <c r="I1295" t="s">
        <v>1153</v>
      </c>
    </row>
    <row r="1296" spans="2:9">
      <c r="B1296" t="s">
        <v>3897</v>
      </c>
      <c r="C1296" t="s">
        <v>3898</v>
      </c>
      <c r="D1296" t="s">
        <v>836</v>
      </c>
      <c r="E1296" t="s">
        <v>837</v>
      </c>
      <c r="F1296" t="s">
        <v>985</v>
      </c>
      <c r="G1296" t="s">
        <v>986</v>
      </c>
      <c r="H1296" t="s">
        <v>633</v>
      </c>
      <c r="I1296" t="s">
        <v>60</v>
      </c>
    </row>
    <row r="1297" spans="2:9">
      <c r="B1297" t="s">
        <v>3899</v>
      </c>
      <c r="C1297" t="s">
        <v>3900</v>
      </c>
      <c r="D1297" t="s">
        <v>836</v>
      </c>
      <c r="E1297" t="s">
        <v>837</v>
      </c>
      <c r="F1297" t="s">
        <v>1013</v>
      </c>
      <c r="G1297" t="s">
        <v>1014</v>
      </c>
      <c r="H1297" t="s">
        <v>633</v>
      </c>
      <c r="I1297" t="s">
        <v>60</v>
      </c>
    </row>
    <row r="1298" spans="2:9">
      <c r="B1298" t="s">
        <v>3901</v>
      </c>
      <c r="C1298" t="s">
        <v>3902</v>
      </c>
      <c r="D1298" t="s">
        <v>836</v>
      </c>
      <c r="E1298" t="s">
        <v>837</v>
      </c>
      <c r="F1298" t="s">
        <v>916</v>
      </c>
      <c r="G1298" t="s">
        <v>917</v>
      </c>
      <c r="H1298" t="s">
        <v>633</v>
      </c>
      <c r="I1298" t="s">
        <v>60</v>
      </c>
    </row>
    <row r="1299" spans="2:9">
      <c r="B1299" t="s">
        <v>3903</v>
      </c>
      <c r="C1299" t="s">
        <v>3904</v>
      </c>
      <c r="D1299" t="s">
        <v>836</v>
      </c>
      <c r="E1299" t="s">
        <v>837</v>
      </c>
      <c r="F1299" t="s">
        <v>916</v>
      </c>
      <c r="G1299" t="s">
        <v>917</v>
      </c>
      <c r="H1299" t="s">
        <v>633</v>
      </c>
      <c r="I1299" t="s">
        <v>60</v>
      </c>
    </row>
    <row r="1300" spans="2:9" hidden="1">
      <c r="B1300" t="s">
        <v>3905</v>
      </c>
      <c r="C1300" t="s">
        <v>3906</v>
      </c>
      <c r="D1300" t="s">
        <v>899</v>
      </c>
      <c r="E1300" t="s">
        <v>900</v>
      </c>
      <c r="F1300" t="s">
        <v>960</v>
      </c>
      <c r="G1300" t="s">
        <v>961</v>
      </c>
      <c r="H1300" t="s">
        <v>633</v>
      </c>
      <c r="I1300" t="s">
        <v>60</v>
      </c>
    </row>
    <row r="1301" spans="2:9">
      <c r="B1301" t="s">
        <v>3907</v>
      </c>
      <c r="C1301" t="s">
        <v>3908</v>
      </c>
      <c r="D1301" t="s">
        <v>836</v>
      </c>
      <c r="E1301" t="s">
        <v>837</v>
      </c>
      <c r="F1301" t="s">
        <v>2143</v>
      </c>
      <c r="G1301" t="s">
        <v>2144</v>
      </c>
      <c r="H1301" t="s">
        <v>570</v>
      </c>
      <c r="I1301" t="s">
        <v>14</v>
      </c>
    </row>
    <row r="1302" spans="2:9">
      <c r="B1302" t="s">
        <v>3909</v>
      </c>
      <c r="C1302" t="s">
        <v>3910</v>
      </c>
      <c r="D1302" t="s">
        <v>836</v>
      </c>
      <c r="E1302" t="s">
        <v>837</v>
      </c>
      <c r="F1302" t="s">
        <v>2458</v>
      </c>
      <c r="G1302" t="s">
        <v>2459</v>
      </c>
      <c r="H1302" t="s">
        <v>696</v>
      </c>
      <c r="I1302" t="s">
        <v>15</v>
      </c>
    </row>
    <row r="1303" spans="2:9">
      <c r="B1303" t="s">
        <v>3911</v>
      </c>
      <c r="C1303" t="s">
        <v>3912</v>
      </c>
      <c r="D1303" t="s">
        <v>836</v>
      </c>
      <c r="E1303" t="s">
        <v>837</v>
      </c>
      <c r="F1303" t="s">
        <v>916</v>
      </c>
      <c r="G1303" t="s">
        <v>917</v>
      </c>
      <c r="H1303" t="s">
        <v>612</v>
      </c>
      <c r="I1303" t="s">
        <v>613</v>
      </c>
    </row>
    <row r="1304" spans="2:9">
      <c r="B1304" t="s">
        <v>3913</v>
      </c>
      <c r="C1304" t="s">
        <v>3914</v>
      </c>
      <c r="D1304" t="s">
        <v>836</v>
      </c>
      <c r="E1304" t="s">
        <v>837</v>
      </c>
      <c r="F1304" t="s">
        <v>1487</v>
      </c>
      <c r="G1304" t="s">
        <v>1488</v>
      </c>
      <c r="H1304" t="s">
        <v>608</v>
      </c>
      <c r="I1304" t="s">
        <v>609</v>
      </c>
    </row>
    <row r="1305" spans="2:9">
      <c r="B1305" t="s">
        <v>3915</v>
      </c>
      <c r="C1305" t="s">
        <v>3916</v>
      </c>
      <c r="D1305" t="s">
        <v>836</v>
      </c>
      <c r="E1305" t="s">
        <v>837</v>
      </c>
      <c r="F1305" t="s">
        <v>1734</v>
      </c>
      <c r="G1305" t="s">
        <v>1735</v>
      </c>
      <c r="H1305" t="s">
        <v>608</v>
      </c>
      <c r="I1305" t="s">
        <v>609</v>
      </c>
    </row>
    <row r="1306" spans="2:9" hidden="1">
      <c r="B1306" t="s">
        <v>3917</v>
      </c>
      <c r="C1306" t="s">
        <v>3918</v>
      </c>
      <c r="D1306" t="s">
        <v>887</v>
      </c>
      <c r="E1306" t="s">
        <v>888</v>
      </c>
      <c r="F1306" t="s">
        <v>889</v>
      </c>
      <c r="G1306" t="s">
        <v>890</v>
      </c>
      <c r="H1306" t="s">
        <v>633</v>
      </c>
      <c r="I1306" t="s">
        <v>60</v>
      </c>
    </row>
    <row r="1307" spans="2:9" hidden="1">
      <c r="B1307" t="s">
        <v>3919</v>
      </c>
      <c r="C1307" t="s">
        <v>3920</v>
      </c>
      <c r="D1307" t="s">
        <v>887</v>
      </c>
      <c r="E1307" t="s">
        <v>888</v>
      </c>
      <c r="F1307" t="s">
        <v>889</v>
      </c>
      <c r="G1307" t="s">
        <v>890</v>
      </c>
      <c r="H1307" t="s">
        <v>633</v>
      </c>
      <c r="I1307" t="s">
        <v>60</v>
      </c>
    </row>
    <row r="1308" spans="2:9" hidden="1">
      <c r="B1308" t="s">
        <v>3921</v>
      </c>
      <c r="C1308" t="s">
        <v>3922</v>
      </c>
      <c r="D1308" t="s">
        <v>887</v>
      </c>
      <c r="E1308" t="s">
        <v>888</v>
      </c>
      <c r="F1308" t="s">
        <v>889</v>
      </c>
      <c r="G1308" t="s">
        <v>890</v>
      </c>
      <c r="H1308" t="s">
        <v>633</v>
      </c>
      <c r="I1308" t="s">
        <v>60</v>
      </c>
    </row>
    <row r="1309" spans="2:9">
      <c r="B1309" t="s">
        <v>3923</v>
      </c>
      <c r="C1309" t="s">
        <v>3924</v>
      </c>
      <c r="D1309" t="s">
        <v>836</v>
      </c>
      <c r="E1309" t="s">
        <v>837</v>
      </c>
      <c r="F1309" t="s">
        <v>2135</v>
      </c>
      <c r="G1309" t="s">
        <v>2136</v>
      </c>
      <c r="H1309" t="s">
        <v>570</v>
      </c>
      <c r="I1309" t="s">
        <v>14</v>
      </c>
    </row>
    <row r="1310" spans="2:9">
      <c r="B1310" t="s">
        <v>676</v>
      </c>
      <c r="C1310" t="s">
        <v>677</v>
      </c>
      <c r="D1310" t="s">
        <v>836</v>
      </c>
      <c r="E1310" t="s">
        <v>837</v>
      </c>
      <c r="F1310" t="s">
        <v>557</v>
      </c>
      <c r="G1310" t="s">
        <v>558</v>
      </c>
      <c r="H1310" t="s">
        <v>570</v>
      </c>
      <c r="I1310" t="s">
        <v>14</v>
      </c>
    </row>
    <row r="1311" spans="2:9">
      <c r="B1311" t="s">
        <v>3925</v>
      </c>
      <c r="C1311" t="s">
        <v>3926</v>
      </c>
      <c r="D1311" t="s">
        <v>836</v>
      </c>
      <c r="E1311" t="s">
        <v>837</v>
      </c>
      <c r="F1311" t="s">
        <v>2494</v>
      </c>
      <c r="G1311" t="s">
        <v>2495</v>
      </c>
      <c r="H1311" t="s">
        <v>608</v>
      </c>
      <c r="I1311" t="s">
        <v>609</v>
      </c>
    </row>
    <row r="1312" spans="2:9">
      <c r="B1312" t="s">
        <v>3927</v>
      </c>
      <c r="C1312" t="s">
        <v>3928</v>
      </c>
      <c r="D1312" t="s">
        <v>836</v>
      </c>
      <c r="E1312" t="s">
        <v>837</v>
      </c>
      <c r="F1312" t="s">
        <v>1136</v>
      </c>
      <c r="G1312" t="s">
        <v>1137</v>
      </c>
      <c r="H1312" t="s">
        <v>576</v>
      </c>
      <c r="I1312" t="s">
        <v>16</v>
      </c>
    </row>
    <row r="1313" spans="2:9">
      <c r="B1313" t="s">
        <v>3929</v>
      </c>
      <c r="C1313" t="s">
        <v>3930</v>
      </c>
      <c r="D1313" t="s">
        <v>836</v>
      </c>
      <c r="E1313" t="s">
        <v>837</v>
      </c>
      <c r="F1313" t="s">
        <v>916</v>
      </c>
      <c r="G1313" t="s">
        <v>917</v>
      </c>
      <c r="H1313" t="s">
        <v>633</v>
      </c>
      <c r="I1313" t="s">
        <v>60</v>
      </c>
    </row>
    <row r="1314" spans="2:9">
      <c r="B1314" t="s">
        <v>3931</v>
      </c>
      <c r="C1314" t="s">
        <v>3932</v>
      </c>
      <c r="D1314" t="s">
        <v>836</v>
      </c>
      <c r="E1314" t="s">
        <v>837</v>
      </c>
      <c r="F1314" t="s">
        <v>916</v>
      </c>
      <c r="G1314" t="s">
        <v>917</v>
      </c>
      <c r="H1314" t="s">
        <v>633</v>
      </c>
      <c r="I1314" t="s">
        <v>60</v>
      </c>
    </row>
    <row r="1315" spans="2:9">
      <c r="B1315" t="s">
        <v>3933</v>
      </c>
      <c r="C1315" t="s">
        <v>3934</v>
      </c>
      <c r="D1315" t="s">
        <v>836</v>
      </c>
      <c r="E1315" t="s">
        <v>837</v>
      </c>
      <c r="F1315" t="s">
        <v>916</v>
      </c>
      <c r="G1315" t="s">
        <v>917</v>
      </c>
      <c r="H1315" t="s">
        <v>633</v>
      </c>
      <c r="I1315" t="s">
        <v>60</v>
      </c>
    </row>
    <row r="1316" spans="2:9">
      <c r="B1316" t="s">
        <v>3935</v>
      </c>
      <c r="C1316" t="s">
        <v>3936</v>
      </c>
      <c r="D1316" t="s">
        <v>836</v>
      </c>
      <c r="E1316" t="s">
        <v>837</v>
      </c>
      <c r="F1316" t="s">
        <v>1487</v>
      </c>
      <c r="G1316" t="s">
        <v>1488</v>
      </c>
      <c r="H1316" t="s">
        <v>633</v>
      </c>
      <c r="I1316" t="s">
        <v>60</v>
      </c>
    </row>
    <row r="1317" spans="2:9" hidden="1">
      <c r="B1317" t="s">
        <v>3937</v>
      </c>
      <c r="C1317" t="s">
        <v>3938</v>
      </c>
      <c r="D1317" t="s">
        <v>899</v>
      </c>
      <c r="E1317" t="s">
        <v>900</v>
      </c>
      <c r="F1317" t="s">
        <v>3939</v>
      </c>
      <c r="G1317" t="s">
        <v>3940</v>
      </c>
      <c r="H1317" t="s">
        <v>576</v>
      </c>
      <c r="I1317" t="s">
        <v>16</v>
      </c>
    </row>
    <row r="1318" spans="2:9">
      <c r="B1318" t="s">
        <v>3941</v>
      </c>
      <c r="C1318" t="s">
        <v>3942</v>
      </c>
      <c r="D1318" t="s">
        <v>836</v>
      </c>
      <c r="E1318" t="s">
        <v>837</v>
      </c>
      <c r="F1318" t="s">
        <v>1889</v>
      </c>
      <c r="G1318" t="s">
        <v>1890</v>
      </c>
      <c r="H1318" t="s">
        <v>696</v>
      </c>
      <c r="I1318" t="s">
        <v>15</v>
      </c>
    </row>
    <row r="1319" spans="2:9">
      <c r="B1319" t="s">
        <v>3943</v>
      </c>
      <c r="C1319" t="s">
        <v>3944</v>
      </c>
      <c r="D1319" t="s">
        <v>836</v>
      </c>
      <c r="E1319" t="s">
        <v>837</v>
      </c>
      <c r="F1319" t="s">
        <v>3945</v>
      </c>
      <c r="G1319" t="s">
        <v>3946</v>
      </c>
      <c r="H1319" t="s">
        <v>576</v>
      </c>
      <c r="I1319" t="s">
        <v>16</v>
      </c>
    </row>
    <row r="1320" spans="2:9">
      <c r="B1320" t="s">
        <v>3947</v>
      </c>
      <c r="C1320" t="s">
        <v>3948</v>
      </c>
      <c r="D1320" t="s">
        <v>836</v>
      </c>
      <c r="E1320" t="s">
        <v>837</v>
      </c>
      <c r="F1320" t="s">
        <v>1136</v>
      </c>
      <c r="G1320" t="s">
        <v>1137</v>
      </c>
      <c r="H1320" t="s">
        <v>590</v>
      </c>
      <c r="I1320" t="s">
        <v>591</v>
      </c>
    </row>
    <row r="1321" spans="2:9">
      <c r="B1321" t="s">
        <v>3949</v>
      </c>
      <c r="C1321" t="s">
        <v>3950</v>
      </c>
      <c r="D1321" t="s">
        <v>836</v>
      </c>
      <c r="E1321" t="s">
        <v>837</v>
      </c>
      <c r="F1321" t="s">
        <v>1013</v>
      </c>
      <c r="G1321" t="s">
        <v>1014</v>
      </c>
      <c r="H1321" t="s">
        <v>608</v>
      </c>
      <c r="I1321" t="s">
        <v>609</v>
      </c>
    </row>
    <row r="1322" spans="2:9">
      <c r="B1322" t="s">
        <v>3951</v>
      </c>
      <c r="C1322" t="s">
        <v>3952</v>
      </c>
      <c r="D1322" t="s">
        <v>836</v>
      </c>
      <c r="E1322" t="s">
        <v>837</v>
      </c>
      <c r="F1322" t="s">
        <v>916</v>
      </c>
      <c r="G1322" t="s">
        <v>917</v>
      </c>
      <c r="H1322" t="s">
        <v>633</v>
      </c>
      <c r="I1322" t="s">
        <v>60</v>
      </c>
    </row>
    <row r="1323" spans="2:9">
      <c r="B1323" t="s">
        <v>744</v>
      </c>
      <c r="C1323" t="s">
        <v>745</v>
      </c>
      <c r="D1323" t="s">
        <v>836</v>
      </c>
      <c r="E1323" t="s">
        <v>837</v>
      </c>
      <c r="F1323" t="s">
        <v>57</v>
      </c>
      <c r="G1323" t="s">
        <v>741</v>
      </c>
      <c r="H1323" t="s">
        <v>562</v>
      </c>
      <c r="I1323" t="s">
        <v>13</v>
      </c>
    </row>
    <row r="1324" spans="2:9">
      <c r="B1324" t="s">
        <v>3953</v>
      </c>
      <c r="C1324" t="s">
        <v>3954</v>
      </c>
      <c r="D1324" t="s">
        <v>836</v>
      </c>
      <c r="E1324" t="s">
        <v>837</v>
      </c>
      <c r="F1324" t="s">
        <v>1181</v>
      </c>
      <c r="G1324" t="s">
        <v>1182</v>
      </c>
      <c r="H1324" t="s">
        <v>633</v>
      </c>
      <c r="I1324" t="s">
        <v>60</v>
      </c>
    </row>
    <row r="1325" spans="2:9">
      <c r="B1325" t="s">
        <v>3955</v>
      </c>
      <c r="C1325" t="s">
        <v>3956</v>
      </c>
      <c r="D1325" t="s">
        <v>836</v>
      </c>
      <c r="E1325" t="s">
        <v>837</v>
      </c>
      <c r="F1325" t="s">
        <v>852</v>
      </c>
      <c r="G1325" t="s">
        <v>853</v>
      </c>
      <c r="H1325" t="s">
        <v>570</v>
      </c>
      <c r="I1325" t="s">
        <v>14</v>
      </c>
    </row>
    <row r="1326" spans="2:9">
      <c r="B1326" t="s">
        <v>3957</v>
      </c>
      <c r="C1326" t="s">
        <v>3958</v>
      </c>
      <c r="D1326" t="s">
        <v>836</v>
      </c>
      <c r="E1326" t="s">
        <v>837</v>
      </c>
      <c r="F1326" t="s">
        <v>1973</v>
      </c>
      <c r="G1326" t="s">
        <v>1974</v>
      </c>
      <c r="H1326" t="s">
        <v>550</v>
      </c>
      <c r="I1326" t="s">
        <v>432</v>
      </c>
    </row>
    <row r="1327" spans="2:9">
      <c r="B1327" t="s">
        <v>3959</v>
      </c>
      <c r="C1327" t="s">
        <v>3960</v>
      </c>
      <c r="D1327" t="s">
        <v>836</v>
      </c>
      <c r="E1327" t="s">
        <v>837</v>
      </c>
      <c r="F1327" t="s">
        <v>1765</v>
      </c>
      <c r="G1327" t="s">
        <v>1766</v>
      </c>
      <c r="H1327" t="s">
        <v>562</v>
      </c>
      <c r="I1327" t="s">
        <v>13</v>
      </c>
    </row>
    <row r="1328" spans="2:9" hidden="1">
      <c r="B1328" t="s">
        <v>3961</v>
      </c>
      <c r="C1328" t="s">
        <v>3962</v>
      </c>
      <c r="D1328" t="s">
        <v>899</v>
      </c>
      <c r="E1328" t="s">
        <v>900</v>
      </c>
      <c r="F1328" t="s">
        <v>901</v>
      </c>
      <c r="G1328" t="s">
        <v>900</v>
      </c>
      <c r="H1328" t="s">
        <v>1308</v>
      </c>
      <c r="I1328" t="s">
        <v>1309</v>
      </c>
    </row>
    <row r="1329" spans="2:9">
      <c r="B1329" t="s">
        <v>3963</v>
      </c>
      <c r="C1329" t="s">
        <v>3964</v>
      </c>
      <c r="D1329" t="s">
        <v>836</v>
      </c>
      <c r="E1329" t="s">
        <v>837</v>
      </c>
      <c r="F1329" t="s">
        <v>1644</v>
      </c>
      <c r="G1329" t="s">
        <v>1645</v>
      </c>
      <c r="H1329" t="s">
        <v>608</v>
      </c>
      <c r="I1329" t="s">
        <v>609</v>
      </c>
    </row>
    <row r="1330" spans="2:9">
      <c r="B1330" t="s">
        <v>3965</v>
      </c>
      <c r="C1330" t="s">
        <v>3966</v>
      </c>
      <c r="D1330" t="s">
        <v>836</v>
      </c>
      <c r="E1330" t="s">
        <v>837</v>
      </c>
      <c r="F1330" t="s">
        <v>865</v>
      </c>
      <c r="G1330" t="s">
        <v>866</v>
      </c>
      <c r="H1330" t="s">
        <v>1152</v>
      </c>
      <c r="I1330" t="s">
        <v>1153</v>
      </c>
    </row>
    <row r="1331" spans="2:9">
      <c r="B1331" t="s">
        <v>3967</v>
      </c>
      <c r="C1331" t="s">
        <v>3968</v>
      </c>
      <c r="D1331" t="s">
        <v>836</v>
      </c>
      <c r="E1331" t="s">
        <v>837</v>
      </c>
      <c r="F1331" t="s">
        <v>1533</v>
      </c>
      <c r="G1331" t="s">
        <v>1534</v>
      </c>
      <c r="H1331" t="s">
        <v>608</v>
      </c>
      <c r="I1331" t="s">
        <v>609</v>
      </c>
    </row>
    <row r="1332" spans="2:9">
      <c r="B1332" t="s">
        <v>3969</v>
      </c>
      <c r="C1332" t="s">
        <v>3970</v>
      </c>
      <c r="D1332" t="s">
        <v>836</v>
      </c>
      <c r="E1332" t="s">
        <v>837</v>
      </c>
      <c r="F1332" t="s">
        <v>2490</v>
      </c>
      <c r="G1332" t="s">
        <v>2491</v>
      </c>
      <c r="H1332" t="s">
        <v>1152</v>
      </c>
      <c r="I1332" t="s">
        <v>1153</v>
      </c>
    </row>
    <row r="1333" spans="2:9">
      <c r="B1333" t="s">
        <v>3971</v>
      </c>
      <c r="C1333" t="s">
        <v>3972</v>
      </c>
      <c r="D1333" t="s">
        <v>836</v>
      </c>
      <c r="E1333" t="s">
        <v>837</v>
      </c>
      <c r="F1333" t="s">
        <v>2494</v>
      </c>
      <c r="G1333" t="s">
        <v>2495</v>
      </c>
      <c r="H1333" t="s">
        <v>608</v>
      </c>
      <c r="I1333" t="s">
        <v>609</v>
      </c>
    </row>
    <row r="1334" spans="2:9">
      <c r="B1334" t="s">
        <v>3973</v>
      </c>
      <c r="C1334" t="s">
        <v>3974</v>
      </c>
      <c r="D1334" t="s">
        <v>836</v>
      </c>
      <c r="E1334" t="s">
        <v>837</v>
      </c>
      <c r="F1334" t="s">
        <v>2494</v>
      </c>
      <c r="G1334" t="s">
        <v>2495</v>
      </c>
      <c r="H1334" t="s">
        <v>608</v>
      </c>
      <c r="I1334" t="s">
        <v>609</v>
      </c>
    </row>
    <row r="1335" spans="2:9">
      <c r="B1335" t="s">
        <v>3975</v>
      </c>
      <c r="C1335" t="s">
        <v>3976</v>
      </c>
      <c r="D1335" t="s">
        <v>836</v>
      </c>
      <c r="E1335" t="s">
        <v>837</v>
      </c>
      <c r="F1335" t="s">
        <v>1061</v>
      </c>
      <c r="G1335" t="s">
        <v>1062</v>
      </c>
      <c r="H1335" t="s">
        <v>608</v>
      </c>
      <c r="I1335" t="s">
        <v>609</v>
      </c>
    </row>
    <row r="1336" spans="2:9">
      <c r="B1336" t="s">
        <v>3977</v>
      </c>
      <c r="C1336" t="s">
        <v>3978</v>
      </c>
      <c r="D1336" t="s">
        <v>836</v>
      </c>
      <c r="E1336" t="s">
        <v>837</v>
      </c>
      <c r="F1336" t="s">
        <v>1523</v>
      </c>
      <c r="G1336" t="s">
        <v>1524</v>
      </c>
      <c r="H1336" t="s">
        <v>608</v>
      </c>
      <c r="I1336" t="s">
        <v>609</v>
      </c>
    </row>
    <row r="1337" spans="2:9">
      <c r="B1337" t="s">
        <v>3979</v>
      </c>
      <c r="C1337" t="s">
        <v>3980</v>
      </c>
      <c r="D1337" t="s">
        <v>836</v>
      </c>
      <c r="E1337" t="s">
        <v>837</v>
      </c>
      <c r="F1337" t="s">
        <v>2330</v>
      </c>
      <c r="G1337" t="s">
        <v>2331</v>
      </c>
      <c r="H1337" t="s">
        <v>608</v>
      </c>
      <c r="I1337" t="s">
        <v>609</v>
      </c>
    </row>
    <row r="1338" spans="2:9">
      <c r="B1338" t="s">
        <v>3981</v>
      </c>
      <c r="C1338" t="s">
        <v>3982</v>
      </c>
      <c r="D1338" t="s">
        <v>836</v>
      </c>
      <c r="E1338" t="s">
        <v>837</v>
      </c>
      <c r="F1338" t="s">
        <v>1728</v>
      </c>
      <c r="G1338" t="s">
        <v>1729</v>
      </c>
      <c r="H1338" t="s">
        <v>608</v>
      </c>
      <c r="I1338" t="s">
        <v>609</v>
      </c>
    </row>
    <row r="1339" spans="2:9">
      <c r="B1339" t="s">
        <v>3983</v>
      </c>
      <c r="C1339" t="s">
        <v>3984</v>
      </c>
      <c r="D1339" t="s">
        <v>836</v>
      </c>
      <c r="E1339" t="s">
        <v>837</v>
      </c>
      <c r="F1339" t="s">
        <v>2143</v>
      </c>
      <c r="G1339" t="s">
        <v>2144</v>
      </c>
      <c r="H1339" t="s">
        <v>608</v>
      </c>
      <c r="I1339" t="s">
        <v>609</v>
      </c>
    </row>
    <row r="1340" spans="2:9">
      <c r="B1340" t="s">
        <v>3985</v>
      </c>
      <c r="C1340" t="s">
        <v>3986</v>
      </c>
      <c r="D1340" t="s">
        <v>836</v>
      </c>
      <c r="E1340" t="s">
        <v>837</v>
      </c>
      <c r="F1340" t="s">
        <v>1136</v>
      </c>
      <c r="G1340" t="s">
        <v>1137</v>
      </c>
      <c r="H1340" t="s">
        <v>608</v>
      </c>
      <c r="I1340" t="s">
        <v>609</v>
      </c>
    </row>
    <row r="1341" spans="2:9">
      <c r="B1341" t="s">
        <v>3987</v>
      </c>
      <c r="C1341" t="s">
        <v>3988</v>
      </c>
      <c r="D1341" t="s">
        <v>836</v>
      </c>
      <c r="E1341" t="s">
        <v>837</v>
      </c>
      <c r="F1341" t="s">
        <v>838</v>
      </c>
      <c r="G1341" t="s">
        <v>839</v>
      </c>
      <c r="H1341" t="s">
        <v>608</v>
      </c>
      <c r="I1341" t="s">
        <v>609</v>
      </c>
    </row>
    <row r="1342" spans="2:9">
      <c r="B1342" t="s">
        <v>3989</v>
      </c>
      <c r="C1342" t="s">
        <v>3990</v>
      </c>
      <c r="D1342" t="s">
        <v>836</v>
      </c>
      <c r="E1342" t="s">
        <v>837</v>
      </c>
      <c r="F1342" t="s">
        <v>838</v>
      </c>
      <c r="G1342" t="s">
        <v>839</v>
      </c>
      <c r="H1342" t="s">
        <v>608</v>
      </c>
      <c r="I1342" t="s">
        <v>609</v>
      </c>
    </row>
    <row r="1343" spans="2:9">
      <c r="B1343" t="s">
        <v>3991</v>
      </c>
      <c r="C1343" t="s">
        <v>3992</v>
      </c>
      <c r="D1343" t="s">
        <v>836</v>
      </c>
      <c r="E1343" t="s">
        <v>837</v>
      </c>
      <c r="F1343" t="s">
        <v>1777</v>
      </c>
      <c r="G1343" t="s">
        <v>1778</v>
      </c>
      <c r="H1343" t="s">
        <v>608</v>
      </c>
      <c r="I1343" t="s">
        <v>609</v>
      </c>
    </row>
    <row r="1344" spans="2:9">
      <c r="B1344" t="s">
        <v>3993</v>
      </c>
      <c r="C1344" t="s">
        <v>3994</v>
      </c>
      <c r="D1344" t="s">
        <v>836</v>
      </c>
      <c r="E1344" t="s">
        <v>837</v>
      </c>
      <c r="F1344" t="s">
        <v>852</v>
      </c>
      <c r="G1344" t="s">
        <v>853</v>
      </c>
      <c r="H1344" t="s">
        <v>608</v>
      </c>
      <c r="I1344" t="s">
        <v>609</v>
      </c>
    </row>
    <row r="1345" spans="2:9" hidden="1">
      <c r="B1345" t="s">
        <v>3995</v>
      </c>
      <c r="C1345" t="s">
        <v>3996</v>
      </c>
      <c r="D1345" t="s">
        <v>1305</v>
      </c>
      <c r="E1345" t="s">
        <v>1306</v>
      </c>
      <c r="F1345" t="s">
        <v>1575</v>
      </c>
      <c r="G1345" t="s">
        <v>1576</v>
      </c>
      <c r="H1345" t="s">
        <v>1152</v>
      </c>
      <c r="I1345" t="s">
        <v>1153</v>
      </c>
    </row>
    <row r="1346" spans="2:9" hidden="1">
      <c r="B1346" t="s">
        <v>3997</v>
      </c>
      <c r="C1346" t="s">
        <v>3998</v>
      </c>
      <c r="D1346" t="s">
        <v>1305</v>
      </c>
      <c r="E1346" t="s">
        <v>1306</v>
      </c>
      <c r="F1346" t="s">
        <v>2177</v>
      </c>
      <c r="G1346" t="s">
        <v>2178</v>
      </c>
      <c r="H1346" t="s">
        <v>2876</v>
      </c>
      <c r="I1346" t="s">
        <v>2877</v>
      </c>
    </row>
    <row r="1347" spans="2:9" hidden="1">
      <c r="B1347" t="s">
        <v>3999</v>
      </c>
      <c r="C1347" t="s">
        <v>4000</v>
      </c>
      <c r="D1347" t="s">
        <v>1305</v>
      </c>
      <c r="E1347" t="s">
        <v>1306</v>
      </c>
      <c r="F1347" t="s">
        <v>1575</v>
      </c>
      <c r="G1347" t="s">
        <v>1576</v>
      </c>
      <c r="H1347" t="s">
        <v>2876</v>
      </c>
      <c r="I1347" t="s">
        <v>2877</v>
      </c>
    </row>
    <row r="1348" spans="2:9" hidden="1">
      <c r="B1348" t="s">
        <v>4001</v>
      </c>
      <c r="C1348" t="s">
        <v>4002</v>
      </c>
      <c r="D1348" t="s">
        <v>1305</v>
      </c>
      <c r="E1348" t="s">
        <v>1306</v>
      </c>
      <c r="F1348" t="s">
        <v>2177</v>
      </c>
      <c r="G1348" t="s">
        <v>2178</v>
      </c>
      <c r="H1348" t="s">
        <v>1152</v>
      </c>
      <c r="I1348" t="s">
        <v>1153</v>
      </c>
    </row>
    <row r="1349" spans="2:9">
      <c r="B1349" t="s">
        <v>4003</v>
      </c>
      <c r="C1349" t="s">
        <v>4004</v>
      </c>
      <c r="D1349" t="s">
        <v>836</v>
      </c>
      <c r="E1349" t="s">
        <v>837</v>
      </c>
      <c r="F1349" t="s">
        <v>57</v>
      </c>
      <c r="G1349" t="s">
        <v>741</v>
      </c>
      <c r="H1349" t="s">
        <v>570</v>
      </c>
      <c r="I1349" t="s">
        <v>14</v>
      </c>
    </row>
    <row r="1350" spans="2:9">
      <c r="B1350" t="s">
        <v>4005</v>
      </c>
      <c r="C1350" t="s">
        <v>4006</v>
      </c>
      <c r="D1350" t="s">
        <v>836</v>
      </c>
      <c r="E1350" t="s">
        <v>837</v>
      </c>
      <c r="F1350" t="s">
        <v>1487</v>
      </c>
      <c r="G1350" t="s">
        <v>1488</v>
      </c>
      <c r="H1350" t="s">
        <v>760</v>
      </c>
      <c r="I1350" t="s">
        <v>761</v>
      </c>
    </row>
    <row r="1351" spans="2:9">
      <c r="B1351" t="s">
        <v>673</v>
      </c>
      <c r="C1351" t="s">
        <v>674</v>
      </c>
      <c r="D1351" t="s">
        <v>836</v>
      </c>
      <c r="E1351" t="s">
        <v>837</v>
      </c>
      <c r="F1351" t="s">
        <v>675</v>
      </c>
      <c r="G1351" t="s">
        <v>4007</v>
      </c>
      <c r="H1351" t="s">
        <v>576</v>
      </c>
      <c r="I1351" t="s">
        <v>16</v>
      </c>
    </row>
    <row r="1352" spans="2:9">
      <c r="B1352" t="s">
        <v>4008</v>
      </c>
      <c r="C1352" t="s">
        <v>4009</v>
      </c>
      <c r="D1352" t="s">
        <v>836</v>
      </c>
      <c r="E1352" t="s">
        <v>837</v>
      </c>
      <c r="F1352" t="s">
        <v>838</v>
      </c>
      <c r="G1352" t="s">
        <v>839</v>
      </c>
      <c r="H1352" t="s">
        <v>3347</v>
      </c>
      <c r="I1352" t="s">
        <v>3348</v>
      </c>
    </row>
    <row r="1353" spans="2:9">
      <c r="B1353" t="s">
        <v>4010</v>
      </c>
      <c r="C1353" t="s">
        <v>4011</v>
      </c>
      <c r="D1353" t="s">
        <v>836</v>
      </c>
      <c r="E1353" t="s">
        <v>837</v>
      </c>
      <c r="F1353" t="s">
        <v>985</v>
      </c>
      <c r="G1353" t="s">
        <v>986</v>
      </c>
      <c r="H1353" t="s">
        <v>608</v>
      </c>
      <c r="I1353" t="s">
        <v>609</v>
      </c>
    </row>
    <row r="1354" spans="2:9">
      <c r="B1354" t="s">
        <v>4012</v>
      </c>
      <c r="C1354" t="s">
        <v>4013</v>
      </c>
      <c r="D1354" t="s">
        <v>836</v>
      </c>
      <c r="E1354" t="s">
        <v>837</v>
      </c>
      <c r="F1354" t="s">
        <v>1487</v>
      </c>
      <c r="G1354" t="s">
        <v>1488</v>
      </c>
      <c r="H1354" t="s">
        <v>760</v>
      </c>
      <c r="I1354" t="s">
        <v>761</v>
      </c>
    </row>
    <row r="1355" spans="2:9">
      <c r="B1355" t="s">
        <v>4014</v>
      </c>
      <c r="C1355" t="s">
        <v>4015</v>
      </c>
      <c r="D1355" t="s">
        <v>836</v>
      </c>
      <c r="E1355" t="s">
        <v>837</v>
      </c>
      <c r="F1355" t="s">
        <v>1668</v>
      </c>
      <c r="G1355" t="s">
        <v>1669</v>
      </c>
      <c r="H1355" t="s">
        <v>608</v>
      </c>
      <c r="I1355" t="s">
        <v>609</v>
      </c>
    </row>
    <row r="1356" spans="2:9">
      <c r="B1356" t="s">
        <v>4016</v>
      </c>
      <c r="C1356" t="s">
        <v>4017</v>
      </c>
      <c r="D1356" t="s">
        <v>836</v>
      </c>
      <c r="E1356" t="s">
        <v>837</v>
      </c>
      <c r="F1356" t="s">
        <v>555</v>
      </c>
      <c r="G1356" t="s">
        <v>556</v>
      </c>
      <c r="H1356" t="s">
        <v>845</v>
      </c>
      <c r="I1356" t="s">
        <v>846</v>
      </c>
    </row>
    <row r="1357" spans="2:9" hidden="1">
      <c r="B1357" t="s">
        <v>4018</v>
      </c>
      <c r="C1357" t="s">
        <v>4019</v>
      </c>
      <c r="D1357" t="s">
        <v>899</v>
      </c>
      <c r="E1357" t="s">
        <v>900</v>
      </c>
      <c r="F1357" t="s">
        <v>1105</v>
      </c>
      <c r="G1357" t="s">
        <v>1106</v>
      </c>
      <c r="H1357" t="s">
        <v>590</v>
      </c>
      <c r="I1357" t="s">
        <v>591</v>
      </c>
    </row>
    <row r="1358" spans="2:9">
      <c r="B1358" t="s">
        <v>4020</v>
      </c>
      <c r="C1358" t="s">
        <v>4021</v>
      </c>
      <c r="D1358" t="s">
        <v>836</v>
      </c>
      <c r="E1358" t="s">
        <v>837</v>
      </c>
      <c r="F1358" t="s">
        <v>4022</v>
      </c>
      <c r="G1358" t="s">
        <v>4023</v>
      </c>
      <c r="H1358" t="s">
        <v>576</v>
      </c>
      <c r="I1358" t="s">
        <v>16</v>
      </c>
    </row>
    <row r="1359" spans="2:9">
      <c r="B1359" t="s">
        <v>4024</v>
      </c>
      <c r="C1359" t="s">
        <v>4025</v>
      </c>
      <c r="D1359" t="s">
        <v>836</v>
      </c>
      <c r="E1359" t="s">
        <v>837</v>
      </c>
      <c r="F1359" t="s">
        <v>1181</v>
      </c>
      <c r="G1359" t="s">
        <v>1182</v>
      </c>
      <c r="H1359" t="s">
        <v>633</v>
      </c>
      <c r="I1359" t="s">
        <v>60</v>
      </c>
    </row>
    <row r="1360" spans="2:9">
      <c r="B1360" t="s">
        <v>4026</v>
      </c>
      <c r="C1360" t="s">
        <v>4027</v>
      </c>
      <c r="D1360" t="s">
        <v>836</v>
      </c>
      <c r="E1360" t="s">
        <v>837</v>
      </c>
      <c r="F1360" t="s">
        <v>1181</v>
      </c>
      <c r="G1360" t="s">
        <v>1182</v>
      </c>
      <c r="H1360" t="s">
        <v>633</v>
      </c>
      <c r="I1360" t="s">
        <v>60</v>
      </c>
    </row>
    <row r="1361" spans="2:9">
      <c r="B1361" t="s">
        <v>4028</v>
      </c>
      <c r="C1361" t="s">
        <v>4029</v>
      </c>
      <c r="D1361" t="s">
        <v>836</v>
      </c>
      <c r="E1361" t="s">
        <v>837</v>
      </c>
      <c r="F1361" t="s">
        <v>4030</v>
      </c>
      <c r="G1361" t="s">
        <v>4031</v>
      </c>
      <c r="H1361" t="s">
        <v>590</v>
      </c>
      <c r="I1361" t="s">
        <v>591</v>
      </c>
    </row>
    <row r="1362" spans="2:9" hidden="1">
      <c r="B1362" t="s">
        <v>4032</v>
      </c>
      <c r="C1362" t="s">
        <v>4033</v>
      </c>
      <c r="D1362" t="s">
        <v>899</v>
      </c>
      <c r="E1362" t="s">
        <v>900</v>
      </c>
      <c r="F1362" t="s">
        <v>960</v>
      </c>
      <c r="G1362" t="s">
        <v>961</v>
      </c>
      <c r="H1362" t="s">
        <v>562</v>
      </c>
      <c r="I1362" t="s">
        <v>13</v>
      </c>
    </row>
    <row r="1363" spans="2:9">
      <c r="B1363" t="s">
        <v>4034</v>
      </c>
      <c r="C1363" t="s">
        <v>4035</v>
      </c>
      <c r="D1363" t="s">
        <v>836</v>
      </c>
      <c r="E1363" t="s">
        <v>837</v>
      </c>
      <c r="F1363" t="s">
        <v>2218</v>
      </c>
      <c r="G1363" t="s">
        <v>2219</v>
      </c>
      <c r="H1363" t="s">
        <v>576</v>
      </c>
      <c r="I1363" t="s">
        <v>16</v>
      </c>
    </row>
    <row r="1364" spans="2:9">
      <c r="B1364" t="s">
        <v>4036</v>
      </c>
      <c r="C1364" t="s">
        <v>4037</v>
      </c>
      <c r="D1364" t="s">
        <v>836</v>
      </c>
      <c r="E1364" t="s">
        <v>837</v>
      </c>
      <c r="F1364" t="s">
        <v>985</v>
      </c>
      <c r="G1364" t="s">
        <v>986</v>
      </c>
      <c r="H1364" t="s">
        <v>608</v>
      </c>
      <c r="I1364" t="s">
        <v>609</v>
      </c>
    </row>
    <row r="1365" spans="2:9">
      <c r="B1365" t="s">
        <v>4038</v>
      </c>
      <c r="C1365" t="s">
        <v>4039</v>
      </c>
      <c r="D1365" t="s">
        <v>836</v>
      </c>
      <c r="E1365" t="s">
        <v>837</v>
      </c>
      <c r="F1365" t="s">
        <v>1013</v>
      </c>
      <c r="G1365" t="s">
        <v>1014</v>
      </c>
      <c r="H1365" t="s">
        <v>760</v>
      </c>
      <c r="I1365" t="s">
        <v>761</v>
      </c>
    </row>
    <row r="1366" spans="2:9">
      <c r="B1366" t="s">
        <v>4040</v>
      </c>
      <c r="C1366" t="s">
        <v>4041</v>
      </c>
      <c r="D1366" t="s">
        <v>836</v>
      </c>
      <c r="E1366" t="s">
        <v>837</v>
      </c>
      <c r="F1366" t="s">
        <v>1013</v>
      </c>
      <c r="G1366" t="s">
        <v>1014</v>
      </c>
      <c r="H1366" t="s">
        <v>600</v>
      </c>
      <c r="I1366" t="s">
        <v>601</v>
      </c>
    </row>
    <row r="1367" spans="2:9">
      <c r="B1367" t="s">
        <v>4042</v>
      </c>
      <c r="C1367" t="s">
        <v>4043</v>
      </c>
      <c r="D1367" t="s">
        <v>836</v>
      </c>
      <c r="E1367" t="s">
        <v>837</v>
      </c>
      <c r="F1367" t="s">
        <v>4044</v>
      </c>
      <c r="G1367" t="s">
        <v>4045</v>
      </c>
      <c r="H1367" t="s">
        <v>570</v>
      </c>
      <c r="I1367" t="s">
        <v>14</v>
      </c>
    </row>
    <row r="1368" spans="2:9">
      <c r="B1368" t="s">
        <v>4046</v>
      </c>
      <c r="C1368" t="s">
        <v>4047</v>
      </c>
      <c r="D1368" t="s">
        <v>836</v>
      </c>
      <c r="E1368" t="s">
        <v>837</v>
      </c>
      <c r="F1368" t="s">
        <v>1973</v>
      </c>
      <c r="G1368" t="s">
        <v>1974</v>
      </c>
      <c r="H1368" t="s">
        <v>550</v>
      </c>
      <c r="I1368" t="s">
        <v>432</v>
      </c>
    </row>
    <row r="1369" spans="2:9" hidden="1">
      <c r="B1369" t="s">
        <v>4048</v>
      </c>
      <c r="C1369" t="s">
        <v>4049</v>
      </c>
      <c r="D1369" t="s">
        <v>887</v>
      </c>
      <c r="E1369" t="s">
        <v>888</v>
      </c>
      <c r="F1369" t="s">
        <v>889</v>
      </c>
      <c r="G1369" t="s">
        <v>890</v>
      </c>
      <c r="H1369" t="s">
        <v>633</v>
      </c>
      <c r="I1369" t="s">
        <v>60</v>
      </c>
    </row>
    <row r="1370" spans="2:9">
      <c r="B1370" t="s">
        <v>4050</v>
      </c>
      <c r="C1370" t="s">
        <v>4051</v>
      </c>
      <c r="D1370" t="s">
        <v>836</v>
      </c>
      <c r="E1370" t="s">
        <v>837</v>
      </c>
      <c r="F1370" t="s">
        <v>1136</v>
      </c>
      <c r="G1370" t="s">
        <v>1137</v>
      </c>
      <c r="H1370" t="s">
        <v>576</v>
      </c>
      <c r="I1370" t="s">
        <v>16</v>
      </c>
    </row>
    <row r="1371" spans="2:9">
      <c r="B1371" t="s">
        <v>4052</v>
      </c>
      <c r="C1371" t="s">
        <v>4053</v>
      </c>
      <c r="D1371" t="s">
        <v>836</v>
      </c>
      <c r="E1371" t="s">
        <v>837</v>
      </c>
      <c r="F1371" t="s">
        <v>1136</v>
      </c>
      <c r="G1371" t="s">
        <v>1137</v>
      </c>
      <c r="H1371" t="s">
        <v>696</v>
      </c>
      <c r="I1371" t="s">
        <v>15</v>
      </c>
    </row>
    <row r="1372" spans="2:9">
      <c r="B1372" t="s">
        <v>4054</v>
      </c>
      <c r="C1372" t="s">
        <v>4055</v>
      </c>
      <c r="D1372" t="s">
        <v>836</v>
      </c>
      <c r="E1372" t="s">
        <v>837</v>
      </c>
      <c r="F1372" t="s">
        <v>1801</v>
      </c>
      <c r="G1372" t="s">
        <v>1802</v>
      </c>
      <c r="H1372" t="s">
        <v>608</v>
      </c>
      <c r="I1372" t="s">
        <v>609</v>
      </c>
    </row>
    <row r="1373" spans="2:9">
      <c r="B1373" t="s">
        <v>4056</v>
      </c>
      <c r="C1373" t="s">
        <v>4057</v>
      </c>
      <c r="D1373" t="s">
        <v>836</v>
      </c>
      <c r="E1373" t="s">
        <v>837</v>
      </c>
      <c r="F1373" t="s">
        <v>2129</v>
      </c>
      <c r="G1373" t="s">
        <v>2130</v>
      </c>
      <c r="H1373" t="s">
        <v>608</v>
      </c>
      <c r="I1373" t="s">
        <v>609</v>
      </c>
    </row>
    <row r="1374" spans="2:9">
      <c r="B1374" t="s">
        <v>4058</v>
      </c>
      <c r="C1374" t="s">
        <v>4059</v>
      </c>
      <c r="D1374" t="s">
        <v>836</v>
      </c>
      <c r="E1374" t="s">
        <v>837</v>
      </c>
      <c r="F1374" t="s">
        <v>1614</v>
      </c>
      <c r="G1374" t="s">
        <v>1615</v>
      </c>
      <c r="H1374" t="s">
        <v>760</v>
      </c>
      <c r="I1374" t="s">
        <v>761</v>
      </c>
    </row>
    <row r="1375" spans="2:9">
      <c r="B1375" t="s">
        <v>4060</v>
      </c>
      <c r="C1375" t="s">
        <v>4061</v>
      </c>
      <c r="D1375" t="s">
        <v>836</v>
      </c>
      <c r="E1375" t="s">
        <v>837</v>
      </c>
      <c r="F1375" t="s">
        <v>895</v>
      </c>
      <c r="G1375" t="s">
        <v>896</v>
      </c>
      <c r="H1375" t="s">
        <v>608</v>
      </c>
      <c r="I1375" t="s">
        <v>609</v>
      </c>
    </row>
    <row r="1376" spans="2:9">
      <c r="B1376" t="s">
        <v>4062</v>
      </c>
      <c r="C1376" t="s">
        <v>4063</v>
      </c>
      <c r="D1376" t="s">
        <v>836</v>
      </c>
      <c r="E1376" t="s">
        <v>837</v>
      </c>
      <c r="F1376" t="s">
        <v>1437</v>
      </c>
      <c r="G1376" t="s">
        <v>1438</v>
      </c>
      <c r="H1376" t="s">
        <v>608</v>
      </c>
      <c r="I1376" t="s">
        <v>609</v>
      </c>
    </row>
    <row r="1377" spans="2:9">
      <c r="B1377" t="s">
        <v>4064</v>
      </c>
      <c r="C1377" t="s">
        <v>4065</v>
      </c>
      <c r="D1377" t="s">
        <v>836</v>
      </c>
      <c r="E1377" t="s">
        <v>837</v>
      </c>
      <c r="F1377" t="s">
        <v>1614</v>
      </c>
      <c r="G1377" t="s">
        <v>1615</v>
      </c>
      <c r="H1377" t="s">
        <v>608</v>
      </c>
      <c r="I1377" t="s">
        <v>609</v>
      </c>
    </row>
    <row r="1378" spans="2:9">
      <c r="B1378" t="s">
        <v>4066</v>
      </c>
      <c r="C1378" t="s">
        <v>4067</v>
      </c>
      <c r="D1378" t="s">
        <v>836</v>
      </c>
      <c r="E1378" t="s">
        <v>837</v>
      </c>
      <c r="F1378" t="s">
        <v>852</v>
      </c>
      <c r="G1378" t="s">
        <v>853</v>
      </c>
      <c r="H1378" t="s">
        <v>608</v>
      </c>
      <c r="I1378" t="s">
        <v>609</v>
      </c>
    </row>
    <row r="1379" spans="2:9">
      <c r="B1379" t="s">
        <v>4068</v>
      </c>
      <c r="C1379" t="s">
        <v>4069</v>
      </c>
      <c r="D1379" t="s">
        <v>836</v>
      </c>
      <c r="E1379" t="s">
        <v>837</v>
      </c>
      <c r="F1379" t="s">
        <v>852</v>
      </c>
      <c r="G1379" t="s">
        <v>853</v>
      </c>
      <c r="H1379" t="s">
        <v>608</v>
      </c>
      <c r="I1379" t="s">
        <v>609</v>
      </c>
    </row>
    <row r="1380" spans="2:9">
      <c r="B1380" t="s">
        <v>4070</v>
      </c>
      <c r="C1380" t="s">
        <v>4071</v>
      </c>
      <c r="D1380" t="s">
        <v>836</v>
      </c>
      <c r="E1380" t="s">
        <v>837</v>
      </c>
      <c r="F1380" t="s">
        <v>935</v>
      </c>
      <c r="G1380" t="s">
        <v>936</v>
      </c>
      <c r="H1380" t="s">
        <v>760</v>
      </c>
      <c r="I1380" t="s">
        <v>761</v>
      </c>
    </row>
    <row r="1381" spans="2:9">
      <c r="B1381" t="s">
        <v>4072</v>
      </c>
      <c r="C1381" t="s">
        <v>4073</v>
      </c>
      <c r="D1381" t="s">
        <v>836</v>
      </c>
      <c r="E1381" t="s">
        <v>837</v>
      </c>
      <c r="F1381" t="s">
        <v>1769</v>
      </c>
      <c r="G1381" t="s">
        <v>1770</v>
      </c>
      <c r="H1381" t="s">
        <v>608</v>
      </c>
      <c r="I1381" t="s">
        <v>609</v>
      </c>
    </row>
    <row r="1382" spans="2:9" hidden="1">
      <c r="B1382" t="s">
        <v>4074</v>
      </c>
      <c r="C1382" t="s">
        <v>4075</v>
      </c>
      <c r="D1382" t="s">
        <v>1305</v>
      </c>
      <c r="E1382" t="s">
        <v>1306</v>
      </c>
      <c r="F1382" t="s">
        <v>1575</v>
      </c>
      <c r="G1382" t="s">
        <v>1576</v>
      </c>
      <c r="H1382" t="s">
        <v>3477</v>
      </c>
      <c r="I1382" t="s">
        <v>3478</v>
      </c>
    </row>
    <row r="1383" spans="2:9" hidden="1">
      <c r="B1383" t="s">
        <v>4076</v>
      </c>
      <c r="C1383" t="s">
        <v>4077</v>
      </c>
      <c r="D1383" t="s">
        <v>1305</v>
      </c>
      <c r="E1383" t="s">
        <v>1306</v>
      </c>
      <c r="F1383" t="s">
        <v>2177</v>
      </c>
      <c r="G1383" t="s">
        <v>2178</v>
      </c>
      <c r="H1383" t="s">
        <v>1152</v>
      </c>
      <c r="I1383" t="s">
        <v>1153</v>
      </c>
    </row>
    <row r="1384" spans="2:9" hidden="1">
      <c r="B1384" t="s">
        <v>4078</v>
      </c>
      <c r="C1384" t="s">
        <v>4079</v>
      </c>
      <c r="D1384" t="s">
        <v>1305</v>
      </c>
      <c r="E1384" t="s">
        <v>1306</v>
      </c>
      <c r="F1384" t="s">
        <v>1575</v>
      </c>
      <c r="G1384" t="s">
        <v>1576</v>
      </c>
      <c r="H1384" t="s">
        <v>3477</v>
      </c>
      <c r="I1384" t="s">
        <v>3478</v>
      </c>
    </row>
    <row r="1385" spans="2:9" hidden="1">
      <c r="B1385" t="s">
        <v>4080</v>
      </c>
      <c r="C1385" t="s">
        <v>4081</v>
      </c>
      <c r="D1385" t="s">
        <v>1305</v>
      </c>
      <c r="E1385" t="s">
        <v>1306</v>
      </c>
      <c r="F1385" t="s">
        <v>2177</v>
      </c>
      <c r="G1385" t="s">
        <v>2178</v>
      </c>
      <c r="H1385" t="s">
        <v>2876</v>
      </c>
      <c r="I1385" t="s">
        <v>2877</v>
      </c>
    </row>
    <row r="1386" spans="2:9">
      <c r="B1386" t="s">
        <v>4082</v>
      </c>
      <c r="C1386" t="s">
        <v>4083</v>
      </c>
      <c r="D1386" t="s">
        <v>836</v>
      </c>
      <c r="E1386" t="s">
        <v>837</v>
      </c>
      <c r="F1386" t="s">
        <v>916</v>
      </c>
      <c r="G1386" t="s">
        <v>917</v>
      </c>
      <c r="H1386" t="s">
        <v>760</v>
      </c>
      <c r="I1386" t="s">
        <v>761</v>
      </c>
    </row>
    <row r="1387" spans="2:9">
      <c r="B1387" t="s">
        <v>4084</v>
      </c>
      <c r="C1387" t="s">
        <v>4085</v>
      </c>
      <c r="D1387" t="s">
        <v>836</v>
      </c>
      <c r="E1387" t="s">
        <v>837</v>
      </c>
      <c r="F1387" t="s">
        <v>1487</v>
      </c>
      <c r="G1387" t="s">
        <v>1488</v>
      </c>
      <c r="H1387" t="s">
        <v>760</v>
      </c>
      <c r="I1387" t="s">
        <v>761</v>
      </c>
    </row>
    <row r="1388" spans="2:9" hidden="1">
      <c r="B1388" t="s">
        <v>4086</v>
      </c>
      <c r="C1388" t="s">
        <v>4087</v>
      </c>
      <c r="D1388" t="s">
        <v>887</v>
      </c>
      <c r="E1388" t="s">
        <v>888</v>
      </c>
      <c r="F1388" t="s">
        <v>889</v>
      </c>
      <c r="G1388" t="s">
        <v>890</v>
      </c>
      <c r="H1388" t="s">
        <v>633</v>
      </c>
      <c r="I1388" t="s">
        <v>60</v>
      </c>
    </row>
    <row r="1389" spans="2:9">
      <c r="B1389" t="s">
        <v>4088</v>
      </c>
      <c r="C1389" t="s">
        <v>4089</v>
      </c>
      <c r="D1389" t="s">
        <v>836</v>
      </c>
      <c r="E1389" t="s">
        <v>837</v>
      </c>
      <c r="F1389" t="s">
        <v>1835</v>
      </c>
      <c r="G1389" t="s">
        <v>1836</v>
      </c>
      <c r="H1389" t="s">
        <v>576</v>
      </c>
      <c r="I1389" t="s">
        <v>16</v>
      </c>
    </row>
    <row r="1390" spans="2:9">
      <c r="B1390" t="s">
        <v>4090</v>
      </c>
      <c r="C1390" t="s">
        <v>4091</v>
      </c>
      <c r="D1390" t="s">
        <v>836</v>
      </c>
      <c r="E1390" t="s">
        <v>837</v>
      </c>
      <c r="F1390" t="s">
        <v>1136</v>
      </c>
      <c r="G1390" t="s">
        <v>1137</v>
      </c>
      <c r="H1390" t="s">
        <v>600</v>
      </c>
      <c r="I1390" t="s">
        <v>601</v>
      </c>
    </row>
    <row r="1391" spans="2:9" hidden="1">
      <c r="B1391" t="s">
        <v>4092</v>
      </c>
      <c r="C1391" t="s">
        <v>4093</v>
      </c>
      <c r="D1391" t="s">
        <v>887</v>
      </c>
      <c r="E1391" t="s">
        <v>888</v>
      </c>
      <c r="F1391" t="s">
        <v>977</v>
      </c>
      <c r="G1391" t="s">
        <v>978</v>
      </c>
      <c r="H1391" t="s">
        <v>1178</v>
      </c>
      <c r="I1391" t="s">
        <v>1926</v>
      </c>
    </row>
    <row r="1392" spans="2:9">
      <c r="B1392" t="s">
        <v>4094</v>
      </c>
      <c r="C1392" t="s">
        <v>4095</v>
      </c>
      <c r="D1392" t="s">
        <v>836</v>
      </c>
      <c r="E1392" t="s">
        <v>837</v>
      </c>
      <c r="F1392" t="s">
        <v>2280</v>
      </c>
      <c r="G1392" t="s">
        <v>2281</v>
      </c>
      <c r="H1392" t="s">
        <v>608</v>
      </c>
      <c r="I1392" t="s">
        <v>609</v>
      </c>
    </row>
    <row r="1393" spans="2:9">
      <c r="B1393" t="s">
        <v>4096</v>
      </c>
      <c r="C1393" t="s">
        <v>4097</v>
      </c>
      <c r="D1393" t="s">
        <v>836</v>
      </c>
      <c r="E1393" t="s">
        <v>837</v>
      </c>
      <c r="F1393" t="s">
        <v>1781</v>
      </c>
      <c r="G1393" t="s">
        <v>1782</v>
      </c>
      <c r="H1393" t="s">
        <v>655</v>
      </c>
      <c r="I1393" t="s">
        <v>657</v>
      </c>
    </row>
    <row r="1394" spans="2:9">
      <c r="B1394" t="s">
        <v>4098</v>
      </c>
      <c r="C1394" t="s">
        <v>4099</v>
      </c>
      <c r="D1394" t="s">
        <v>836</v>
      </c>
      <c r="E1394" t="s">
        <v>837</v>
      </c>
      <c r="F1394" t="s">
        <v>4100</v>
      </c>
      <c r="G1394" t="s">
        <v>4101</v>
      </c>
      <c r="H1394" t="s">
        <v>590</v>
      </c>
      <c r="I1394" t="s">
        <v>591</v>
      </c>
    </row>
    <row r="1395" spans="2:9">
      <c r="B1395" t="s">
        <v>4102</v>
      </c>
      <c r="C1395" t="s">
        <v>4103</v>
      </c>
      <c r="D1395" t="s">
        <v>836</v>
      </c>
      <c r="E1395" t="s">
        <v>837</v>
      </c>
      <c r="F1395" t="s">
        <v>1136</v>
      </c>
      <c r="G1395" t="s">
        <v>1137</v>
      </c>
      <c r="H1395" t="s">
        <v>608</v>
      </c>
      <c r="I1395" t="s">
        <v>609</v>
      </c>
    </row>
    <row r="1396" spans="2:9" hidden="1">
      <c r="B1396" t="s">
        <v>4104</v>
      </c>
      <c r="C1396" t="s">
        <v>4105</v>
      </c>
      <c r="D1396" t="s">
        <v>4106</v>
      </c>
      <c r="E1396" t="s">
        <v>4107</v>
      </c>
      <c r="F1396" t="s">
        <v>4108</v>
      </c>
      <c r="G1396" t="s">
        <v>4109</v>
      </c>
      <c r="H1396" t="s">
        <v>633</v>
      </c>
      <c r="I1396" t="s">
        <v>60</v>
      </c>
    </row>
    <row r="1397" spans="2:9">
      <c r="B1397" t="s">
        <v>735</v>
      </c>
      <c r="C1397" t="s">
        <v>736</v>
      </c>
      <c r="D1397" t="s">
        <v>836</v>
      </c>
      <c r="E1397" t="s">
        <v>837</v>
      </c>
      <c r="F1397" t="s">
        <v>685</v>
      </c>
      <c r="G1397" t="s">
        <v>686</v>
      </c>
      <c r="H1397" t="s">
        <v>696</v>
      </c>
      <c r="I1397" t="s">
        <v>15</v>
      </c>
    </row>
    <row r="1398" spans="2:9">
      <c r="B1398" t="s">
        <v>4110</v>
      </c>
      <c r="C1398" t="s">
        <v>4111</v>
      </c>
      <c r="D1398" t="s">
        <v>836</v>
      </c>
      <c r="E1398" t="s">
        <v>837</v>
      </c>
      <c r="F1398" t="s">
        <v>943</v>
      </c>
      <c r="G1398" t="s">
        <v>944</v>
      </c>
      <c r="H1398" t="s">
        <v>562</v>
      </c>
      <c r="I1398" t="s">
        <v>13</v>
      </c>
    </row>
    <row r="1399" spans="2:9">
      <c r="B1399" t="s">
        <v>4112</v>
      </c>
      <c r="C1399" t="s">
        <v>4113</v>
      </c>
      <c r="D1399" t="s">
        <v>836</v>
      </c>
      <c r="E1399" t="s">
        <v>837</v>
      </c>
      <c r="F1399" t="s">
        <v>916</v>
      </c>
      <c r="G1399" t="s">
        <v>917</v>
      </c>
      <c r="H1399" t="s">
        <v>608</v>
      </c>
      <c r="I1399" t="s">
        <v>609</v>
      </c>
    </row>
    <row r="1400" spans="2:9">
      <c r="B1400" t="s">
        <v>4114</v>
      </c>
      <c r="C1400" t="s">
        <v>4115</v>
      </c>
      <c r="D1400" t="s">
        <v>836</v>
      </c>
      <c r="E1400" t="s">
        <v>837</v>
      </c>
      <c r="F1400" t="s">
        <v>916</v>
      </c>
      <c r="G1400" t="s">
        <v>917</v>
      </c>
      <c r="H1400" t="s">
        <v>608</v>
      </c>
      <c r="I1400" t="s">
        <v>609</v>
      </c>
    </row>
    <row r="1401" spans="2:9">
      <c r="B1401" t="s">
        <v>4116</v>
      </c>
      <c r="C1401" t="s">
        <v>4117</v>
      </c>
      <c r="D1401" t="s">
        <v>836</v>
      </c>
      <c r="E1401" t="s">
        <v>837</v>
      </c>
      <c r="F1401" t="s">
        <v>935</v>
      </c>
      <c r="G1401" t="s">
        <v>936</v>
      </c>
      <c r="H1401" t="s">
        <v>576</v>
      </c>
      <c r="I1401" t="s">
        <v>16</v>
      </c>
    </row>
    <row r="1402" spans="2:9" hidden="1">
      <c r="B1402" t="s">
        <v>4118</v>
      </c>
      <c r="C1402" t="s">
        <v>4119</v>
      </c>
      <c r="D1402" t="s">
        <v>899</v>
      </c>
      <c r="E1402" t="s">
        <v>900</v>
      </c>
      <c r="F1402" t="s">
        <v>1105</v>
      </c>
      <c r="G1402" t="s">
        <v>1106</v>
      </c>
      <c r="H1402" t="s">
        <v>633</v>
      </c>
      <c r="I1402" t="s">
        <v>60</v>
      </c>
    </row>
    <row r="1403" spans="2:9">
      <c r="B1403" t="s">
        <v>4120</v>
      </c>
      <c r="C1403" t="s">
        <v>4121</v>
      </c>
      <c r="D1403" t="s">
        <v>836</v>
      </c>
      <c r="E1403" t="s">
        <v>837</v>
      </c>
      <c r="F1403" t="s">
        <v>1529</v>
      </c>
      <c r="G1403" t="s">
        <v>1530</v>
      </c>
      <c r="H1403" t="s">
        <v>550</v>
      </c>
      <c r="I1403" t="s">
        <v>432</v>
      </c>
    </row>
    <row r="1404" spans="2:9">
      <c r="B1404" t="s">
        <v>4122</v>
      </c>
      <c r="C1404" t="s">
        <v>4123</v>
      </c>
      <c r="D1404" t="s">
        <v>836</v>
      </c>
      <c r="E1404" t="s">
        <v>837</v>
      </c>
      <c r="F1404" t="s">
        <v>1013</v>
      </c>
      <c r="G1404" t="s">
        <v>1014</v>
      </c>
      <c r="H1404" t="s">
        <v>600</v>
      </c>
      <c r="I1404" t="s">
        <v>601</v>
      </c>
    </row>
    <row r="1405" spans="2:9">
      <c r="B1405" t="s">
        <v>4124</v>
      </c>
      <c r="C1405" t="s">
        <v>4125</v>
      </c>
      <c r="D1405" t="s">
        <v>836</v>
      </c>
      <c r="E1405" t="s">
        <v>837</v>
      </c>
      <c r="F1405" t="s">
        <v>1656</v>
      </c>
      <c r="G1405" t="s">
        <v>1657</v>
      </c>
      <c r="H1405" t="s">
        <v>608</v>
      </c>
      <c r="I1405" t="s">
        <v>609</v>
      </c>
    </row>
    <row r="1406" spans="2:9">
      <c r="B1406" t="s">
        <v>4126</v>
      </c>
      <c r="C1406" t="s">
        <v>4127</v>
      </c>
      <c r="D1406" t="s">
        <v>836</v>
      </c>
      <c r="E1406" t="s">
        <v>837</v>
      </c>
      <c r="F1406" t="s">
        <v>1401</v>
      </c>
      <c r="G1406" t="s">
        <v>1402</v>
      </c>
      <c r="H1406" t="s">
        <v>2876</v>
      </c>
      <c r="I1406" t="s">
        <v>2877</v>
      </c>
    </row>
    <row r="1407" spans="2:9">
      <c r="B1407" t="s">
        <v>4128</v>
      </c>
      <c r="C1407" t="s">
        <v>4129</v>
      </c>
      <c r="D1407" t="s">
        <v>836</v>
      </c>
      <c r="E1407" t="s">
        <v>837</v>
      </c>
      <c r="F1407" t="s">
        <v>1710</v>
      </c>
      <c r="G1407" t="s">
        <v>1711</v>
      </c>
      <c r="H1407" t="s">
        <v>608</v>
      </c>
      <c r="I1407" t="s">
        <v>609</v>
      </c>
    </row>
    <row r="1408" spans="2:9">
      <c r="B1408" t="s">
        <v>4130</v>
      </c>
      <c r="C1408" t="s">
        <v>4131</v>
      </c>
      <c r="D1408" t="s">
        <v>836</v>
      </c>
      <c r="E1408" t="s">
        <v>837</v>
      </c>
      <c r="F1408" t="s">
        <v>916</v>
      </c>
      <c r="G1408" t="s">
        <v>917</v>
      </c>
      <c r="H1408" t="s">
        <v>633</v>
      </c>
      <c r="I1408" t="s">
        <v>60</v>
      </c>
    </row>
    <row r="1409" spans="2:9">
      <c r="B1409" t="s">
        <v>4132</v>
      </c>
      <c r="C1409" t="s">
        <v>4133</v>
      </c>
      <c r="D1409" t="s">
        <v>836</v>
      </c>
      <c r="E1409" t="s">
        <v>837</v>
      </c>
      <c r="F1409" t="s">
        <v>1136</v>
      </c>
      <c r="G1409" t="s">
        <v>1137</v>
      </c>
      <c r="H1409" t="s">
        <v>576</v>
      </c>
      <c r="I1409" t="s">
        <v>16</v>
      </c>
    </row>
    <row r="1410" spans="2:9">
      <c r="B1410" t="s">
        <v>4134</v>
      </c>
      <c r="C1410" t="s">
        <v>4135</v>
      </c>
      <c r="D1410" t="s">
        <v>836</v>
      </c>
      <c r="E1410" t="s">
        <v>837</v>
      </c>
      <c r="F1410" t="s">
        <v>57</v>
      </c>
      <c r="G1410" t="s">
        <v>741</v>
      </c>
      <c r="H1410" t="s">
        <v>608</v>
      </c>
      <c r="I1410" t="s">
        <v>609</v>
      </c>
    </row>
    <row r="1411" spans="2:9">
      <c r="B1411" t="s">
        <v>4136</v>
      </c>
      <c r="C1411" t="s">
        <v>4137</v>
      </c>
      <c r="D1411" t="s">
        <v>836</v>
      </c>
      <c r="E1411" t="s">
        <v>837</v>
      </c>
      <c r="F1411" t="s">
        <v>1101</v>
      </c>
      <c r="G1411" t="s">
        <v>1102</v>
      </c>
      <c r="H1411" t="s">
        <v>760</v>
      </c>
      <c r="I1411" t="s">
        <v>761</v>
      </c>
    </row>
    <row r="1412" spans="2:9">
      <c r="B1412" t="s">
        <v>4138</v>
      </c>
      <c r="C1412" t="s">
        <v>4139</v>
      </c>
      <c r="D1412" t="s">
        <v>836</v>
      </c>
      <c r="E1412" t="s">
        <v>837</v>
      </c>
      <c r="F1412" t="s">
        <v>1533</v>
      </c>
      <c r="G1412" t="s">
        <v>1534</v>
      </c>
      <c r="H1412" t="s">
        <v>760</v>
      </c>
      <c r="I1412" t="s">
        <v>761</v>
      </c>
    </row>
    <row r="1413" spans="2:9">
      <c r="B1413" t="s">
        <v>4140</v>
      </c>
      <c r="C1413" t="s">
        <v>4141</v>
      </c>
      <c r="D1413" t="s">
        <v>836</v>
      </c>
      <c r="E1413" t="s">
        <v>837</v>
      </c>
      <c r="F1413" t="s">
        <v>2376</v>
      </c>
      <c r="G1413" t="s">
        <v>2377</v>
      </c>
      <c r="H1413" t="s">
        <v>608</v>
      </c>
      <c r="I1413" t="s">
        <v>609</v>
      </c>
    </row>
    <row r="1414" spans="2:9">
      <c r="B1414" t="s">
        <v>4142</v>
      </c>
      <c r="C1414" t="s">
        <v>4143</v>
      </c>
      <c r="D1414" t="s">
        <v>836</v>
      </c>
      <c r="E1414" t="s">
        <v>837</v>
      </c>
      <c r="F1414" t="s">
        <v>2494</v>
      </c>
      <c r="G1414" t="s">
        <v>2495</v>
      </c>
      <c r="H1414" t="s">
        <v>760</v>
      </c>
      <c r="I1414" t="s">
        <v>761</v>
      </c>
    </row>
    <row r="1415" spans="2:9">
      <c r="B1415" t="s">
        <v>4144</v>
      </c>
      <c r="C1415" t="s">
        <v>4145</v>
      </c>
      <c r="D1415" t="s">
        <v>836</v>
      </c>
      <c r="E1415" t="s">
        <v>837</v>
      </c>
      <c r="F1415" t="s">
        <v>838</v>
      </c>
      <c r="G1415" t="s">
        <v>839</v>
      </c>
      <c r="H1415" t="s">
        <v>760</v>
      </c>
      <c r="I1415" t="s">
        <v>761</v>
      </c>
    </row>
    <row r="1416" spans="2:9">
      <c r="B1416" t="s">
        <v>4146</v>
      </c>
      <c r="C1416" t="s">
        <v>4147</v>
      </c>
      <c r="D1416" t="s">
        <v>836</v>
      </c>
      <c r="E1416" t="s">
        <v>837</v>
      </c>
      <c r="F1416" t="s">
        <v>1898</v>
      </c>
      <c r="G1416" t="s">
        <v>1899</v>
      </c>
      <c r="H1416" t="s">
        <v>760</v>
      </c>
      <c r="I1416" t="s">
        <v>761</v>
      </c>
    </row>
    <row r="1417" spans="2:9">
      <c r="B1417" t="s">
        <v>4148</v>
      </c>
      <c r="C1417" t="s">
        <v>4149</v>
      </c>
      <c r="D1417" t="s">
        <v>836</v>
      </c>
      <c r="E1417" t="s">
        <v>837</v>
      </c>
      <c r="F1417" t="s">
        <v>1437</v>
      </c>
      <c r="G1417" t="s">
        <v>1438</v>
      </c>
      <c r="H1417" t="s">
        <v>760</v>
      </c>
      <c r="I1417" t="s">
        <v>761</v>
      </c>
    </row>
    <row r="1418" spans="2:9">
      <c r="B1418" t="s">
        <v>4150</v>
      </c>
      <c r="C1418" t="s">
        <v>4151</v>
      </c>
      <c r="D1418" t="s">
        <v>836</v>
      </c>
      <c r="E1418" t="s">
        <v>837</v>
      </c>
      <c r="F1418" t="s">
        <v>1973</v>
      </c>
      <c r="G1418" t="s">
        <v>1974</v>
      </c>
      <c r="H1418" t="s">
        <v>760</v>
      </c>
      <c r="I1418" t="s">
        <v>761</v>
      </c>
    </row>
    <row r="1419" spans="2:9">
      <c r="B1419" t="s">
        <v>4152</v>
      </c>
      <c r="C1419" t="s">
        <v>4153</v>
      </c>
      <c r="D1419" t="s">
        <v>836</v>
      </c>
      <c r="E1419" t="s">
        <v>837</v>
      </c>
      <c r="F1419" t="s">
        <v>916</v>
      </c>
      <c r="G1419" t="s">
        <v>917</v>
      </c>
      <c r="H1419" t="s">
        <v>622</v>
      </c>
      <c r="I1419" t="s">
        <v>623</v>
      </c>
    </row>
    <row r="1420" spans="2:9">
      <c r="B1420" t="s">
        <v>4154</v>
      </c>
      <c r="C1420" t="s">
        <v>4155</v>
      </c>
      <c r="D1420" t="s">
        <v>836</v>
      </c>
      <c r="E1420" t="s">
        <v>837</v>
      </c>
      <c r="F1420" t="s">
        <v>1001</v>
      </c>
      <c r="G1420" t="s">
        <v>1002</v>
      </c>
      <c r="H1420" t="s">
        <v>622</v>
      </c>
      <c r="I1420" t="s">
        <v>623</v>
      </c>
    </row>
    <row r="1421" spans="2:9">
      <c r="B1421" t="s">
        <v>4156</v>
      </c>
      <c r="C1421" t="s">
        <v>4157</v>
      </c>
      <c r="D1421" t="s">
        <v>836</v>
      </c>
      <c r="E1421" t="s">
        <v>837</v>
      </c>
      <c r="F1421" t="s">
        <v>2995</v>
      </c>
      <c r="G1421" t="s">
        <v>2996</v>
      </c>
      <c r="H1421" t="s">
        <v>622</v>
      </c>
      <c r="I1421" t="s">
        <v>623</v>
      </c>
    </row>
    <row r="1422" spans="2:9" hidden="1">
      <c r="B1422" t="s">
        <v>4158</v>
      </c>
      <c r="C1422" t="s">
        <v>4159</v>
      </c>
      <c r="D1422" t="s">
        <v>1305</v>
      </c>
      <c r="E1422" t="s">
        <v>1306</v>
      </c>
      <c r="F1422" t="s">
        <v>1575</v>
      </c>
      <c r="G1422" t="s">
        <v>1576</v>
      </c>
      <c r="H1422" t="s">
        <v>2876</v>
      </c>
      <c r="I1422" t="s">
        <v>2877</v>
      </c>
    </row>
    <row r="1423" spans="2:9" hidden="1">
      <c r="B1423" t="s">
        <v>4160</v>
      </c>
      <c r="C1423" t="s">
        <v>4161</v>
      </c>
      <c r="D1423" t="s">
        <v>1305</v>
      </c>
      <c r="E1423" t="s">
        <v>1306</v>
      </c>
      <c r="F1423" t="s">
        <v>1575</v>
      </c>
      <c r="G1423" t="s">
        <v>1576</v>
      </c>
      <c r="H1423" t="s">
        <v>3477</v>
      </c>
      <c r="I1423" t="s">
        <v>3478</v>
      </c>
    </row>
    <row r="1424" spans="2:9" hidden="1">
      <c r="B1424" t="s">
        <v>4162</v>
      </c>
      <c r="C1424" t="s">
        <v>4163</v>
      </c>
      <c r="D1424" t="s">
        <v>1305</v>
      </c>
      <c r="E1424" t="s">
        <v>1306</v>
      </c>
      <c r="F1424" t="s">
        <v>1575</v>
      </c>
      <c r="G1424" t="s">
        <v>1576</v>
      </c>
      <c r="H1424" t="s">
        <v>2876</v>
      </c>
      <c r="I1424" t="s">
        <v>2877</v>
      </c>
    </row>
    <row r="1425" spans="2:9" hidden="1">
      <c r="B1425" t="s">
        <v>4164</v>
      </c>
      <c r="C1425" t="s">
        <v>4165</v>
      </c>
      <c r="D1425" t="s">
        <v>1305</v>
      </c>
      <c r="E1425" t="s">
        <v>1306</v>
      </c>
      <c r="F1425" t="s">
        <v>2177</v>
      </c>
      <c r="G1425" t="s">
        <v>2178</v>
      </c>
      <c r="H1425" t="s">
        <v>3477</v>
      </c>
      <c r="I1425" t="s">
        <v>3478</v>
      </c>
    </row>
    <row r="1426" spans="2:9">
      <c r="B1426" t="s">
        <v>4166</v>
      </c>
      <c r="C1426" t="s">
        <v>4167</v>
      </c>
      <c r="D1426" t="s">
        <v>836</v>
      </c>
      <c r="E1426" t="s">
        <v>837</v>
      </c>
      <c r="F1426" t="s">
        <v>1656</v>
      </c>
      <c r="G1426" t="s">
        <v>1657</v>
      </c>
      <c r="H1426" t="s">
        <v>600</v>
      </c>
      <c r="I1426" t="s">
        <v>601</v>
      </c>
    </row>
    <row r="1427" spans="2:9">
      <c r="B1427" t="s">
        <v>4168</v>
      </c>
      <c r="C1427" t="s">
        <v>4169</v>
      </c>
      <c r="D1427" t="s">
        <v>836</v>
      </c>
      <c r="E1427" t="s">
        <v>837</v>
      </c>
      <c r="F1427" t="s">
        <v>1656</v>
      </c>
      <c r="G1427" t="s">
        <v>1657</v>
      </c>
      <c r="H1427" t="s">
        <v>590</v>
      </c>
      <c r="I1427" t="s">
        <v>591</v>
      </c>
    </row>
    <row r="1428" spans="2:9">
      <c r="B1428" t="s">
        <v>4170</v>
      </c>
      <c r="C1428" t="s">
        <v>4171</v>
      </c>
      <c r="D1428" t="s">
        <v>836</v>
      </c>
      <c r="E1428" t="s">
        <v>837</v>
      </c>
      <c r="F1428" t="s">
        <v>1600</v>
      </c>
      <c r="G1428" t="s">
        <v>1601</v>
      </c>
      <c r="H1428" t="s">
        <v>576</v>
      </c>
      <c r="I1428" t="s">
        <v>16</v>
      </c>
    </row>
    <row r="1429" spans="2:9">
      <c r="B1429" t="s">
        <v>4173</v>
      </c>
      <c r="C1429" t="s">
        <v>4174</v>
      </c>
      <c r="D1429" t="s">
        <v>836</v>
      </c>
      <c r="E1429" t="s">
        <v>837</v>
      </c>
      <c r="F1429" t="s">
        <v>1614</v>
      </c>
      <c r="G1429" t="s">
        <v>1615</v>
      </c>
      <c r="H1429" t="s">
        <v>576</v>
      </c>
      <c r="I1429" t="s">
        <v>16</v>
      </c>
    </row>
    <row r="1430" spans="2:9">
      <c r="B1430" t="s">
        <v>4175</v>
      </c>
      <c r="C1430" t="s">
        <v>4176</v>
      </c>
      <c r="D1430" t="s">
        <v>836</v>
      </c>
      <c r="E1430" t="s">
        <v>837</v>
      </c>
      <c r="F1430" t="s">
        <v>1710</v>
      </c>
      <c r="G1430" t="s">
        <v>1711</v>
      </c>
      <c r="H1430" t="s">
        <v>1152</v>
      </c>
      <c r="I1430" t="s">
        <v>1153</v>
      </c>
    </row>
    <row r="1431" spans="2:9">
      <c r="B1431" t="s">
        <v>4177</v>
      </c>
      <c r="C1431" t="s">
        <v>4178</v>
      </c>
      <c r="D1431" t="s">
        <v>836</v>
      </c>
      <c r="E1431" t="s">
        <v>837</v>
      </c>
      <c r="F1431" t="s">
        <v>870</v>
      </c>
      <c r="G1431" t="s">
        <v>871</v>
      </c>
      <c r="H1431" t="s">
        <v>600</v>
      </c>
      <c r="I1431" t="s">
        <v>601</v>
      </c>
    </row>
    <row r="1432" spans="2:9">
      <c r="B1432" t="s">
        <v>4179</v>
      </c>
      <c r="C1432" t="s">
        <v>4180</v>
      </c>
      <c r="D1432" t="s">
        <v>836</v>
      </c>
      <c r="E1432" t="s">
        <v>837</v>
      </c>
      <c r="F1432" t="s">
        <v>1013</v>
      </c>
      <c r="G1432" t="s">
        <v>1014</v>
      </c>
      <c r="H1432" t="s">
        <v>608</v>
      </c>
      <c r="I1432" t="s">
        <v>609</v>
      </c>
    </row>
    <row r="1433" spans="2:9">
      <c r="B1433" t="s">
        <v>4181</v>
      </c>
      <c r="C1433" t="s">
        <v>4182</v>
      </c>
      <c r="D1433" t="s">
        <v>836</v>
      </c>
      <c r="E1433" t="s">
        <v>837</v>
      </c>
      <c r="F1433" t="s">
        <v>870</v>
      </c>
      <c r="G1433" t="s">
        <v>871</v>
      </c>
      <c r="H1433" t="s">
        <v>608</v>
      </c>
      <c r="I1433" t="s">
        <v>609</v>
      </c>
    </row>
    <row r="1434" spans="2:9">
      <c r="B1434" t="s">
        <v>4183</v>
      </c>
      <c r="C1434" t="s">
        <v>4184</v>
      </c>
      <c r="D1434" t="s">
        <v>836</v>
      </c>
      <c r="E1434" t="s">
        <v>837</v>
      </c>
      <c r="F1434" t="s">
        <v>870</v>
      </c>
      <c r="G1434" t="s">
        <v>871</v>
      </c>
      <c r="H1434" t="s">
        <v>608</v>
      </c>
      <c r="I1434" t="s">
        <v>609</v>
      </c>
    </row>
    <row r="1435" spans="2:9" hidden="1">
      <c r="B1435" t="s">
        <v>4185</v>
      </c>
      <c r="C1435" t="s">
        <v>4186</v>
      </c>
      <c r="D1435" t="s">
        <v>899</v>
      </c>
      <c r="E1435" t="s">
        <v>900</v>
      </c>
      <c r="F1435" t="s">
        <v>960</v>
      </c>
      <c r="G1435" t="s">
        <v>961</v>
      </c>
      <c r="H1435" t="s">
        <v>633</v>
      </c>
      <c r="I1435" t="s">
        <v>60</v>
      </c>
    </row>
    <row r="1436" spans="2:9">
      <c r="B1436" t="s">
        <v>4187</v>
      </c>
      <c r="C1436" t="s">
        <v>4188</v>
      </c>
      <c r="D1436" t="s">
        <v>836</v>
      </c>
      <c r="E1436" t="s">
        <v>837</v>
      </c>
      <c r="F1436" t="s">
        <v>1999</v>
      </c>
      <c r="G1436" t="s">
        <v>2000</v>
      </c>
      <c r="H1436" t="s">
        <v>576</v>
      </c>
      <c r="I1436" t="s">
        <v>16</v>
      </c>
    </row>
    <row r="1437" spans="2:9">
      <c r="B1437" t="s">
        <v>4189</v>
      </c>
      <c r="C1437" t="s">
        <v>4190</v>
      </c>
      <c r="D1437" t="s">
        <v>836</v>
      </c>
      <c r="E1437" t="s">
        <v>837</v>
      </c>
      <c r="F1437" t="s">
        <v>1101</v>
      </c>
      <c r="G1437" t="s">
        <v>1102</v>
      </c>
      <c r="H1437" t="s">
        <v>576</v>
      </c>
      <c r="I1437" t="s">
        <v>16</v>
      </c>
    </row>
    <row r="1438" spans="2:9">
      <c r="B1438" t="s">
        <v>4191</v>
      </c>
      <c r="C1438" t="s">
        <v>4192</v>
      </c>
      <c r="D1438" t="s">
        <v>836</v>
      </c>
      <c r="E1438" t="s">
        <v>837</v>
      </c>
      <c r="F1438" t="s">
        <v>1533</v>
      </c>
      <c r="G1438" t="s">
        <v>1534</v>
      </c>
      <c r="H1438" t="s">
        <v>576</v>
      </c>
      <c r="I1438" t="s">
        <v>16</v>
      </c>
    </row>
    <row r="1439" spans="2:9">
      <c r="B1439" t="s">
        <v>4193</v>
      </c>
      <c r="C1439" t="s">
        <v>4194</v>
      </c>
      <c r="D1439" t="s">
        <v>836</v>
      </c>
      <c r="E1439" t="s">
        <v>837</v>
      </c>
      <c r="F1439" t="s">
        <v>2420</v>
      </c>
      <c r="G1439" t="s">
        <v>2421</v>
      </c>
      <c r="H1439" t="s">
        <v>576</v>
      </c>
      <c r="I1439" t="s">
        <v>16</v>
      </c>
    </row>
    <row r="1440" spans="2:9" hidden="1">
      <c r="B1440" t="s">
        <v>4195</v>
      </c>
      <c r="C1440" t="s">
        <v>4196</v>
      </c>
      <c r="D1440" t="s">
        <v>887</v>
      </c>
      <c r="E1440" t="s">
        <v>888</v>
      </c>
      <c r="F1440" t="s">
        <v>889</v>
      </c>
      <c r="G1440" t="s">
        <v>890</v>
      </c>
      <c r="H1440" t="s">
        <v>633</v>
      </c>
      <c r="I1440" t="s">
        <v>60</v>
      </c>
    </row>
    <row r="1441" spans="2:9">
      <c r="B1441" t="s">
        <v>4197</v>
      </c>
      <c r="C1441" t="s">
        <v>4198</v>
      </c>
      <c r="D1441" t="s">
        <v>836</v>
      </c>
      <c r="E1441" t="s">
        <v>837</v>
      </c>
      <c r="F1441" t="s">
        <v>1013</v>
      </c>
      <c r="G1441" t="s">
        <v>1014</v>
      </c>
      <c r="H1441" t="s">
        <v>760</v>
      </c>
      <c r="I1441" t="s">
        <v>761</v>
      </c>
    </row>
    <row r="1442" spans="2:9">
      <c r="B1442" t="s">
        <v>784</v>
      </c>
      <c r="C1442" t="s">
        <v>785</v>
      </c>
      <c r="D1442" t="s">
        <v>836</v>
      </c>
      <c r="E1442" t="s">
        <v>837</v>
      </c>
      <c r="F1442" t="s">
        <v>57</v>
      </c>
      <c r="G1442" t="s">
        <v>741</v>
      </c>
      <c r="H1442" t="s">
        <v>570</v>
      </c>
      <c r="I1442" t="s">
        <v>14</v>
      </c>
    </row>
    <row r="1443" spans="2:9">
      <c r="B1443" t="s">
        <v>4199</v>
      </c>
      <c r="C1443" t="s">
        <v>4200</v>
      </c>
      <c r="D1443" t="s">
        <v>836</v>
      </c>
      <c r="E1443" t="s">
        <v>837</v>
      </c>
      <c r="F1443" t="s">
        <v>2129</v>
      </c>
      <c r="G1443" t="s">
        <v>2130</v>
      </c>
      <c r="H1443" t="s">
        <v>590</v>
      </c>
      <c r="I1443" t="s">
        <v>591</v>
      </c>
    </row>
    <row r="1444" spans="2:9">
      <c r="B1444" t="s">
        <v>4201</v>
      </c>
      <c r="C1444" t="s">
        <v>4202</v>
      </c>
      <c r="D1444" t="s">
        <v>836</v>
      </c>
      <c r="E1444" t="s">
        <v>837</v>
      </c>
      <c r="F1444" t="s">
        <v>1676</v>
      </c>
      <c r="G1444" t="s">
        <v>1677</v>
      </c>
      <c r="H1444" t="s">
        <v>570</v>
      </c>
      <c r="I1444" t="s">
        <v>14</v>
      </c>
    </row>
    <row r="1445" spans="2:9">
      <c r="B1445" t="s">
        <v>4203</v>
      </c>
      <c r="C1445" t="s">
        <v>4204</v>
      </c>
      <c r="D1445" t="s">
        <v>836</v>
      </c>
      <c r="E1445" t="s">
        <v>837</v>
      </c>
      <c r="F1445" t="s">
        <v>876</v>
      </c>
      <c r="G1445" t="s">
        <v>877</v>
      </c>
      <c r="H1445" t="s">
        <v>2179</v>
      </c>
      <c r="I1445" t="s">
        <v>1715</v>
      </c>
    </row>
    <row r="1446" spans="2:9">
      <c r="B1446" t="s">
        <v>4205</v>
      </c>
      <c r="C1446" t="s">
        <v>4206</v>
      </c>
      <c r="D1446" t="s">
        <v>836</v>
      </c>
      <c r="E1446" t="s">
        <v>837</v>
      </c>
      <c r="F1446" t="s">
        <v>2420</v>
      </c>
      <c r="G1446" t="s">
        <v>2421</v>
      </c>
      <c r="H1446" t="s">
        <v>576</v>
      </c>
      <c r="I1446" t="s">
        <v>16</v>
      </c>
    </row>
    <row r="1447" spans="2:9">
      <c r="B1447" t="s">
        <v>4207</v>
      </c>
      <c r="C1447" t="s">
        <v>4208</v>
      </c>
      <c r="D1447" t="s">
        <v>836</v>
      </c>
      <c r="E1447" t="s">
        <v>837</v>
      </c>
      <c r="F1447" t="s">
        <v>1533</v>
      </c>
      <c r="G1447" t="s">
        <v>1534</v>
      </c>
      <c r="H1447" t="s">
        <v>576</v>
      </c>
      <c r="I1447" t="s">
        <v>16</v>
      </c>
    </row>
    <row r="1448" spans="2:9">
      <c r="B1448" t="s">
        <v>786</v>
      </c>
      <c r="C1448" t="s">
        <v>787</v>
      </c>
      <c r="D1448" t="s">
        <v>836</v>
      </c>
      <c r="E1448" t="s">
        <v>837</v>
      </c>
      <c r="F1448" t="s">
        <v>57</v>
      </c>
      <c r="G1448" t="s">
        <v>741</v>
      </c>
      <c r="H1448" t="s">
        <v>570</v>
      </c>
      <c r="I1448" t="s">
        <v>14</v>
      </c>
    </row>
    <row r="1449" spans="2:9" hidden="1">
      <c r="B1449" t="s">
        <v>4209</v>
      </c>
      <c r="C1449" t="s">
        <v>4210</v>
      </c>
      <c r="D1449" t="s">
        <v>899</v>
      </c>
      <c r="E1449" t="s">
        <v>900</v>
      </c>
      <c r="F1449" t="s">
        <v>3939</v>
      </c>
      <c r="G1449" t="s">
        <v>3940</v>
      </c>
      <c r="H1449" t="s">
        <v>633</v>
      </c>
      <c r="I1449" t="s">
        <v>60</v>
      </c>
    </row>
    <row r="1450" spans="2:9">
      <c r="B1450" t="s">
        <v>4211</v>
      </c>
      <c r="C1450" t="s">
        <v>4212</v>
      </c>
      <c r="D1450" t="s">
        <v>836</v>
      </c>
      <c r="E1450" t="s">
        <v>837</v>
      </c>
      <c r="F1450" t="s">
        <v>1233</v>
      </c>
      <c r="G1450" t="s">
        <v>1234</v>
      </c>
      <c r="H1450" t="s">
        <v>576</v>
      </c>
      <c r="I1450" t="s">
        <v>16</v>
      </c>
    </row>
    <row r="1451" spans="2:9">
      <c r="B1451" t="s">
        <v>4213</v>
      </c>
      <c r="C1451" t="s">
        <v>4214</v>
      </c>
      <c r="D1451" t="s">
        <v>836</v>
      </c>
      <c r="E1451" t="s">
        <v>837</v>
      </c>
      <c r="F1451" t="s">
        <v>870</v>
      </c>
      <c r="G1451" t="s">
        <v>871</v>
      </c>
      <c r="H1451" t="s">
        <v>608</v>
      </c>
      <c r="I1451" t="s">
        <v>609</v>
      </c>
    </row>
    <row r="1452" spans="2:9">
      <c r="B1452" t="s">
        <v>4215</v>
      </c>
      <c r="C1452" t="s">
        <v>4216</v>
      </c>
      <c r="D1452" t="s">
        <v>836</v>
      </c>
      <c r="E1452" t="s">
        <v>837</v>
      </c>
      <c r="F1452" t="s">
        <v>870</v>
      </c>
      <c r="G1452" t="s">
        <v>871</v>
      </c>
      <c r="H1452" t="s">
        <v>612</v>
      </c>
      <c r="I1452" t="s">
        <v>613</v>
      </c>
    </row>
    <row r="1453" spans="2:9">
      <c r="B1453" t="s">
        <v>4217</v>
      </c>
      <c r="C1453" t="s">
        <v>4218</v>
      </c>
      <c r="D1453" t="s">
        <v>836</v>
      </c>
      <c r="E1453" t="s">
        <v>837</v>
      </c>
      <c r="F1453" t="s">
        <v>1734</v>
      </c>
      <c r="G1453" t="s">
        <v>1735</v>
      </c>
      <c r="H1453" t="s">
        <v>3477</v>
      </c>
      <c r="I1453" t="s">
        <v>3478</v>
      </c>
    </row>
    <row r="1454" spans="2:9" hidden="1">
      <c r="B1454" t="s">
        <v>4219</v>
      </c>
      <c r="C1454" t="s">
        <v>4220</v>
      </c>
      <c r="D1454" t="s">
        <v>899</v>
      </c>
      <c r="E1454" t="s">
        <v>900</v>
      </c>
      <c r="F1454" t="s">
        <v>3325</v>
      </c>
      <c r="G1454" t="s">
        <v>3326</v>
      </c>
      <c r="H1454" t="s">
        <v>600</v>
      </c>
      <c r="I1454" t="s">
        <v>601</v>
      </c>
    </row>
    <row r="1455" spans="2:9">
      <c r="B1455" t="s">
        <v>4221</v>
      </c>
      <c r="C1455" t="s">
        <v>4222</v>
      </c>
      <c r="D1455" t="s">
        <v>836</v>
      </c>
      <c r="E1455" t="s">
        <v>837</v>
      </c>
      <c r="F1455" t="s">
        <v>1501</v>
      </c>
      <c r="G1455" t="s">
        <v>1502</v>
      </c>
      <c r="H1455" t="s">
        <v>570</v>
      </c>
      <c r="I1455" t="s">
        <v>14</v>
      </c>
    </row>
    <row r="1456" spans="2:9" hidden="1">
      <c r="B1456" t="s">
        <v>4223</v>
      </c>
      <c r="C1456" t="s">
        <v>4224</v>
      </c>
      <c r="D1456" t="s">
        <v>899</v>
      </c>
      <c r="E1456" t="s">
        <v>900</v>
      </c>
      <c r="F1456" t="s">
        <v>3939</v>
      </c>
      <c r="G1456" t="s">
        <v>3940</v>
      </c>
      <c r="H1456" t="s">
        <v>590</v>
      </c>
      <c r="I1456" t="s">
        <v>591</v>
      </c>
    </row>
    <row r="1457" spans="2:9" hidden="1">
      <c r="B1457" t="s">
        <v>4225</v>
      </c>
      <c r="C1457" t="s">
        <v>4226</v>
      </c>
      <c r="D1457" t="s">
        <v>4106</v>
      </c>
      <c r="E1457" t="s">
        <v>4107</v>
      </c>
      <c r="F1457" t="s">
        <v>4227</v>
      </c>
      <c r="G1457" t="s">
        <v>4228</v>
      </c>
      <c r="H1457" t="s">
        <v>633</v>
      </c>
      <c r="I1457" t="s">
        <v>60</v>
      </c>
    </row>
    <row r="1458" spans="2:9">
      <c r="B1458" t="s">
        <v>4229</v>
      </c>
      <c r="C1458" t="s">
        <v>4230</v>
      </c>
      <c r="D1458" t="s">
        <v>836</v>
      </c>
      <c r="E1458" t="s">
        <v>837</v>
      </c>
      <c r="F1458" t="s">
        <v>2218</v>
      </c>
      <c r="G1458" t="s">
        <v>2219</v>
      </c>
      <c r="H1458" t="s">
        <v>576</v>
      </c>
      <c r="I1458" t="s">
        <v>16</v>
      </c>
    </row>
    <row r="1459" spans="2:9">
      <c r="B1459" t="s">
        <v>4231</v>
      </c>
      <c r="C1459" t="s">
        <v>4232</v>
      </c>
      <c r="D1459" t="s">
        <v>836</v>
      </c>
      <c r="E1459" t="s">
        <v>837</v>
      </c>
      <c r="F1459" t="s">
        <v>1668</v>
      </c>
      <c r="G1459" t="s">
        <v>1669</v>
      </c>
      <c r="H1459" t="s">
        <v>600</v>
      </c>
      <c r="I1459" t="s">
        <v>601</v>
      </c>
    </row>
    <row r="1460" spans="2:9">
      <c r="B1460" t="s">
        <v>4233</v>
      </c>
      <c r="C1460" t="s">
        <v>4234</v>
      </c>
      <c r="D1460" t="s">
        <v>836</v>
      </c>
      <c r="E1460" t="s">
        <v>837</v>
      </c>
      <c r="F1460" t="s">
        <v>1785</v>
      </c>
      <c r="G1460" t="s">
        <v>1786</v>
      </c>
      <c r="H1460" t="s">
        <v>2876</v>
      </c>
      <c r="I1460" t="s">
        <v>2877</v>
      </c>
    </row>
    <row r="1461" spans="2:9">
      <c r="B1461" t="s">
        <v>4235</v>
      </c>
      <c r="C1461" t="s">
        <v>4236</v>
      </c>
      <c r="D1461" t="s">
        <v>836</v>
      </c>
      <c r="E1461" t="s">
        <v>837</v>
      </c>
      <c r="F1461" t="s">
        <v>1370</v>
      </c>
      <c r="G1461" t="s">
        <v>1371</v>
      </c>
      <c r="H1461" t="s">
        <v>1152</v>
      </c>
      <c r="I1461" t="s">
        <v>1153</v>
      </c>
    </row>
    <row r="1462" spans="2:9">
      <c r="B1462" t="s">
        <v>4237</v>
      </c>
      <c r="C1462" t="s">
        <v>4238</v>
      </c>
      <c r="D1462" t="s">
        <v>836</v>
      </c>
      <c r="E1462" t="s">
        <v>837</v>
      </c>
      <c r="F1462" t="s">
        <v>1682</v>
      </c>
      <c r="G1462" t="s">
        <v>1683</v>
      </c>
      <c r="H1462" t="s">
        <v>2876</v>
      </c>
      <c r="I1462" t="s">
        <v>2877</v>
      </c>
    </row>
    <row r="1463" spans="2:9">
      <c r="B1463" t="s">
        <v>4239</v>
      </c>
      <c r="C1463" t="s">
        <v>4240</v>
      </c>
      <c r="D1463" t="s">
        <v>836</v>
      </c>
      <c r="E1463" t="s">
        <v>837</v>
      </c>
      <c r="F1463" t="s">
        <v>2129</v>
      </c>
      <c r="G1463" t="s">
        <v>2130</v>
      </c>
      <c r="H1463" t="s">
        <v>760</v>
      </c>
      <c r="I1463" t="s">
        <v>761</v>
      </c>
    </row>
    <row r="1464" spans="2:9">
      <c r="B1464" t="s">
        <v>4241</v>
      </c>
      <c r="C1464" t="s">
        <v>4242</v>
      </c>
      <c r="D1464" t="s">
        <v>836</v>
      </c>
      <c r="E1464" t="s">
        <v>837</v>
      </c>
      <c r="F1464" t="s">
        <v>2458</v>
      </c>
      <c r="G1464" t="s">
        <v>2459</v>
      </c>
      <c r="H1464" t="s">
        <v>760</v>
      </c>
      <c r="I1464" t="s">
        <v>761</v>
      </c>
    </row>
    <row r="1465" spans="2:9">
      <c r="B1465" t="s">
        <v>4243</v>
      </c>
      <c r="C1465" t="s">
        <v>4244</v>
      </c>
      <c r="D1465" t="s">
        <v>836</v>
      </c>
      <c r="E1465" t="s">
        <v>837</v>
      </c>
      <c r="F1465" t="s">
        <v>2494</v>
      </c>
      <c r="G1465" t="s">
        <v>2495</v>
      </c>
      <c r="H1465" t="s">
        <v>760</v>
      </c>
      <c r="I1465" t="s">
        <v>761</v>
      </c>
    </row>
    <row r="1466" spans="2:9">
      <c r="B1466" t="s">
        <v>4245</v>
      </c>
      <c r="C1466" t="s">
        <v>4246</v>
      </c>
      <c r="D1466" t="s">
        <v>836</v>
      </c>
      <c r="E1466" t="s">
        <v>837</v>
      </c>
      <c r="F1466" t="s">
        <v>1533</v>
      </c>
      <c r="G1466" t="s">
        <v>1534</v>
      </c>
      <c r="H1466" t="s">
        <v>760</v>
      </c>
      <c r="I1466" t="s">
        <v>761</v>
      </c>
    </row>
    <row r="1467" spans="2:9">
      <c r="B1467" t="s">
        <v>4247</v>
      </c>
      <c r="C1467" t="s">
        <v>4248</v>
      </c>
      <c r="D1467" t="s">
        <v>836</v>
      </c>
      <c r="E1467" t="s">
        <v>837</v>
      </c>
      <c r="F1467" t="s">
        <v>838</v>
      </c>
      <c r="G1467" t="s">
        <v>839</v>
      </c>
      <c r="H1467" t="s">
        <v>760</v>
      </c>
      <c r="I1467" t="s">
        <v>761</v>
      </c>
    </row>
    <row r="1468" spans="2:9">
      <c r="B1468" t="s">
        <v>808</v>
      </c>
      <c r="C1468" t="s">
        <v>809</v>
      </c>
      <c r="D1468" t="s">
        <v>836</v>
      </c>
      <c r="E1468" t="s">
        <v>837</v>
      </c>
      <c r="F1468" t="s">
        <v>57</v>
      </c>
      <c r="G1468" t="s">
        <v>741</v>
      </c>
      <c r="H1468" t="s">
        <v>760</v>
      </c>
      <c r="I1468" t="s">
        <v>761</v>
      </c>
    </row>
    <row r="1469" spans="2:9">
      <c r="B1469" t="s">
        <v>4249</v>
      </c>
      <c r="C1469" t="s">
        <v>4250</v>
      </c>
      <c r="D1469" t="s">
        <v>836</v>
      </c>
      <c r="E1469" t="s">
        <v>837</v>
      </c>
      <c r="F1469" t="s">
        <v>1533</v>
      </c>
      <c r="G1469" t="s">
        <v>1534</v>
      </c>
      <c r="H1469" t="s">
        <v>760</v>
      </c>
      <c r="I1469" t="s">
        <v>761</v>
      </c>
    </row>
    <row r="1470" spans="2:9">
      <c r="B1470" t="s">
        <v>4251</v>
      </c>
      <c r="C1470" t="s">
        <v>4252</v>
      </c>
      <c r="D1470" t="s">
        <v>836</v>
      </c>
      <c r="E1470" t="s">
        <v>837</v>
      </c>
      <c r="F1470" t="s">
        <v>2494</v>
      </c>
      <c r="G1470" t="s">
        <v>2495</v>
      </c>
      <c r="H1470" t="s">
        <v>760</v>
      </c>
      <c r="I1470" t="s">
        <v>761</v>
      </c>
    </row>
    <row r="1471" spans="2:9">
      <c r="B1471" t="s">
        <v>4253</v>
      </c>
      <c r="C1471" t="s">
        <v>4254</v>
      </c>
      <c r="D1471" t="s">
        <v>836</v>
      </c>
      <c r="E1471" t="s">
        <v>837</v>
      </c>
      <c r="F1471" t="s">
        <v>2330</v>
      </c>
      <c r="G1471" t="s">
        <v>2331</v>
      </c>
      <c r="H1471" t="s">
        <v>760</v>
      </c>
      <c r="I1471" t="s">
        <v>761</v>
      </c>
    </row>
    <row r="1472" spans="2:9">
      <c r="B1472" t="s">
        <v>4255</v>
      </c>
      <c r="C1472" t="s">
        <v>4256</v>
      </c>
      <c r="D1472" t="s">
        <v>836</v>
      </c>
      <c r="E1472" t="s">
        <v>837</v>
      </c>
      <c r="F1472" t="s">
        <v>856</v>
      </c>
      <c r="G1472" t="s">
        <v>857</v>
      </c>
      <c r="H1472" t="s">
        <v>622</v>
      </c>
      <c r="I1472" t="s">
        <v>623</v>
      </c>
    </row>
    <row r="1473" spans="2:9">
      <c r="B1473" t="s">
        <v>4257</v>
      </c>
      <c r="C1473" t="s">
        <v>4258</v>
      </c>
      <c r="D1473" t="s">
        <v>836</v>
      </c>
      <c r="E1473" t="s">
        <v>837</v>
      </c>
      <c r="F1473" t="s">
        <v>1487</v>
      </c>
      <c r="G1473" t="s">
        <v>1488</v>
      </c>
      <c r="H1473" t="s">
        <v>612</v>
      </c>
      <c r="I1473" t="s">
        <v>613</v>
      </c>
    </row>
    <row r="1474" spans="2:9" hidden="1">
      <c r="B1474" t="s">
        <v>4259</v>
      </c>
      <c r="C1474" t="s">
        <v>4260</v>
      </c>
      <c r="D1474" t="s">
        <v>1305</v>
      </c>
      <c r="E1474" t="s">
        <v>1306</v>
      </c>
      <c r="F1474" t="s">
        <v>1575</v>
      </c>
      <c r="G1474" t="s">
        <v>1576</v>
      </c>
      <c r="H1474" t="s">
        <v>3477</v>
      </c>
      <c r="I1474" t="s">
        <v>3478</v>
      </c>
    </row>
    <row r="1475" spans="2:9">
      <c r="B1475" t="s">
        <v>644</v>
      </c>
      <c r="C1475" t="s">
        <v>645</v>
      </c>
      <c r="D1475" t="s">
        <v>836</v>
      </c>
      <c r="E1475" t="s">
        <v>837</v>
      </c>
      <c r="F1475" t="s">
        <v>557</v>
      </c>
      <c r="G1475" t="s">
        <v>558</v>
      </c>
      <c r="H1475" t="s">
        <v>570</v>
      </c>
      <c r="I1475" t="s">
        <v>14</v>
      </c>
    </row>
    <row r="1476" spans="2:9">
      <c r="B1476" t="s">
        <v>4261</v>
      </c>
      <c r="C1476" t="s">
        <v>4262</v>
      </c>
      <c r="D1476" t="s">
        <v>836</v>
      </c>
      <c r="E1476" t="s">
        <v>837</v>
      </c>
      <c r="F1476" t="s">
        <v>2758</v>
      </c>
      <c r="G1476" t="s">
        <v>2759</v>
      </c>
      <c r="H1476" t="s">
        <v>562</v>
      </c>
      <c r="I1476" t="s">
        <v>13</v>
      </c>
    </row>
    <row r="1477" spans="2:9" hidden="1">
      <c r="B1477" t="s">
        <v>4263</v>
      </c>
      <c r="C1477" t="s">
        <v>4264</v>
      </c>
      <c r="D1477" t="s">
        <v>887</v>
      </c>
      <c r="E1477" t="s">
        <v>888</v>
      </c>
      <c r="F1477" t="s">
        <v>889</v>
      </c>
      <c r="G1477" t="s">
        <v>890</v>
      </c>
      <c r="H1477" t="s">
        <v>633</v>
      </c>
      <c r="I1477" t="s">
        <v>60</v>
      </c>
    </row>
    <row r="1478" spans="2:9">
      <c r="B1478" t="s">
        <v>4265</v>
      </c>
      <c r="C1478" t="s">
        <v>4266</v>
      </c>
      <c r="D1478" t="s">
        <v>836</v>
      </c>
      <c r="E1478" t="s">
        <v>837</v>
      </c>
      <c r="F1478" t="s">
        <v>1013</v>
      </c>
      <c r="G1478" t="s">
        <v>1014</v>
      </c>
      <c r="H1478" t="s">
        <v>760</v>
      </c>
      <c r="I1478" t="s">
        <v>761</v>
      </c>
    </row>
    <row r="1479" spans="2:9" hidden="1">
      <c r="B1479" t="s">
        <v>4267</v>
      </c>
      <c r="C1479" t="s">
        <v>4268</v>
      </c>
      <c r="D1479" t="s">
        <v>887</v>
      </c>
      <c r="E1479" t="s">
        <v>888</v>
      </c>
      <c r="F1479" t="s">
        <v>889</v>
      </c>
      <c r="G1479" t="s">
        <v>890</v>
      </c>
      <c r="H1479" t="s">
        <v>3787</v>
      </c>
      <c r="I1479" t="s">
        <v>3788</v>
      </c>
    </row>
    <row r="1480" spans="2:9">
      <c r="B1480" t="s">
        <v>568</v>
      </c>
      <c r="C1480" t="s">
        <v>569</v>
      </c>
      <c r="D1480" t="s">
        <v>836</v>
      </c>
      <c r="E1480" t="s">
        <v>837</v>
      </c>
      <c r="F1480" t="s">
        <v>557</v>
      </c>
      <c r="G1480" t="s">
        <v>558</v>
      </c>
      <c r="H1480" t="s">
        <v>570</v>
      </c>
      <c r="I1480" t="s">
        <v>14</v>
      </c>
    </row>
    <row r="1481" spans="2:9">
      <c r="B1481" t="s">
        <v>4269</v>
      </c>
      <c r="C1481" t="s">
        <v>4270</v>
      </c>
      <c r="D1481" t="s">
        <v>836</v>
      </c>
      <c r="E1481" t="s">
        <v>837</v>
      </c>
      <c r="F1481" t="s">
        <v>1136</v>
      </c>
      <c r="G1481" t="s">
        <v>1137</v>
      </c>
      <c r="H1481" t="s">
        <v>608</v>
      </c>
      <c r="I1481" t="s">
        <v>609</v>
      </c>
    </row>
    <row r="1482" spans="2:9">
      <c r="B1482" t="s">
        <v>4271</v>
      </c>
      <c r="C1482" t="s">
        <v>4272</v>
      </c>
      <c r="D1482" t="s">
        <v>836</v>
      </c>
      <c r="E1482" t="s">
        <v>837</v>
      </c>
      <c r="F1482" t="s">
        <v>4273</v>
      </c>
      <c r="G1482" t="s">
        <v>4274</v>
      </c>
      <c r="H1482" t="s">
        <v>590</v>
      </c>
      <c r="I1482" t="s">
        <v>591</v>
      </c>
    </row>
    <row r="1483" spans="2:9">
      <c r="B1483" t="s">
        <v>4275</v>
      </c>
      <c r="C1483" t="s">
        <v>4276</v>
      </c>
      <c r="D1483" t="s">
        <v>836</v>
      </c>
      <c r="E1483" t="s">
        <v>837</v>
      </c>
      <c r="F1483" t="s">
        <v>1136</v>
      </c>
      <c r="G1483" t="s">
        <v>1137</v>
      </c>
      <c r="H1483" t="s">
        <v>696</v>
      </c>
      <c r="I1483" t="s">
        <v>15</v>
      </c>
    </row>
    <row r="1484" spans="2:9" hidden="1">
      <c r="B1484" t="s">
        <v>4277</v>
      </c>
      <c r="C1484" t="s">
        <v>4278</v>
      </c>
      <c r="D1484" t="s">
        <v>887</v>
      </c>
      <c r="E1484" t="s">
        <v>888</v>
      </c>
      <c r="F1484" t="s">
        <v>889</v>
      </c>
      <c r="G1484" t="s">
        <v>890</v>
      </c>
      <c r="H1484" t="s">
        <v>633</v>
      </c>
      <c r="I1484" t="s">
        <v>60</v>
      </c>
    </row>
    <row r="1485" spans="2:9">
      <c r="B1485" t="s">
        <v>4279</v>
      </c>
      <c r="C1485" t="s">
        <v>4280</v>
      </c>
      <c r="D1485" t="s">
        <v>836</v>
      </c>
      <c r="E1485" t="s">
        <v>837</v>
      </c>
      <c r="F1485" t="s">
        <v>2420</v>
      </c>
      <c r="G1485" t="s">
        <v>2421</v>
      </c>
      <c r="H1485" t="s">
        <v>760</v>
      </c>
      <c r="I1485" t="s">
        <v>761</v>
      </c>
    </row>
    <row r="1486" spans="2:9" hidden="1">
      <c r="B1486" t="s">
        <v>4281</v>
      </c>
      <c r="C1486" t="s">
        <v>4282</v>
      </c>
      <c r="D1486" t="s">
        <v>887</v>
      </c>
      <c r="E1486" t="s">
        <v>888</v>
      </c>
      <c r="F1486" t="s">
        <v>889</v>
      </c>
      <c r="G1486" t="s">
        <v>890</v>
      </c>
      <c r="H1486" t="s">
        <v>633</v>
      </c>
      <c r="I1486" t="s">
        <v>60</v>
      </c>
    </row>
    <row r="1487" spans="2:9">
      <c r="B1487" t="s">
        <v>4283</v>
      </c>
      <c r="C1487" t="s">
        <v>4284</v>
      </c>
      <c r="D1487" t="s">
        <v>836</v>
      </c>
      <c r="E1487" t="s">
        <v>837</v>
      </c>
      <c r="F1487" t="s">
        <v>1999</v>
      </c>
      <c r="G1487" t="s">
        <v>2000</v>
      </c>
      <c r="H1487" t="s">
        <v>590</v>
      </c>
      <c r="I1487" t="s">
        <v>591</v>
      </c>
    </row>
    <row r="1488" spans="2:9">
      <c r="B1488" t="s">
        <v>4285</v>
      </c>
      <c r="C1488" t="s">
        <v>4286</v>
      </c>
      <c r="D1488" t="s">
        <v>836</v>
      </c>
      <c r="E1488" t="s">
        <v>837</v>
      </c>
      <c r="F1488" t="s">
        <v>1999</v>
      </c>
      <c r="G1488" t="s">
        <v>2000</v>
      </c>
      <c r="H1488" t="s">
        <v>608</v>
      </c>
      <c r="I1488" t="s">
        <v>609</v>
      </c>
    </row>
    <row r="1489" spans="2:9">
      <c r="B1489" t="s">
        <v>4287</v>
      </c>
      <c r="C1489" t="s">
        <v>4288</v>
      </c>
      <c r="D1489" t="s">
        <v>836</v>
      </c>
      <c r="E1489" t="s">
        <v>837</v>
      </c>
      <c r="F1489" t="s">
        <v>1393</v>
      </c>
      <c r="G1489" t="s">
        <v>1394</v>
      </c>
      <c r="H1489" t="s">
        <v>1152</v>
      </c>
      <c r="I1489" t="s">
        <v>1153</v>
      </c>
    </row>
    <row r="1490" spans="2:9">
      <c r="B1490" t="s">
        <v>4289</v>
      </c>
      <c r="C1490" t="s">
        <v>4290</v>
      </c>
      <c r="D1490" t="s">
        <v>836</v>
      </c>
      <c r="E1490" t="s">
        <v>837</v>
      </c>
      <c r="F1490" t="s">
        <v>1334</v>
      </c>
      <c r="G1490" t="s">
        <v>1335</v>
      </c>
      <c r="H1490" t="s">
        <v>4291</v>
      </c>
      <c r="I1490" t="s">
        <v>1335</v>
      </c>
    </row>
    <row r="1491" spans="2:9">
      <c r="B1491" t="s">
        <v>4292</v>
      </c>
      <c r="C1491" t="s">
        <v>4293</v>
      </c>
      <c r="D1491" t="s">
        <v>836</v>
      </c>
      <c r="E1491" t="s">
        <v>837</v>
      </c>
      <c r="F1491" t="s">
        <v>1501</v>
      </c>
      <c r="G1491" t="s">
        <v>1502</v>
      </c>
      <c r="H1491" t="s">
        <v>612</v>
      </c>
      <c r="I1491" t="s">
        <v>613</v>
      </c>
    </row>
    <row r="1492" spans="2:9">
      <c r="B1492" t="s">
        <v>4294</v>
      </c>
      <c r="C1492" t="s">
        <v>4295</v>
      </c>
      <c r="D1492" t="s">
        <v>836</v>
      </c>
      <c r="E1492" t="s">
        <v>837</v>
      </c>
      <c r="F1492" t="s">
        <v>2218</v>
      </c>
      <c r="G1492" t="s">
        <v>2219</v>
      </c>
      <c r="H1492" t="s">
        <v>760</v>
      </c>
      <c r="I1492" t="s">
        <v>761</v>
      </c>
    </row>
    <row r="1493" spans="2:9" hidden="1">
      <c r="B1493" t="s">
        <v>4296</v>
      </c>
      <c r="C1493" t="s">
        <v>4297</v>
      </c>
      <c r="D1493" t="s">
        <v>899</v>
      </c>
      <c r="E1493" t="s">
        <v>900</v>
      </c>
      <c r="F1493" t="s">
        <v>1105</v>
      </c>
      <c r="G1493" t="s">
        <v>1106</v>
      </c>
      <c r="H1493" t="s">
        <v>3249</v>
      </c>
      <c r="I1493" t="s">
        <v>3250</v>
      </c>
    </row>
    <row r="1494" spans="2:9">
      <c r="B1494" t="s">
        <v>4298</v>
      </c>
      <c r="C1494" t="s">
        <v>4299</v>
      </c>
      <c r="D1494" t="s">
        <v>836</v>
      </c>
      <c r="E1494" t="s">
        <v>837</v>
      </c>
      <c r="F1494" t="s">
        <v>2420</v>
      </c>
      <c r="G1494" t="s">
        <v>2421</v>
      </c>
      <c r="H1494" t="s">
        <v>590</v>
      </c>
      <c r="I1494" t="s">
        <v>591</v>
      </c>
    </row>
    <row r="1495" spans="2:9" hidden="1">
      <c r="B1495" t="s">
        <v>4300</v>
      </c>
      <c r="C1495" t="s">
        <v>4301</v>
      </c>
      <c r="D1495" t="s">
        <v>887</v>
      </c>
      <c r="E1495" t="s">
        <v>888</v>
      </c>
      <c r="F1495" t="s">
        <v>889</v>
      </c>
      <c r="G1495" t="s">
        <v>890</v>
      </c>
      <c r="H1495" t="s">
        <v>633</v>
      </c>
      <c r="I1495" t="s">
        <v>60</v>
      </c>
    </row>
    <row r="1496" spans="2:9">
      <c r="B1496" t="s">
        <v>4302</v>
      </c>
      <c r="C1496" t="s">
        <v>4303</v>
      </c>
      <c r="D1496" t="s">
        <v>836</v>
      </c>
      <c r="E1496" t="s">
        <v>837</v>
      </c>
      <c r="F1496" t="s">
        <v>1181</v>
      </c>
      <c r="G1496" t="s">
        <v>1182</v>
      </c>
      <c r="H1496" t="s">
        <v>612</v>
      </c>
      <c r="I1496" t="s">
        <v>613</v>
      </c>
    </row>
    <row r="1497" spans="2:9" hidden="1">
      <c r="B1497" t="s">
        <v>4304</v>
      </c>
      <c r="C1497" t="s">
        <v>4305</v>
      </c>
      <c r="D1497" t="s">
        <v>899</v>
      </c>
      <c r="E1497" t="s">
        <v>900</v>
      </c>
      <c r="F1497" t="s">
        <v>1079</v>
      </c>
      <c r="G1497" t="s">
        <v>1080</v>
      </c>
      <c r="H1497" t="s">
        <v>608</v>
      </c>
      <c r="I1497" t="s">
        <v>609</v>
      </c>
    </row>
    <row r="1498" spans="2:9" hidden="1">
      <c r="B1498" t="s">
        <v>4306</v>
      </c>
      <c r="C1498" t="s">
        <v>4307</v>
      </c>
      <c r="D1498" t="s">
        <v>887</v>
      </c>
      <c r="E1498" t="s">
        <v>888</v>
      </c>
      <c r="F1498" t="s">
        <v>889</v>
      </c>
      <c r="G1498" t="s">
        <v>890</v>
      </c>
      <c r="H1498" t="s">
        <v>633</v>
      </c>
      <c r="I1498" t="s">
        <v>60</v>
      </c>
    </row>
    <row r="1499" spans="2:9">
      <c r="B1499" t="s">
        <v>4308</v>
      </c>
      <c r="C1499" t="s">
        <v>4309</v>
      </c>
      <c r="D1499" t="s">
        <v>836</v>
      </c>
      <c r="E1499" t="s">
        <v>837</v>
      </c>
      <c r="F1499" t="s">
        <v>2638</v>
      </c>
      <c r="G1499" t="s">
        <v>2639</v>
      </c>
      <c r="H1499" t="s">
        <v>600</v>
      </c>
      <c r="I1499" t="s">
        <v>601</v>
      </c>
    </row>
    <row r="1500" spans="2:9">
      <c r="B1500" t="s">
        <v>4310</v>
      </c>
      <c r="C1500" t="s">
        <v>4311</v>
      </c>
      <c r="D1500" t="s">
        <v>836</v>
      </c>
      <c r="E1500" t="s">
        <v>837</v>
      </c>
      <c r="F1500" t="s">
        <v>1656</v>
      </c>
      <c r="G1500" t="s">
        <v>1657</v>
      </c>
      <c r="H1500" t="s">
        <v>696</v>
      </c>
      <c r="I1500" t="s">
        <v>15</v>
      </c>
    </row>
    <row r="1501" spans="2:9">
      <c r="B1501" t="s">
        <v>4312</v>
      </c>
      <c r="C1501" t="s">
        <v>4313</v>
      </c>
      <c r="D1501" t="s">
        <v>836</v>
      </c>
      <c r="E1501" t="s">
        <v>837</v>
      </c>
      <c r="F1501" t="s">
        <v>935</v>
      </c>
      <c r="G1501" t="s">
        <v>936</v>
      </c>
      <c r="H1501" t="s">
        <v>570</v>
      </c>
      <c r="I1501" t="s">
        <v>14</v>
      </c>
    </row>
    <row r="1502" spans="2:9">
      <c r="B1502" t="s">
        <v>4314</v>
      </c>
      <c r="C1502" t="s">
        <v>4315</v>
      </c>
      <c r="D1502" t="s">
        <v>836</v>
      </c>
      <c r="E1502" t="s">
        <v>837</v>
      </c>
      <c r="F1502" t="s">
        <v>1533</v>
      </c>
      <c r="G1502" t="s">
        <v>1534</v>
      </c>
      <c r="H1502" t="s">
        <v>576</v>
      </c>
      <c r="I1502" t="s">
        <v>16</v>
      </c>
    </row>
    <row r="1503" spans="2:9">
      <c r="B1503" t="s">
        <v>746</v>
      </c>
      <c r="C1503" t="s">
        <v>747</v>
      </c>
      <c r="D1503" t="s">
        <v>836</v>
      </c>
      <c r="E1503" t="s">
        <v>837</v>
      </c>
      <c r="F1503" t="s">
        <v>57</v>
      </c>
      <c r="G1503" t="s">
        <v>741</v>
      </c>
      <c r="H1503" t="s">
        <v>562</v>
      </c>
      <c r="I1503" t="s">
        <v>13</v>
      </c>
    </row>
    <row r="1504" spans="2:9">
      <c r="B1504" t="s">
        <v>4316</v>
      </c>
      <c r="C1504" t="s">
        <v>4317</v>
      </c>
      <c r="D1504" t="s">
        <v>836</v>
      </c>
      <c r="E1504" t="s">
        <v>837</v>
      </c>
      <c r="F1504" t="s">
        <v>1136</v>
      </c>
      <c r="G1504" t="s">
        <v>1137</v>
      </c>
      <c r="H1504" t="s">
        <v>590</v>
      </c>
      <c r="I1504" t="s">
        <v>591</v>
      </c>
    </row>
    <row r="1505" spans="2:9">
      <c r="B1505" t="s">
        <v>4318</v>
      </c>
      <c r="C1505" t="s">
        <v>4319</v>
      </c>
      <c r="D1505" t="s">
        <v>836</v>
      </c>
      <c r="E1505" t="s">
        <v>837</v>
      </c>
      <c r="F1505" t="s">
        <v>1999</v>
      </c>
      <c r="G1505" t="s">
        <v>2000</v>
      </c>
      <c r="H1505" t="s">
        <v>608</v>
      </c>
      <c r="I1505" t="s">
        <v>609</v>
      </c>
    </row>
    <row r="1506" spans="2:9">
      <c r="B1506" t="s">
        <v>4320</v>
      </c>
      <c r="C1506" t="s">
        <v>4321</v>
      </c>
      <c r="D1506" t="s">
        <v>836</v>
      </c>
      <c r="E1506" t="s">
        <v>837</v>
      </c>
      <c r="F1506" t="s">
        <v>1765</v>
      </c>
      <c r="G1506" t="s">
        <v>1766</v>
      </c>
      <c r="H1506" t="s">
        <v>570</v>
      </c>
      <c r="I1506" t="s">
        <v>14</v>
      </c>
    </row>
    <row r="1507" spans="2:9">
      <c r="B1507" t="s">
        <v>596</v>
      </c>
      <c r="C1507" t="s">
        <v>597</v>
      </c>
      <c r="D1507" t="s">
        <v>836</v>
      </c>
      <c r="E1507" t="s">
        <v>837</v>
      </c>
      <c r="F1507" t="s">
        <v>557</v>
      </c>
      <c r="G1507" t="s">
        <v>558</v>
      </c>
      <c r="H1507" t="s">
        <v>590</v>
      </c>
      <c r="I1507" t="s">
        <v>591</v>
      </c>
    </row>
    <row r="1508" spans="2:9">
      <c r="B1508" t="s">
        <v>4322</v>
      </c>
      <c r="C1508" t="s">
        <v>4323</v>
      </c>
      <c r="D1508" t="s">
        <v>836</v>
      </c>
      <c r="E1508" t="s">
        <v>837</v>
      </c>
      <c r="F1508" t="s">
        <v>1136</v>
      </c>
      <c r="G1508" t="s">
        <v>1137</v>
      </c>
      <c r="H1508" t="s">
        <v>590</v>
      </c>
      <c r="I1508" t="s">
        <v>591</v>
      </c>
    </row>
    <row r="1509" spans="2:9" hidden="1">
      <c r="B1509" t="s">
        <v>4324</v>
      </c>
      <c r="C1509" t="s">
        <v>4325</v>
      </c>
      <c r="D1509" t="s">
        <v>899</v>
      </c>
      <c r="E1509" t="s">
        <v>900</v>
      </c>
      <c r="F1509" t="s">
        <v>960</v>
      </c>
      <c r="G1509" t="s">
        <v>961</v>
      </c>
      <c r="H1509" t="s">
        <v>600</v>
      </c>
      <c r="I1509" t="s">
        <v>601</v>
      </c>
    </row>
    <row r="1510" spans="2:9">
      <c r="B1510" t="s">
        <v>4326</v>
      </c>
      <c r="C1510" t="s">
        <v>4327</v>
      </c>
      <c r="D1510" t="s">
        <v>836</v>
      </c>
      <c r="E1510" t="s">
        <v>837</v>
      </c>
      <c r="F1510" t="s">
        <v>1458</v>
      </c>
      <c r="G1510" t="s">
        <v>1459</v>
      </c>
      <c r="H1510" t="s">
        <v>1152</v>
      </c>
      <c r="I1510" t="s">
        <v>1153</v>
      </c>
    </row>
    <row r="1511" spans="2:9">
      <c r="B1511" t="s">
        <v>4328</v>
      </c>
      <c r="C1511" t="s">
        <v>4329</v>
      </c>
      <c r="D1511" t="s">
        <v>836</v>
      </c>
      <c r="E1511" t="s">
        <v>837</v>
      </c>
      <c r="F1511" t="s">
        <v>1843</v>
      </c>
      <c r="G1511" t="s">
        <v>1844</v>
      </c>
      <c r="H1511" t="s">
        <v>600</v>
      </c>
      <c r="I1511" t="s">
        <v>601</v>
      </c>
    </row>
    <row r="1512" spans="2:9">
      <c r="B1512" t="s">
        <v>4330</v>
      </c>
      <c r="C1512" t="s">
        <v>4331</v>
      </c>
      <c r="D1512" t="s">
        <v>836</v>
      </c>
      <c r="E1512" t="s">
        <v>837</v>
      </c>
      <c r="F1512" t="s">
        <v>985</v>
      </c>
      <c r="G1512" t="s">
        <v>986</v>
      </c>
      <c r="H1512" t="s">
        <v>612</v>
      </c>
      <c r="I1512" t="s">
        <v>613</v>
      </c>
    </row>
    <row r="1513" spans="2:9">
      <c r="B1513" t="s">
        <v>4332</v>
      </c>
      <c r="C1513" t="s">
        <v>4333</v>
      </c>
      <c r="D1513" t="s">
        <v>836</v>
      </c>
      <c r="E1513" t="s">
        <v>837</v>
      </c>
      <c r="F1513" t="s">
        <v>916</v>
      </c>
      <c r="G1513" t="s">
        <v>917</v>
      </c>
      <c r="H1513" t="s">
        <v>608</v>
      </c>
      <c r="I1513" t="s">
        <v>609</v>
      </c>
    </row>
    <row r="1514" spans="2:9">
      <c r="B1514" t="s">
        <v>4334</v>
      </c>
      <c r="C1514" t="s">
        <v>4335</v>
      </c>
      <c r="D1514" t="s">
        <v>836</v>
      </c>
      <c r="E1514" t="s">
        <v>837</v>
      </c>
      <c r="F1514" t="s">
        <v>1013</v>
      </c>
      <c r="G1514" t="s">
        <v>1014</v>
      </c>
      <c r="H1514" t="s">
        <v>760</v>
      </c>
      <c r="I1514" t="s">
        <v>761</v>
      </c>
    </row>
    <row r="1515" spans="2:9">
      <c r="B1515" t="s">
        <v>4336</v>
      </c>
      <c r="C1515" t="s">
        <v>4337</v>
      </c>
      <c r="D1515" t="s">
        <v>836</v>
      </c>
      <c r="E1515" t="s">
        <v>837</v>
      </c>
      <c r="F1515" t="s">
        <v>1501</v>
      </c>
      <c r="G1515" t="s">
        <v>1502</v>
      </c>
      <c r="H1515" t="s">
        <v>550</v>
      </c>
      <c r="I1515" t="s">
        <v>432</v>
      </c>
    </row>
    <row r="1516" spans="2:9">
      <c r="B1516" t="s">
        <v>4338</v>
      </c>
      <c r="C1516" t="s">
        <v>4339</v>
      </c>
      <c r="D1516" t="s">
        <v>836</v>
      </c>
      <c r="E1516" t="s">
        <v>837</v>
      </c>
      <c r="F1516" t="s">
        <v>1648</v>
      </c>
      <c r="G1516" t="s">
        <v>1649</v>
      </c>
      <c r="H1516" t="s">
        <v>608</v>
      </c>
      <c r="I1516" t="s">
        <v>609</v>
      </c>
    </row>
    <row r="1517" spans="2:9">
      <c r="B1517" t="s">
        <v>4340</v>
      </c>
      <c r="C1517" t="s">
        <v>4341</v>
      </c>
      <c r="D1517" t="s">
        <v>836</v>
      </c>
      <c r="E1517" t="s">
        <v>837</v>
      </c>
      <c r="F1517" t="s">
        <v>1523</v>
      </c>
      <c r="G1517" t="s">
        <v>1524</v>
      </c>
      <c r="H1517" t="s">
        <v>608</v>
      </c>
      <c r="I1517" t="s">
        <v>609</v>
      </c>
    </row>
    <row r="1518" spans="2:9">
      <c r="B1518" t="s">
        <v>4342</v>
      </c>
      <c r="C1518" t="s">
        <v>4343</v>
      </c>
      <c r="D1518" t="s">
        <v>836</v>
      </c>
      <c r="E1518" t="s">
        <v>837</v>
      </c>
      <c r="F1518" t="s">
        <v>1379</v>
      </c>
      <c r="G1518" t="s">
        <v>1380</v>
      </c>
      <c r="H1518" t="s">
        <v>3477</v>
      </c>
      <c r="I1518" t="s">
        <v>3478</v>
      </c>
    </row>
    <row r="1519" spans="2:9" hidden="1">
      <c r="B1519" t="s">
        <v>4344</v>
      </c>
      <c r="C1519" t="s">
        <v>4345</v>
      </c>
      <c r="D1519" t="s">
        <v>887</v>
      </c>
      <c r="E1519" t="s">
        <v>888</v>
      </c>
      <c r="F1519" t="s">
        <v>889</v>
      </c>
      <c r="G1519" t="s">
        <v>890</v>
      </c>
      <c r="H1519" t="s">
        <v>633</v>
      </c>
      <c r="I1519" t="s">
        <v>60</v>
      </c>
    </row>
    <row r="1520" spans="2:9" hidden="1">
      <c r="B1520" t="s">
        <v>4346</v>
      </c>
      <c r="C1520" t="s">
        <v>4347</v>
      </c>
      <c r="D1520" t="s">
        <v>887</v>
      </c>
      <c r="E1520" t="s">
        <v>888</v>
      </c>
      <c r="F1520" t="s">
        <v>889</v>
      </c>
      <c r="G1520" t="s">
        <v>890</v>
      </c>
      <c r="H1520" t="s">
        <v>633</v>
      </c>
      <c r="I1520" t="s">
        <v>60</v>
      </c>
    </row>
    <row r="1521" spans="2:9">
      <c r="B1521" t="s">
        <v>4348</v>
      </c>
      <c r="C1521" t="s">
        <v>4349</v>
      </c>
      <c r="D1521" t="s">
        <v>836</v>
      </c>
      <c r="E1521" t="s">
        <v>837</v>
      </c>
      <c r="F1521" t="s">
        <v>1648</v>
      </c>
      <c r="G1521" t="s">
        <v>1649</v>
      </c>
      <c r="H1521" t="s">
        <v>2876</v>
      </c>
      <c r="I1521" t="s">
        <v>2877</v>
      </c>
    </row>
    <row r="1522" spans="2:9">
      <c r="B1522" t="s">
        <v>4350</v>
      </c>
      <c r="C1522" t="s">
        <v>4351</v>
      </c>
      <c r="D1522" t="s">
        <v>836</v>
      </c>
      <c r="E1522" t="s">
        <v>837</v>
      </c>
      <c r="F1522" t="s">
        <v>1458</v>
      </c>
      <c r="G1522" t="s">
        <v>1459</v>
      </c>
      <c r="H1522" t="s">
        <v>2876</v>
      </c>
      <c r="I1522" t="s">
        <v>2877</v>
      </c>
    </row>
    <row r="1523" spans="2:9">
      <c r="B1523" t="s">
        <v>4352</v>
      </c>
      <c r="C1523" t="s">
        <v>4353</v>
      </c>
      <c r="D1523" t="s">
        <v>836</v>
      </c>
      <c r="E1523" t="s">
        <v>837</v>
      </c>
      <c r="F1523" t="s">
        <v>1843</v>
      </c>
      <c r="G1523" t="s">
        <v>1844</v>
      </c>
      <c r="H1523" t="s">
        <v>612</v>
      </c>
      <c r="I1523" t="s">
        <v>613</v>
      </c>
    </row>
    <row r="1524" spans="2:9">
      <c r="B1524" t="s">
        <v>4354</v>
      </c>
      <c r="C1524" t="s">
        <v>4355</v>
      </c>
      <c r="D1524" t="s">
        <v>836</v>
      </c>
      <c r="E1524" t="s">
        <v>837</v>
      </c>
      <c r="F1524" t="s">
        <v>1843</v>
      </c>
      <c r="G1524" t="s">
        <v>1844</v>
      </c>
      <c r="H1524" t="s">
        <v>612</v>
      </c>
      <c r="I1524" t="s">
        <v>613</v>
      </c>
    </row>
    <row r="1525" spans="2:9">
      <c r="B1525" t="s">
        <v>4356</v>
      </c>
      <c r="C1525" t="s">
        <v>4357</v>
      </c>
      <c r="D1525" t="s">
        <v>836</v>
      </c>
      <c r="E1525" t="s">
        <v>837</v>
      </c>
      <c r="F1525" t="s">
        <v>1614</v>
      </c>
      <c r="G1525" t="s">
        <v>1615</v>
      </c>
      <c r="H1525" t="s">
        <v>612</v>
      </c>
      <c r="I1525" t="s">
        <v>613</v>
      </c>
    </row>
    <row r="1526" spans="2:9">
      <c r="B1526" t="s">
        <v>4358</v>
      </c>
      <c r="C1526" t="s">
        <v>4359</v>
      </c>
      <c r="D1526" t="s">
        <v>836</v>
      </c>
      <c r="E1526" t="s">
        <v>837</v>
      </c>
      <c r="F1526" t="s">
        <v>2420</v>
      </c>
      <c r="G1526" t="s">
        <v>2421</v>
      </c>
      <c r="H1526" t="s">
        <v>612</v>
      </c>
      <c r="I1526" t="s">
        <v>613</v>
      </c>
    </row>
    <row r="1527" spans="2:9">
      <c r="B1527" t="s">
        <v>4360</v>
      </c>
      <c r="C1527" t="s">
        <v>4361</v>
      </c>
      <c r="D1527" t="s">
        <v>836</v>
      </c>
      <c r="E1527" t="s">
        <v>837</v>
      </c>
      <c r="F1527" t="s">
        <v>1745</v>
      </c>
      <c r="G1527" t="s">
        <v>1746</v>
      </c>
      <c r="H1527" t="s">
        <v>612</v>
      </c>
      <c r="I1527" t="s">
        <v>613</v>
      </c>
    </row>
    <row r="1528" spans="2:9">
      <c r="B1528" t="s">
        <v>4362</v>
      </c>
      <c r="C1528" t="s">
        <v>4363</v>
      </c>
      <c r="D1528" t="s">
        <v>836</v>
      </c>
      <c r="E1528" t="s">
        <v>837</v>
      </c>
      <c r="F1528" t="s">
        <v>1843</v>
      </c>
      <c r="G1528" t="s">
        <v>1844</v>
      </c>
      <c r="H1528" t="s">
        <v>612</v>
      </c>
      <c r="I1528" t="s">
        <v>613</v>
      </c>
    </row>
    <row r="1529" spans="2:9">
      <c r="B1529" t="s">
        <v>4364</v>
      </c>
      <c r="C1529" t="s">
        <v>4365</v>
      </c>
      <c r="D1529" t="s">
        <v>836</v>
      </c>
      <c r="E1529" t="s">
        <v>837</v>
      </c>
      <c r="F1529" t="s">
        <v>1533</v>
      </c>
      <c r="G1529" t="s">
        <v>1534</v>
      </c>
      <c r="H1529" t="s">
        <v>612</v>
      </c>
      <c r="I1529" t="s">
        <v>613</v>
      </c>
    </row>
    <row r="1530" spans="2:9">
      <c r="B1530" t="s">
        <v>4366</v>
      </c>
      <c r="C1530" t="s">
        <v>4367</v>
      </c>
      <c r="D1530" t="s">
        <v>836</v>
      </c>
      <c r="E1530" t="s">
        <v>837</v>
      </c>
      <c r="F1530" t="s">
        <v>2376</v>
      </c>
      <c r="G1530" t="s">
        <v>2377</v>
      </c>
      <c r="H1530" t="s">
        <v>612</v>
      </c>
      <c r="I1530" t="s">
        <v>613</v>
      </c>
    </row>
    <row r="1531" spans="2:9">
      <c r="B1531" t="s">
        <v>4368</v>
      </c>
      <c r="C1531" t="s">
        <v>4369</v>
      </c>
      <c r="D1531" t="s">
        <v>836</v>
      </c>
      <c r="E1531" t="s">
        <v>837</v>
      </c>
      <c r="F1531" t="s">
        <v>2494</v>
      </c>
      <c r="G1531" t="s">
        <v>2495</v>
      </c>
      <c r="H1531" t="s">
        <v>612</v>
      </c>
      <c r="I1531" t="s">
        <v>613</v>
      </c>
    </row>
    <row r="1532" spans="2:9">
      <c r="B1532" t="s">
        <v>4370</v>
      </c>
      <c r="C1532" t="s">
        <v>4371</v>
      </c>
      <c r="D1532" t="s">
        <v>836</v>
      </c>
      <c r="E1532" t="s">
        <v>837</v>
      </c>
      <c r="F1532" t="s">
        <v>1769</v>
      </c>
      <c r="G1532" t="s">
        <v>1770</v>
      </c>
      <c r="H1532" t="s">
        <v>612</v>
      </c>
      <c r="I1532" t="s">
        <v>613</v>
      </c>
    </row>
    <row r="1533" spans="2:9">
      <c r="B1533" t="s">
        <v>4372</v>
      </c>
      <c r="C1533" t="s">
        <v>4373</v>
      </c>
      <c r="D1533" t="s">
        <v>836</v>
      </c>
      <c r="E1533" t="s">
        <v>837</v>
      </c>
      <c r="F1533" t="s">
        <v>1843</v>
      </c>
      <c r="G1533" t="s">
        <v>1844</v>
      </c>
      <c r="H1533" t="s">
        <v>612</v>
      </c>
      <c r="I1533" t="s">
        <v>613</v>
      </c>
    </row>
    <row r="1534" spans="2:9">
      <c r="B1534" t="s">
        <v>4374</v>
      </c>
      <c r="C1534" t="s">
        <v>4375</v>
      </c>
      <c r="D1534" t="s">
        <v>836</v>
      </c>
      <c r="E1534" t="s">
        <v>837</v>
      </c>
      <c r="F1534" t="s">
        <v>1777</v>
      </c>
      <c r="G1534" t="s">
        <v>1778</v>
      </c>
      <c r="H1534" t="s">
        <v>612</v>
      </c>
      <c r="I1534" t="s">
        <v>613</v>
      </c>
    </row>
    <row r="1535" spans="2:9">
      <c r="B1535" t="s">
        <v>4376</v>
      </c>
      <c r="C1535" t="s">
        <v>4377</v>
      </c>
      <c r="D1535" t="s">
        <v>836</v>
      </c>
      <c r="E1535" t="s">
        <v>837</v>
      </c>
      <c r="F1535" t="s">
        <v>2494</v>
      </c>
      <c r="G1535" t="s">
        <v>2495</v>
      </c>
      <c r="H1535" t="s">
        <v>612</v>
      </c>
      <c r="I1535" t="s">
        <v>613</v>
      </c>
    </row>
    <row r="1536" spans="2:9">
      <c r="B1536" t="s">
        <v>4378</v>
      </c>
      <c r="C1536" t="s">
        <v>4379</v>
      </c>
      <c r="D1536" t="s">
        <v>836</v>
      </c>
      <c r="E1536" t="s">
        <v>837</v>
      </c>
      <c r="F1536" t="s">
        <v>1668</v>
      </c>
      <c r="G1536" t="s">
        <v>1669</v>
      </c>
      <c r="H1536" t="s">
        <v>612</v>
      </c>
      <c r="I1536" t="s">
        <v>613</v>
      </c>
    </row>
    <row r="1537" spans="2:9">
      <c r="B1537" t="s">
        <v>4380</v>
      </c>
      <c r="C1537" t="s">
        <v>4381</v>
      </c>
      <c r="D1537" t="s">
        <v>836</v>
      </c>
      <c r="E1537" t="s">
        <v>837</v>
      </c>
      <c r="F1537" t="s">
        <v>2494</v>
      </c>
      <c r="G1537" t="s">
        <v>2495</v>
      </c>
      <c r="H1537" t="s">
        <v>612</v>
      </c>
      <c r="I1537" t="s">
        <v>613</v>
      </c>
    </row>
    <row r="1538" spans="2:9">
      <c r="B1538" t="s">
        <v>610</v>
      </c>
      <c r="C1538" t="s">
        <v>611</v>
      </c>
      <c r="D1538" t="s">
        <v>836</v>
      </c>
      <c r="E1538" t="s">
        <v>837</v>
      </c>
      <c r="F1538" t="s">
        <v>557</v>
      </c>
      <c r="G1538" t="s">
        <v>558</v>
      </c>
      <c r="H1538" t="s">
        <v>612</v>
      </c>
      <c r="I1538" t="s">
        <v>613</v>
      </c>
    </row>
    <row r="1539" spans="2:9">
      <c r="B1539" t="s">
        <v>4382</v>
      </c>
      <c r="C1539" t="s">
        <v>4383</v>
      </c>
      <c r="D1539" t="s">
        <v>836</v>
      </c>
      <c r="E1539" t="s">
        <v>837</v>
      </c>
      <c r="F1539" t="s">
        <v>4044</v>
      </c>
      <c r="G1539" t="s">
        <v>4045</v>
      </c>
      <c r="H1539" t="s">
        <v>612</v>
      </c>
      <c r="I1539" t="s">
        <v>613</v>
      </c>
    </row>
    <row r="1540" spans="2:9">
      <c r="B1540" t="s">
        <v>4384</v>
      </c>
      <c r="C1540" t="s">
        <v>4385</v>
      </c>
      <c r="D1540" t="s">
        <v>836</v>
      </c>
      <c r="E1540" t="s">
        <v>837</v>
      </c>
      <c r="F1540" t="s">
        <v>1765</v>
      </c>
      <c r="G1540" t="s">
        <v>1766</v>
      </c>
      <c r="H1540" t="s">
        <v>612</v>
      </c>
      <c r="I1540" t="s">
        <v>613</v>
      </c>
    </row>
    <row r="1541" spans="2:9">
      <c r="B1541" t="s">
        <v>4386</v>
      </c>
      <c r="C1541" t="s">
        <v>4387</v>
      </c>
      <c r="D1541" t="s">
        <v>836</v>
      </c>
      <c r="E1541" t="s">
        <v>837</v>
      </c>
      <c r="F1541" t="s">
        <v>1523</v>
      </c>
      <c r="G1541" t="s">
        <v>1524</v>
      </c>
      <c r="H1541" t="s">
        <v>612</v>
      </c>
      <c r="I1541" t="s">
        <v>613</v>
      </c>
    </row>
    <row r="1542" spans="2:9">
      <c r="B1542" t="s">
        <v>4388</v>
      </c>
      <c r="C1542" t="s">
        <v>4389</v>
      </c>
      <c r="D1542" t="s">
        <v>836</v>
      </c>
      <c r="E1542" t="s">
        <v>837</v>
      </c>
      <c r="F1542" t="s">
        <v>3277</v>
      </c>
      <c r="G1542" t="s">
        <v>3278</v>
      </c>
      <c r="H1542" t="s">
        <v>612</v>
      </c>
      <c r="I1542" t="s">
        <v>613</v>
      </c>
    </row>
    <row r="1543" spans="2:9">
      <c r="B1543" t="s">
        <v>4390</v>
      </c>
      <c r="C1543" t="s">
        <v>4391</v>
      </c>
      <c r="D1543" t="s">
        <v>836</v>
      </c>
      <c r="E1543" t="s">
        <v>837</v>
      </c>
      <c r="F1543" t="s">
        <v>1519</v>
      </c>
      <c r="G1543" t="s">
        <v>1520</v>
      </c>
      <c r="H1543" t="s">
        <v>612</v>
      </c>
      <c r="I1543" t="s">
        <v>613</v>
      </c>
    </row>
    <row r="1544" spans="2:9">
      <c r="B1544" t="s">
        <v>4392</v>
      </c>
      <c r="C1544" t="s">
        <v>4393</v>
      </c>
      <c r="D1544" t="s">
        <v>836</v>
      </c>
      <c r="E1544" t="s">
        <v>837</v>
      </c>
      <c r="F1544" t="s">
        <v>1519</v>
      </c>
      <c r="G1544" t="s">
        <v>1520</v>
      </c>
      <c r="H1544" t="s">
        <v>612</v>
      </c>
      <c r="I1544" t="s">
        <v>613</v>
      </c>
    </row>
    <row r="1545" spans="2:9">
      <c r="B1545" t="s">
        <v>4394</v>
      </c>
      <c r="C1545" t="s">
        <v>4395</v>
      </c>
      <c r="D1545" t="s">
        <v>836</v>
      </c>
      <c r="E1545" t="s">
        <v>837</v>
      </c>
      <c r="F1545" t="s">
        <v>1885</v>
      </c>
      <c r="G1545" t="s">
        <v>1886</v>
      </c>
      <c r="H1545" t="s">
        <v>612</v>
      </c>
      <c r="I1545" t="s">
        <v>613</v>
      </c>
    </row>
    <row r="1546" spans="2:9">
      <c r="B1546" t="s">
        <v>4396</v>
      </c>
      <c r="C1546" t="s">
        <v>4397</v>
      </c>
      <c r="D1546" t="s">
        <v>836</v>
      </c>
      <c r="E1546" t="s">
        <v>837</v>
      </c>
      <c r="F1546" t="s">
        <v>2330</v>
      </c>
      <c r="G1546" t="s">
        <v>2331</v>
      </c>
      <c r="H1546" t="s">
        <v>612</v>
      </c>
      <c r="I1546" t="s">
        <v>613</v>
      </c>
    </row>
    <row r="1547" spans="2:9">
      <c r="B1547" t="s">
        <v>4398</v>
      </c>
      <c r="C1547" t="s">
        <v>4399</v>
      </c>
      <c r="D1547" t="s">
        <v>836</v>
      </c>
      <c r="E1547" t="s">
        <v>837</v>
      </c>
      <c r="F1547" t="s">
        <v>1542</v>
      </c>
      <c r="G1547" t="s">
        <v>1543</v>
      </c>
      <c r="H1547" t="s">
        <v>2876</v>
      </c>
      <c r="I1547" t="s">
        <v>2877</v>
      </c>
    </row>
    <row r="1548" spans="2:9">
      <c r="B1548" t="s">
        <v>4400</v>
      </c>
      <c r="C1548" t="s">
        <v>4401</v>
      </c>
      <c r="D1548" t="s">
        <v>836</v>
      </c>
      <c r="E1548" t="s">
        <v>837</v>
      </c>
      <c r="F1548" t="s">
        <v>4402</v>
      </c>
      <c r="G1548" t="s">
        <v>4403</v>
      </c>
      <c r="H1548" t="s">
        <v>2876</v>
      </c>
      <c r="I1548" t="s">
        <v>2877</v>
      </c>
    </row>
    <row r="1549" spans="2:9">
      <c r="B1549" t="s">
        <v>4404</v>
      </c>
      <c r="C1549" t="s">
        <v>4405</v>
      </c>
      <c r="D1549" t="s">
        <v>836</v>
      </c>
      <c r="E1549" t="s">
        <v>837</v>
      </c>
      <c r="F1549" t="s">
        <v>985</v>
      </c>
      <c r="G1549" t="s">
        <v>986</v>
      </c>
      <c r="H1549" t="s">
        <v>622</v>
      </c>
      <c r="I1549" t="s">
        <v>623</v>
      </c>
    </row>
    <row r="1550" spans="2:9">
      <c r="B1550" t="s">
        <v>4406</v>
      </c>
      <c r="C1550" t="s">
        <v>4407</v>
      </c>
      <c r="D1550" t="s">
        <v>836</v>
      </c>
      <c r="E1550" t="s">
        <v>837</v>
      </c>
      <c r="F1550" t="s">
        <v>1487</v>
      </c>
      <c r="G1550" t="s">
        <v>1488</v>
      </c>
      <c r="H1550" t="s">
        <v>628</v>
      </c>
      <c r="I1550" t="s">
        <v>629</v>
      </c>
    </row>
    <row r="1551" spans="2:9" hidden="1">
      <c r="B1551" t="s">
        <v>4408</v>
      </c>
      <c r="C1551" t="s">
        <v>4409</v>
      </c>
      <c r="D1551" t="s">
        <v>1305</v>
      </c>
      <c r="E1551" t="s">
        <v>1306</v>
      </c>
      <c r="F1551" t="s">
        <v>1575</v>
      </c>
      <c r="G1551" t="s">
        <v>1576</v>
      </c>
      <c r="H1551" t="s">
        <v>3477</v>
      </c>
      <c r="I1551" t="s">
        <v>3478</v>
      </c>
    </row>
    <row r="1552" spans="2:9" hidden="1">
      <c r="B1552" t="s">
        <v>4410</v>
      </c>
      <c r="C1552" t="s">
        <v>4411</v>
      </c>
      <c r="D1552" t="s">
        <v>1305</v>
      </c>
      <c r="E1552" t="s">
        <v>1306</v>
      </c>
      <c r="F1552" t="s">
        <v>1575</v>
      </c>
      <c r="G1552" t="s">
        <v>1576</v>
      </c>
      <c r="H1552" t="s">
        <v>3477</v>
      </c>
      <c r="I1552" t="s">
        <v>3478</v>
      </c>
    </row>
    <row r="1553" spans="2:9" hidden="1">
      <c r="B1553" t="s">
        <v>4412</v>
      </c>
      <c r="C1553" t="s">
        <v>4413</v>
      </c>
      <c r="D1553" t="s">
        <v>1305</v>
      </c>
      <c r="E1553" t="s">
        <v>1306</v>
      </c>
      <c r="F1553" t="s">
        <v>1575</v>
      </c>
      <c r="G1553" t="s">
        <v>1576</v>
      </c>
      <c r="H1553" t="s">
        <v>3477</v>
      </c>
      <c r="I1553" t="s">
        <v>3478</v>
      </c>
    </row>
    <row r="1554" spans="2:9" hidden="1">
      <c r="B1554" t="s">
        <v>4414</v>
      </c>
      <c r="C1554" t="s">
        <v>4415</v>
      </c>
      <c r="D1554" t="s">
        <v>1305</v>
      </c>
      <c r="E1554" t="s">
        <v>1306</v>
      </c>
      <c r="F1554" t="s">
        <v>1575</v>
      </c>
      <c r="G1554" t="s">
        <v>1576</v>
      </c>
      <c r="H1554" t="s">
        <v>4416</v>
      </c>
      <c r="I1554" t="s">
        <v>4417</v>
      </c>
    </row>
    <row r="1555" spans="2:9" hidden="1">
      <c r="B1555" t="s">
        <v>4418</v>
      </c>
      <c r="C1555" t="s">
        <v>4419</v>
      </c>
      <c r="D1555" t="s">
        <v>1305</v>
      </c>
      <c r="E1555" t="s">
        <v>1306</v>
      </c>
      <c r="F1555" t="s">
        <v>2177</v>
      </c>
      <c r="G1555" t="s">
        <v>2178</v>
      </c>
      <c r="H1555" t="s">
        <v>4416</v>
      </c>
      <c r="I1555" t="s">
        <v>4417</v>
      </c>
    </row>
    <row r="1556" spans="2:9" hidden="1">
      <c r="B1556" t="s">
        <v>4420</v>
      </c>
      <c r="C1556" t="s">
        <v>4421</v>
      </c>
      <c r="D1556" t="s">
        <v>1305</v>
      </c>
      <c r="E1556" t="s">
        <v>1306</v>
      </c>
      <c r="F1556" t="s">
        <v>2177</v>
      </c>
      <c r="G1556" t="s">
        <v>2178</v>
      </c>
      <c r="H1556" t="s">
        <v>633</v>
      </c>
      <c r="I1556" t="s">
        <v>60</v>
      </c>
    </row>
    <row r="1557" spans="2:9">
      <c r="B1557" t="s">
        <v>4422</v>
      </c>
      <c r="C1557" t="s">
        <v>4423</v>
      </c>
      <c r="D1557" t="s">
        <v>836</v>
      </c>
      <c r="E1557" t="s">
        <v>837</v>
      </c>
      <c r="F1557" t="s">
        <v>1174</v>
      </c>
      <c r="G1557" t="s">
        <v>1175</v>
      </c>
      <c r="H1557" t="s">
        <v>562</v>
      </c>
      <c r="I1557" t="s">
        <v>13</v>
      </c>
    </row>
    <row r="1558" spans="2:9">
      <c r="B1558" t="s">
        <v>4425</v>
      </c>
      <c r="C1558" t="s">
        <v>4426</v>
      </c>
      <c r="D1558" t="s">
        <v>836</v>
      </c>
      <c r="E1558" t="s">
        <v>837</v>
      </c>
      <c r="F1558" t="s">
        <v>895</v>
      </c>
      <c r="G1558" t="s">
        <v>896</v>
      </c>
      <c r="H1558" t="s">
        <v>622</v>
      </c>
      <c r="I1558" t="s">
        <v>623</v>
      </c>
    </row>
    <row r="1559" spans="2:9">
      <c r="B1559" t="s">
        <v>4427</v>
      </c>
      <c r="C1559" t="s">
        <v>4428</v>
      </c>
      <c r="D1559" t="s">
        <v>836</v>
      </c>
      <c r="E1559" t="s">
        <v>837</v>
      </c>
      <c r="F1559" t="s">
        <v>2955</v>
      </c>
      <c r="G1559" t="s">
        <v>2956</v>
      </c>
      <c r="H1559" t="s">
        <v>608</v>
      </c>
      <c r="I1559" t="s">
        <v>609</v>
      </c>
    </row>
    <row r="1560" spans="2:9">
      <c r="B1560" t="s">
        <v>4429</v>
      </c>
      <c r="C1560" t="s">
        <v>4430</v>
      </c>
      <c r="D1560" t="s">
        <v>836</v>
      </c>
      <c r="E1560" t="s">
        <v>837</v>
      </c>
      <c r="F1560" t="s">
        <v>895</v>
      </c>
      <c r="G1560" t="s">
        <v>896</v>
      </c>
      <c r="H1560" t="s">
        <v>608</v>
      </c>
      <c r="I1560" t="s">
        <v>609</v>
      </c>
    </row>
    <row r="1561" spans="2:9">
      <c r="B1561" t="s">
        <v>4431</v>
      </c>
      <c r="C1561" t="s">
        <v>4432</v>
      </c>
      <c r="D1561" t="s">
        <v>836</v>
      </c>
      <c r="E1561" t="s">
        <v>837</v>
      </c>
      <c r="F1561" t="s">
        <v>2218</v>
      </c>
      <c r="G1561" t="s">
        <v>2219</v>
      </c>
      <c r="H1561" t="s">
        <v>590</v>
      </c>
      <c r="I1561" t="s">
        <v>591</v>
      </c>
    </row>
    <row r="1562" spans="2:9" hidden="1">
      <c r="B1562" t="s">
        <v>4433</v>
      </c>
      <c r="C1562" t="s">
        <v>4434</v>
      </c>
      <c r="D1562" t="s">
        <v>899</v>
      </c>
      <c r="E1562" t="s">
        <v>900</v>
      </c>
      <c r="F1562" t="s">
        <v>960</v>
      </c>
      <c r="G1562" t="s">
        <v>961</v>
      </c>
      <c r="H1562" t="s">
        <v>4435</v>
      </c>
      <c r="I1562" t="s">
        <v>4436</v>
      </c>
    </row>
    <row r="1563" spans="2:9" hidden="1">
      <c r="B1563" t="s">
        <v>4437</v>
      </c>
      <c r="C1563" t="s">
        <v>4438</v>
      </c>
      <c r="D1563" t="s">
        <v>887</v>
      </c>
      <c r="E1563" t="s">
        <v>888</v>
      </c>
      <c r="F1563" t="s">
        <v>889</v>
      </c>
      <c r="G1563" t="s">
        <v>890</v>
      </c>
      <c r="H1563" t="s">
        <v>633</v>
      </c>
      <c r="I1563" t="s">
        <v>60</v>
      </c>
    </row>
    <row r="1564" spans="2:9" hidden="1">
      <c r="B1564" t="s">
        <v>4439</v>
      </c>
      <c r="C1564" t="s">
        <v>4440</v>
      </c>
      <c r="D1564" t="s">
        <v>887</v>
      </c>
      <c r="E1564" t="s">
        <v>888</v>
      </c>
      <c r="F1564" t="s">
        <v>889</v>
      </c>
      <c r="G1564" t="s">
        <v>890</v>
      </c>
      <c r="H1564" t="s">
        <v>633</v>
      </c>
      <c r="I1564" t="s">
        <v>60</v>
      </c>
    </row>
    <row r="1565" spans="2:9" hidden="1">
      <c r="B1565" t="s">
        <v>4441</v>
      </c>
      <c r="C1565" t="s">
        <v>4442</v>
      </c>
      <c r="D1565" t="s">
        <v>887</v>
      </c>
      <c r="E1565" t="s">
        <v>888</v>
      </c>
      <c r="F1565" t="s">
        <v>889</v>
      </c>
      <c r="G1565" t="s">
        <v>890</v>
      </c>
      <c r="H1565" t="s">
        <v>633</v>
      </c>
      <c r="I1565" t="s">
        <v>60</v>
      </c>
    </row>
    <row r="1566" spans="2:9">
      <c r="B1566" t="s">
        <v>4443</v>
      </c>
      <c r="C1566" t="s">
        <v>4444</v>
      </c>
      <c r="D1566" t="s">
        <v>836</v>
      </c>
      <c r="E1566" t="s">
        <v>837</v>
      </c>
      <c r="F1566" t="s">
        <v>1136</v>
      </c>
      <c r="G1566" t="s">
        <v>1137</v>
      </c>
      <c r="H1566" t="s">
        <v>570</v>
      </c>
      <c r="I1566" t="s">
        <v>14</v>
      </c>
    </row>
    <row r="1567" spans="2:9" hidden="1">
      <c r="B1567" t="s">
        <v>4445</v>
      </c>
      <c r="C1567" t="s">
        <v>4446</v>
      </c>
      <c r="D1567" t="s">
        <v>887</v>
      </c>
      <c r="E1567" t="s">
        <v>888</v>
      </c>
      <c r="F1567" t="s">
        <v>889</v>
      </c>
      <c r="G1567" t="s">
        <v>890</v>
      </c>
      <c r="H1567" t="s">
        <v>633</v>
      </c>
      <c r="I1567" t="s">
        <v>60</v>
      </c>
    </row>
    <row r="1568" spans="2:9" hidden="1">
      <c r="B1568" t="s">
        <v>4447</v>
      </c>
      <c r="C1568" t="s">
        <v>4448</v>
      </c>
      <c r="D1568" t="s">
        <v>887</v>
      </c>
      <c r="E1568" t="s">
        <v>888</v>
      </c>
      <c r="F1568" t="s">
        <v>889</v>
      </c>
      <c r="G1568" t="s">
        <v>890</v>
      </c>
      <c r="H1568" t="s">
        <v>633</v>
      </c>
      <c r="I1568" t="s">
        <v>60</v>
      </c>
    </row>
    <row r="1569" spans="2:9">
      <c r="B1569" t="s">
        <v>4449</v>
      </c>
      <c r="C1569" t="s">
        <v>4450</v>
      </c>
      <c r="D1569" t="s">
        <v>836</v>
      </c>
      <c r="E1569" t="s">
        <v>837</v>
      </c>
      <c r="F1569" t="s">
        <v>2218</v>
      </c>
      <c r="G1569" t="s">
        <v>2219</v>
      </c>
      <c r="H1569" t="s">
        <v>2670</v>
      </c>
      <c r="I1569" t="s">
        <v>2671</v>
      </c>
    </row>
    <row r="1570" spans="2:9">
      <c r="B1570" t="s">
        <v>4451</v>
      </c>
      <c r="C1570" t="s">
        <v>4452</v>
      </c>
      <c r="D1570" t="s">
        <v>836</v>
      </c>
      <c r="E1570" t="s">
        <v>837</v>
      </c>
      <c r="F1570" t="s">
        <v>1166</v>
      </c>
      <c r="G1570" t="s">
        <v>1167</v>
      </c>
      <c r="H1570" t="s">
        <v>590</v>
      </c>
      <c r="I1570" t="s">
        <v>591</v>
      </c>
    </row>
    <row r="1571" spans="2:9">
      <c r="B1571" t="s">
        <v>4453</v>
      </c>
      <c r="C1571" t="s">
        <v>4454</v>
      </c>
      <c r="D1571" t="s">
        <v>836</v>
      </c>
      <c r="E1571" t="s">
        <v>837</v>
      </c>
      <c r="F1571" t="s">
        <v>1136</v>
      </c>
      <c r="G1571" t="s">
        <v>1137</v>
      </c>
      <c r="H1571" t="s">
        <v>760</v>
      </c>
      <c r="I1571" t="s">
        <v>761</v>
      </c>
    </row>
    <row r="1572" spans="2:9">
      <c r="B1572" t="s">
        <v>4455</v>
      </c>
      <c r="C1572" t="s">
        <v>4456</v>
      </c>
      <c r="D1572" t="s">
        <v>836</v>
      </c>
      <c r="E1572" t="s">
        <v>837</v>
      </c>
      <c r="F1572" t="s">
        <v>2129</v>
      </c>
      <c r="G1572" t="s">
        <v>2130</v>
      </c>
      <c r="H1572" t="s">
        <v>760</v>
      </c>
      <c r="I1572" t="s">
        <v>761</v>
      </c>
    </row>
    <row r="1573" spans="2:9" hidden="1">
      <c r="B1573" t="s">
        <v>4457</v>
      </c>
      <c r="C1573" t="s">
        <v>4458</v>
      </c>
      <c r="D1573" t="s">
        <v>4106</v>
      </c>
      <c r="E1573" t="s">
        <v>4107</v>
      </c>
      <c r="F1573" t="s">
        <v>4108</v>
      </c>
      <c r="G1573" t="s">
        <v>4109</v>
      </c>
      <c r="H1573" t="s">
        <v>633</v>
      </c>
      <c r="I1573" t="s">
        <v>60</v>
      </c>
    </row>
    <row r="1574" spans="2:9">
      <c r="B1574" t="s">
        <v>4459</v>
      </c>
      <c r="C1574" t="s">
        <v>4460</v>
      </c>
      <c r="D1574" t="s">
        <v>836</v>
      </c>
      <c r="E1574" t="s">
        <v>837</v>
      </c>
      <c r="F1574" t="s">
        <v>1777</v>
      </c>
      <c r="G1574" t="s">
        <v>1778</v>
      </c>
      <c r="H1574" t="s">
        <v>590</v>
      </c>
      <c r="I1574" t="s">
        <v>591</v>
      </c>
    </row>
    <row r="1575" spans="2:9">
      <c r="B1575" t="s">
        <v>4461</v>
      </c>
      <c r="C1575" t="s">
        <v>4462</v>
      </c>
      <c r="D1575" t="s">
        <v>836</v>
      </c>
      <c r="E1575" t="s">
        <v>837</v>
      </c>
      <c r="F1575" t="s">
        <v>1029</v>
      </c>
      <c r="G1575" t="s">
        <v>1030</v>
      </c>
      <c r="H1575" t="s">
        <v>4463</v>
      </c>
      <c r="I1575" t="s">
        <v>4464</v>
      </c>
    </row>
    <row r="1576" spans="2:9" hidden="1">
      <c r="B1576" t="s">
        <v>4465</v>
      </c>
      <c r="C1576" t="s">
        <v>4466</v>
      </c>
      <c r="D1576" t="s">
        <v>887</v>
      </c>
      <c r="E1576" t="s">
        <v>888</v>
      </c>
      <c r="F1576" t="s">
        <v>889</v>
      </c>
      <c r="G1576" t="s">
        <v>890</v>
      </c>
      <c r="H1576" t="s">
        <v>633</v>
      </c>
      <c r="I1576" t="s">
        <v>60</v>
      </c>
    </row>
    <row r="1577" spans="2:9" hidden="1">
      <c r="B1577" t="s">
        <v>4467</v>
      </c>
      <c r="C1577" t="s">
        <v>4468</v>
      </c>
      <c r="D1577" t="s">
        <v>1305</v>
      </c>
      <c r="E1577" t="s">
        <v>1306</v>
      </c>
      <c r="F1577" t="s">
        <v>2177</v>
      </c>
      <c r="G1577" t="s">
        <v>2178</v>
      </c>
      <c r="H1577" t="s">
        <v>3477</v>
      </c>
      <c r="I1577" t="s">
        <v>3478</v>
      </c>
    </row>
    <row r="1578" spans="2:9" hidden="1">
      <c r="B1578" t="s">
        <v>4469</v>
      </c>
      <c r="C1578" t="s">
        <v>4470</v>
      </c>
      <c r="D1578" t="s">
        <v>1305</v>
      </c>
      <c r="E1578" t="s">
        <v>1306</v>
      </c>
      <c r="F1578" t="s">
        <v>2177</v>
      </c>
      <c r="G1578" t="s">
        <v>2178</v>
      </c>
      <c r="H1578" t="s">
        <v>3477</v>
      </c>
      <c r="I1578" t="s">
        <v>3478</v>
      </c>
    </row>
    <row r="1579" spans="2:9" hidden="1">
      <c r="B1579" t="s">
        <v>4471</v>
      </c>
      <c r="C1579" t="s">
        <v>4472</v>
      </c>
      <c r="D1579" t="s">
        <v>887</v>
      </c>
      <c r="E1579" t="s">
        <v>888</v>
      </c>
      <c r="F1579" t="s">
        <v>889</v>
      </c>
      <c r="G1579" t="s">
        <v>890</v>
      </c>
      <c r="H1579" t="s">
        <v>633</v>
      </c>
      <c r="I1579" t="s">
        <v>60</v>
      </c>
    </row>
    <row r="1580" spans="2:9" hidden="1">
      <c r="B1580" t="s">
        <v>4473</v>
      </c>
      <c r="C1580" t="s">
        <v>4474</v>
      </c>
      <c r="D1580" t="s">
        <v>887</v>
      </c>
      <c r="E1580" t="s">
        <v>888</v>
      </c>
      <c r="F1580" t="s">
        <v>889</v>
      </c>
      <c r="G1580" t="s">
        <v>890</v>
      </c>
      <c r="H1580" t="s">
        <v>633</v>
      </c>
      <c r="I1580" t="s">
        <v>60</v>
      </c>
    </row>
    <row r="1581" spans="2:9" hidden="1">
      <c r="B1581" t="s">
        <v>4475</v>
      </c>
      <c r="C1581" t="s">
        <v>4476</v>
      </c>
      <c r="D1581" t="s">
        <v>887</v>
      </c>
      <c r="E1581" t="s">
        <v>888</v>
      </c>
      <c r="F1581" t="s">
        <v>889</v>
      </c>
      <c r="G1581" t="s">
        <v>890</v>
      </c>
      <c r="H1581" t="s">
        <v>633</v>
      </c>
      <c r="I1581" t="s">
        <v>60</v>
      </c>
    </row>
    <row r="1582" spans="2:9">
      <c r="B1582" t="s">
        <v>4477</v>
      </c>
      <c r="C1582" t="s">
        <v>4478</v>
      </c>
      <c r="D1582" t="s">
        <v>836</v>
      </c>
      <c r="E1582" t="s">
        <v>837</v>
      </c>
      <c r="F1582" t="s">
        <v>956</v>
      </c>
      <c r="G1582" t="s">
        <v>957</v>
      </c>
      <c r="H1582" t="s">
        <v>655</v>
      </c>
      <c r="I1582" t="s">
        <v>657</v>
      </c>
    </row>
    <row r="1583" spans="2:9" hidden="1">
      <c r="B1583" t="s">
        <v>4479</v>
      </c>
      <c r="C1583" t="s">
        <v>4480</v>
      </c>
      <c r="D1583" t="s">
        <v>887</v>
      </c>
      <c r="E1583" t="s">
        <v>888</v>
      </c>
      <c r="F1583" t="s">
        <v>889</v>
      </c>
      <c r="G1583" t="s">
        <v>890</v>
      </c>
      <c r="H1583" t="s">
        <v>633</v>
      </c>
      <c r="I1583" t="s">
        <v>60</v>
      </c>
    </row>
    <row r="1584" spans="2:9">
      <c r="B1584" t="s">
        <v>4481</v>
      </c>
      <c r="C1584" t="s">
        <v>4482</v>
      </c>
      <c r="D1584" t="s">
        <v>836</v>
      </c>
      <c r="E1584" t="s">
        <v>837</v>
      </c>
      <c r="F1584" t="s">
        <v>1320</v>
      </c>
      <c r="G1584" t="s">
        <v>1321</v>
      </c>
      <c r="H1584" t="s">
        <v>608</v>
      </c>
      <c r="I1584" t="s">
        <v>609</v>
      </c>
    </row>
    <row r="1585" spans="2:9">
      <c r="B1585" t="s">
        <v>4483</v>
      </c>
      <c r="C1585" t="s">
        <v>4484</v>
      </c>
      <c r="D1585" t="s">
        <v>836</v>
      </c>
      <c r="E1585" t="s">
        <v>837</v>
      </c>
      <c r="F1585" t="s">
        <v>2420</v>
      </c>
      <c r="G1585" t="s">
        <v>2421</v>
      </c>
      <c r="H1585" t="s">
        <v>590</v>
      </c>
      <c r="I1585" t="s">
        <v>591</v>
      </c>
    </row>
    <row r="1586" spans="2:9">
      <c r="B1586" t="s">
        <v>4485</v>
      </c>
      <c r="C1586" t="s">
        <v>4486</v>
      </c>
      <c r="D1586" t="s">
        <v>836</v>
      </c>
      <c r="E1586" t="s">
        <v>837</v>
      </c>
      <c r="F1586" t="s">
        <v>2420</v>
      </c>
      <c r="G1586" t="s">
        <v>2421</v>
      </c>
      <c r="H1586" t="s">
        <v>576</v>
      </c>
      <c r="I1586" t="s">
        <v>16</v>
      </c>
    </row>
    <row r="1587" spans="2:9" hidden="1">
      <c r="B1587" t="s">
        <v>4487</v>
      </c>
      <c r="C1587" t="s">
        <v>4488</v>
      </c>
      <c r="D1587" t="s">
        <v>887</v>
      </c>
      <c r="E1587" t="s">
        <v>888</v>
      </c>
      <c r="F1587" t="s">
        <v>889</v>
      </c>
      <c r="G1587" t="s">
        <v>890</v>
      </c>
      <c r="H1587" t="s">
        <v>633</v>
      </c>
      <c r="I1587" t="s">
        <v>60</v>
      </c>
    </row>
    <row r="1588" spans="2:9">
      <c r="B1588" t="s">
        <v>4489</v>
      </c>
      <c r="C1588" t="s">
        <v>4490</v>
      </c>
      <c r="D1588" t="s">
        <v>836</v>
      </c>
      <c r="E1588" t="s">
        <v>837</v>
      </c>
      <c r="F1588" t="s">
        <v>1885</v>
      </c>
      <c r="G1588" t="s">
        <v>1886</v>
      </c>
      <c r="H1588" t="s">
        <v>696</v>
      </c>
      <c r="I1588" t="s">
        <v>15</v>
      </c>
    </row>
    <row r="1589" spans="2:9">
      <c r="B1589" t="s">
        <v>4491</v>
      </c>
      <c r="C1589" t="s">
        <v>4492</v>
      </c>
      <c r="D1589" t="s">
        <v>836</v>
      </c>
      <c r="E1589" t="s">
        <v>837</v>
      </c>
      <c r="F1589" t="s">
        <v>1843</v>
      </c>
      <c r="G1589" t="s">
        <v>1844</v>
      </c>
      <c r="H1589" t="s">
        <v>590</v>
      </c>
      <c r="I1589" t="s">
        <v>591</v>
      </c>
    </row>
    <row r="1590" spans="2:9" hidden="1">
      <c r="B1590" t="s">
        <v>4493</v>
      </c>
      <c r="C1590" t="s">
        <v>4494</v>
      </c>
      <c r="D1590" t="s">
        <v>899</v>
      </c>
      <c r="E1590" t="s">
        <v>900</v>
      </c>
      <c r="F1590" t="s">
        <v>960</v>
      </c>
      <c r="G1590" t="s">
        <v>961</v>
      </c>
      <c r="H1590" t="s">
        <v>633</v>
      </c>
      <c r="I1590" t="s">
        <v>60</v>
      </c>
    </row>
    <row r="1591" spans="2:9">
      <c r="B1591" t="s">
        <v>4495</v>
      </c>
      <c r="C1591" t="s">
        <v>4496</v>
      </c>
      <c r="D1591" t="s">
        <v>836</v>
      </c>
      <c r="E1591" t="s">
        <v>837</v>
      </c>
      <c r="F1591" t="s">
        <v>956</v>
      </c>
      <c r="G1591" t="s">
        <v>957</v>
      </c>
      <c r="H1591" t="s">
        <v>4463</v>
      </c>
      <c r="I1591" t="s">
        <v>4464</v>
      </c>
    </row>
    <row r="1592" spans="2:9" hidden="1">
      <c r="B1592" t="s">
        <v>4497</v>
      </c>
      <c r="C1592" t="s">
        <v>4498</v>
      </c>
      <c r="D1592" t="s">
        <v>899</v>
      </c>
      <c r="E1592" t="s">
        <v>900</v>
      </c>
      <c r="F1592" t="s">
        <v>1105</v>
      </c>
      <c r="G1592" t="s">
        <v>1106</v>
      </c>
      <c r="H1592" t="s">
        <v>590</v>
      </c>
      <c r="I1592" t="s">
        <v>591</v>
      </c>
    </row>
    <row r="1593" spans="2:9">
      <c r="B1593" t="s">
        <v>4499</v>
      </c>
      <c r="C1593" t="s">
        <v>4500</v>
      </c>
      <c r="D1593" t="s">
        <v>836</v>
      </c>
      <c r="E1593" t="s">
        <v>837</v>
      </c>
      <c r="F1593" t="s">
        <v>1668</v>
      </c>
      <c r="G1593" t="s">
        <v>1669</v>
      </c>
      <c r="H1593" t="s">
        <v>590</v>
      </c>
      <c r="I1593" t="s">
        <v>591</v>
      </c>
    </row>
    <row r="1594" spans="2:9">
      <c r="B1594" t="s">
        <v>4501</v>
      </c>
      <c r="C1594" t="s">
        <v>4502</v>
      </c>
      <c r="D1594" t="s">
        <v>836</v>
      </c>
      <c r="E1594" t="s">
        <v>837</v>
      </c>
      <c r="F1594" t="s">
        <v>1668</v>
      </c>
      <c r="G1594" t="s">
        <v>1669</v>
      </c>
      <c r="H1594" t="s">
        <v>570</v>
      </c>
      <c r="I1594" t="s">
        <v>14</v>
      </c>
    </row>
    <row r="1595" spans="2:9">
      <c r="B1595" t="s">
        <v>4503</v>
      </c>
      <c r="C1595" t="s">
        <v>4504</v>
      </c>
      <c r="D1595" t="s">
        <v>836</v>
      </c>
      <c r="E1595" t="s">
        <v>837</v>
      </c>
      <c r="F1595" t="s">
        <v>1644</v>
      </c>
      <c r="G1595" t="s">
        <v>1645</v>
      </c>
      <c r="H1595" t="s">
        <v>608</v>
      </c>
      <c r="I1595" t="s">
        <v>609</v>
      </c>
    </row>
    <row r="1596" spans="2:9">
      <c r="B1596" t="s">
        <v>4505</v>
      </c>
      <c r="C1596" t="s">
        <v>4506</v>
      </c>
      <c r="D1596" t="s">
        <v>836</v>
      </c>
      <c r="E1596" t="s">
        <v>837</v>
      </c>
      <c r="F1596" t="s">
        <v>1136</v>
      </c>
      <c r="G1596" t="s">
        <v>1137</v>
      </c>
      <c r="H1596" t="s">
        <v>590</v>
      </c>
      <c r="I1596" t="s">
        <v>591</v>
      </c>
    </row>
    <row r="1597" spans="2:9">
      <c r="B1597" t="s">
        <v>4507</v>
      </c>
      <c r="C1597" t="s">
        <v>4508</v>
      </c>
      <c r="D1597" t="s">
        <v>836</v>
      </c>
      <c r="E1597" t="s">
        <v>837</v>
      </c>
      <c r="F1597" t="s">
        <v>1174</v>
      </c>
      <c r="G1597" t="s">
        <v>1175</v>
      </c>
      <c r="H1597" t="s">
        <v>1152</v>
      </c>
      <c r="I1597" t="s">
        <v>1153</v>
      </c>
    </row>
    <row r="1598" spans="2:9" hidden="1">
      <c r="B1598" t="s">
        <v>4509</v>
      </c>
      <c r="C1598" t="s">
        <v>4510</v>
      </c>
      <c r="D1598" t="s">
        <v>887</v>
      </c>
      <c r="E1598" t="s">
        <v>888</v>
      </c>
      <c r="F1598" t="s">
        <v>889</v>
      </c>
      <c r="G1598" t="s">
        <v>890</v>
      </c>
      <c r="H1598" t="s">
        <v>633</v>
      </c>
      <c r="I1598" t="s">
        <v>60</v>
      </c>
    </row>
    <row r="1599" spans="2:9">
      <c r="B1599" t="s">
        <v>4511</v>
      </c>
      <c r="C1599" t="s">
        <v>4512</v>
      </c>
      <c r="D1599" t="s">
        <v>836</v>
      </c>
      <c r="E1599" t="s">
        <v>837</v>
      </c>
      <c r="F1599" t="s">
        <v>2129</v>
      </c>
      <c r="G1599" t="s">
        <v>2130</v>
      </c>
      <c r="H1599" t="s">
        <v>760</v>
      </c>
      <c r="I1599" t="s">
        <v>761</v>
      </c>
    </row>
    <row r="1600" spans="2:9">
      <c r="B1600" t="s">
        <v>4513</v>
      </c>
      <c r="C1600" t="s">
        <v>4514</v>
      </c>
      <c r="D1600" t="s">
        <v>836</v>
      </c>
      <c r="E1600" t="s">
        <v>837</v>
      </c>
      <c r="F1600" t="s">
        <v>1769</v>
      </c>
      <c r="G1600" t="s">
        <v>1770</v>
      </c>
      <c r="H1600" t="s">
        <v>600</v>
      </c>
      <c r="I1600" t="s">
        <v>601</v>
      </c>
    </row>
    <row r="1601" spans="2:9" hidden="1">
      <c r="B1601" t="s">
        <v>4515</v>
      </c>
      <c r="C1601" t="s">
        <v>4516</v>
      </c>
      <c r="D1601" t="s">
        <v>887</v>
      </c>
      <c r="E1601" t="s">
        <v>888</v>
      </c>
      <c r="F1601" t="s">
        <v>889</v>
      </c>
      <c r="G1601" t="s">
        <v>890</v>
      </c>
      <c r="H1601" t="s">
        <v>633</v>
      </c>
      <c r="I1601" t="s">
        <v>60</v>
      </c>
    </row>
    <row r="1602" spans="2:9" hidden="1">
      <c r="B1602" t="s">
        <v>4517</v>
      </c>
      <c r="C1602" t="s">
        <v>4518</v>
      </c>
      <c r="D1602" t="s">
        <v>887</v>
      </c>
      <c r="E1602" t="s">
        <v>888</v>
      </c>
      <c r="F1602" t="s">
        <v>889</v>
      </c>
      <c r="G1602" t="s">
        <v>890</v>
      </c>
      <c r="H1602" t="s">
        <v>633</v>
      </c>
      <c r="I1602" t="s">
        <v>60</v>
      </c>
    </row>
    <row r="1603" spans="2:9">
      <c r="B1603" t="s">
        <v>4519</v>
      </c>
      <c r="C1603" t="s">
        <v>4520</v>
      </c>
      <c r="D1603" t="s">
        <v>836</v>
      </c>
      <c r="E1603" t="s">
        <v>837</v>
      </c>
      <c r="F1603" t="s">
        <v>1777</v>
      </c>
      <c r="G1603" t="s">
        <v>1778</v>
      </c>
      <c r="H1603" t="s">
        <v>608</v>
      </c>
      <c r="I1603" t="s">
        <v>609</v>
      </c>
    </row>
    <row r="1604" spans="2:9">
      <c r="B1604" t="s">
        <v>4521</v>
      </c>
      <c r="C1604" t="s">
        <v>4522</v>
      </c>
      <c r="D1604" t="s">
        <v>836</v>
      </c>
      <c r="E1604" t="s">
        <v>837</v>
      </c>
      <c r="F1604" t="s">
        <v>1777</v>
      </c>
      <c r="G1604" t="s">
        <v>1778</v>
      </c>
      <c r="H1604" t="s">
        <v>600</v>
      </c>
      <c r="I1604" t="s">
        <v>601</v>
      </c>
    </row>
    <row r="1605" spans="2:9">
      <c r="B1605" t="s">
        <v>4523</v>
      </c>
      <c r="C1605" t="s">
        <v>4524</v>
      </c>
      <c r="D1605" t="s">
        <v>836</v>
      </c>
      <c r="E1605" t="s">
        <v>837</v>
      </c>
      <c r="F1605" t="s">
        <v>2218</v>
      </c>
      <c r="G1605" t="s">
        <v>2219</v>
      </c>
      <c r="H1605" t="s">
        <v>608</v>
      </c>
      <c r="I1605" t="s">
        <v>609</v>
      </c>
    </row>
    <row r="1606" spans="2:9">
      <c r="B1606" t="s">
        <v>4525</v>
      </c>
      <c r="C1606" t="s">
        <v>4526</v>
      </c>
      <c r="D1606" t="s">
        <v>836</v>
      </c>
      <c r="E1606" t="s">
        <v>837</v>
      </c>
      <c r="F1606" t="s">
        <v>989</v>
      </c>
      <c r="G1606" t="s">
        <v>990</v>
      </c>
      <c r="H1606" t="s">
        <v>608</v>
      </c>
      <c r="I1606" t="s">
        <v>609</v>
      </c>
    </row>
    <row r="1607" spans="2:9">
      <c r="B1607" t="s">
        <v>4527</v>
      </c>
      <c r="C1607" t="s">
        <v>4528</v>
      </c>
      <c r="D1607" t="s">
        <v>836</v>
      </c>
      <c r="E1607" t="s">
        <v>837</v>
      </c>
      <c r="F1607" t="s">
        <v>1013</v>
      </c>
      <c r="G1607" t="s">
        <v>1014</v>
      </c>
      <c r="H1607" t="s">
        <v>2670</v>
      </c>
      <c r="I1607" t="s">
        <v>2671</v>
      </c>
    </row>
    <row r="1608" spans="2:9">
      <c r="B1608" t="s">
        <v>4529</v>
      </c>
      <c r="C1608" t="s">
        <v>4530</v>
      </c>
      <c r="D1608" t="s">
        <v>836</v>
      </c>
      <c r="E1608" t="s">
        <v>837</v>
      </c>
      <c r="F1608" t="s">
        <v>557</v>
      </c>
      <c r="G1608" t="s">
        <v>558</v>
      </c>
      <c r="H1608" t="s">
        <v>570</v>
      </c>
      <c r="I1608" t="s">
        <v>14</v>
      </c>
    </row>
    <row r="1609" spans="2:9">
      <c r="B1609" t="s">
        <v>4531</v>
      </c>
      <c r="C1609" t="s">
        <v>4532</v>
      </c>
      <c r="D1609" t="s">
        <v>836</v>
      </c>
      <c r="E1609" t="s">
        <v>837</v>
      </c>
      <c r="F1609" t="s">
        <v>870</v>
      </c>
      <c r="G1609" t="s">
        <v>871</v>
      </c>
      <c r="H1609" t="s">
        <v>622</v>
      </c>
      <c r="I1609" t="s">
        <v>623</v>
      </c>
    </row>
    <row r="1610" spans="2:9">
      <c r="B1610" t="s">
        <v>4533</v>
      </c>
      <c r="C1610" t="s">
        <v>4534</v>
      </c>
      <c r="D1610" t="s">
        <v>836</v>
      </c>
      <c r="E1610" t="s">
        <v>837</v>
      </c>
      <c r="F1610" t="s">
        <v>1644</v>
      </c>
      <c r="G1610" t="s">
        <v>1645</v>
      </c>
      <c r="H1610" t="s">
        <v>590</v>
      </c>
      <c r="I1610" t="s">
        <v>591</v>
      </c>
    </row>
    <row r="1611" spans="2:9">
      <c r="B1611" t="s">
        <v>4535</v>
      </c>
      <c r="C1611" t="s">
        <v>4536</v>
      </c>
      <c r="D1611" t="s">
        <v>836</v>
      </c>
      <c r="E1611" t="s">
        <v>837</v>
      </c>
      <c r="F1611" t="s">
        <v>2376</v>
      </c>
      <c r="G1611" t="s">
        <v>2377</v>
      </c>
      <c r="H1611" t="s">
        <v>608</v>
      </c>
      <c r="I1611" t="s">
        <v>609</v>
      </c>
    </row>
    <row r="1612" spans="2:9">
      <c r="B1612" t="s">
        <v>4537</v>
      </c>
      <c r="C1612" t="s">
        <v>4538</v>
      </c>
      <c r="D1612" t="s">
        <v>836</v>
      </c>
      <c r="E1612" t="s">
        <v>837</v>
      </c>
      <c r="F1612" t="s">
        <v>2129</v>
      </c>
      <c r="G1612" t="s">
        <v>2130</v>
      </c>
      <c r="H1612" t="s">
        <v>590</v>
      </c>
      <c r="I1612" t="s">
        <v>591</v>
      </c>
    </row>
    <row r="1613" spans="2:9">
      <c r="B1613" t="s">
        <v>4539</v>
      </c>
      <c r="C1613" t="s">
        <v>4540</v>
      </c>
      <c r="D1613" t="s">
        <v>836</v>
      </c>
      <c r="E1613" t="s">
        <v>837</v>
      </c>
      <c r="F1613" t="s">
        <v>1013</v>
      </c>
      <c r="G1613" t="s">
        <v>1014</v>
      </c>
      <c r="H1613" t="s">
        <v>2670</v>
      </c>
      <c r="I1613" t="s">
        <v>2671</v>
      </c>
    </row>
    <row r="1614" spans="2:9">
      <c r="B1614" t="s">
        <v>4541</v>
      </c>
      <c r="C1614" t="s">
        <v>4542</v>
      </c>
      <c r="D1614" t="s">
        <v>836</v>
      </c>
      <c r="E1614" t="s">
        <v>837</v>
      </c>
      <c r="F1614" t="s">
        <v>1136</v>
      </c>
      <c r="G1614" t="s">
        <v>1137</v>
      </c>
      <c r="H1614" t="s">
        <v>612</v>
      </c>
      <c r="I1614" t="s">
        <v>613</v>
      </c>
    </row>
    <row r="1615" spans="2:9">
      <c r="B1615" t="s">
        <v>4543</v>
      </c>
      <c r="C1615" t="s">
        <v>4544</v>
      </c>
      <c r="D1615" t="s">
        <v>836</v>
      </c>
      <c r="E1615" t="s">
        <v>837</v>
      </c>
      <c r="F1615" t="s">
        <v>1843</v>
      </c>
      <c r="G1615" t="s">
        <v>1844</v>
      </c>
      <c r="H1615" t="s">
        <v>612</v>
      </c>
      <c r="I1615" t="s">
        <v>613</v>
      </c>
    </row>
    <row r="1616" spans="2:9">
      <c r="B1616" t="s">
        <v>4545</v>
      </c>
      <c r="C1616" t="s">
        <v>4546</v>
      </c>
      <c r="D1616" t="s">
        <v>836</v>
      </c>
      <c r="E1616" t="s">
        <v>837</v>
      </c>
      <c r="F1616" t="s">
        <v>1843</v>
      </c>
      <c r="G1616" t="s">
        <v>1844</v>
      </c>
      <c r="H1616" t="s">
        <v>612</v>
      </c>
      <c r="I1616" t="s">
        <v>613</v>
      </c>
    </row>
    <row r="1617" spans="2:9">
      <c r="B1617" t="s">
        <v>4547</v>
      </c>
      <c r="C1617" t="s">
        <v>4548</v>
      </c>
      <c r="D1617" t="s">
        <v>836</v>
      </c>
      <c r="E1617" t="s">
        <v>837</v>
      </c>
      <c r="F1617" t="s">
        <v>1668</v>
      </c>
      <c r="G1617" t="s">
        <v>1669</v>
      </c>
      <c r="H1617" t="s">
        <v>612</v>
      </c>
      <c r="I1617" t="s">
        <v>613</v>
      </c>
    </row>
    <row r="1618" spans="2:9">
      <c r="B1618" t="s">
        <v>4549</v>
      </c>
      <c r="C1618" t="s">
        <v>4550</v>
      </c>
      <c r="D1618" t="s">
        <v>836</v>
      </c>
      <c r="E1618" t="s">
        <v>837</v>
      </c>
      <c r="F1618" t="s">
        <v>1040</v>
      </c>
      <c r="G1618" t="s">
        <v>1041</v>
      </c>
      <c r="H1618" t="s">
        <v>612</v>
      </c>
      <c r="I1618" t="s">
        <v>613</v>
      </c>
    </row>
    <row r="1619" spans="2:9">
      <c r="B1619" t="s">
        <v>4551</v>
      </c>
      <c r="C1619" t="s">
        <v>4552</v>
      </c>
      <c r="D1619" t="s">
        <v>836</v>
      </c>
      <c r="E1619" t="s">
        <v>837</v>
      </c>
      <c r="F1619" t="s">
        <v>1765</v>
      </c>
      <c r="G1619" t="s">
        <v>1766</v>
      </c>
      <c r="H1619" t="s">
        <v>612</v>
      </c>
      <c r="I1619" t="s">
        <v>613</v>
      </c>
    </row>
    <row r="1620" spans="2:9">
      <c r="B1620" t="s">
        <v>4553</v>
      </c>
      <c r="C1620" t="s">
        <v>4554</v>
      </c>
      <c r="D1620" t="s">
        <v>836</v>
      </c>
      <c r="E1620" t="s">
        <v>837</v>
      </c>
      <c r="F1620" t="s">
        <v>895</v>
      </c>
      <c r="G1620" t="s">
        <v>896</v>
      </c>
      <c r="H1620" t="s">
        <v>612</v>
      </c>
      <c r="I1620" t="s">
        <v>613</v>
      </c>
    </row>
    <row r="1621" spans="2:9">
      <c r="B1621" t="s">
        <v>4555</v>
      </c>
      <c r="C1621" t="s">
        <v>4556</v>
      </c>
      <c r="D1621" t="s">
        <v>836</v>
      </c>
      <c r="E1621" t="s">
        <v>837</v>
      </c>
      <c r="F1621" t="s">
        <v>1320</v>
      </c>
      <c r="G1621" t="s">
        <v>1321</v>
      </c>
      <c r="H1621" t="s">
        <v>612</v>
      </c>
      <c r="I1621" t="s">
        <v>613</v>
      </c>
    </row>
    <row r="1622" spans="2:9">
      <c r="B1622" t="s">
        <v>4557</v>
      </c>
      <c r="C1622" t="s">
        <v>4558</v>
      </c>
      <c r="D1622" t="s">
        <v>836</v>
      </c>
      <c r="E1622" t="s">
        <v>837</v>
      </c>
      <c r="F1622" t="s">
        <v>1777</v>
      </c>
      <c r="G1622" t="s">
        <v>1778</v>
      </c>
      <c r="H1622" t="s">
        <v>612</v>
      </c>
      <c r="I1622" t="s">
        <v>613</v>
      </c>
    </row>
    <row r="1623" spans="2:9">
      <c r="B1623" t="s">
        <v>614</v>
      </c>
      <c r="C1623" t="s">
        <v>615</v>
      </c>
      <c r="D1623" t="s">
        <v>836</v>
      </c>
      <c r="E1623" t="s">
        <v>837</v>
      </c>
      <c r="F1623" t="s">
        <v>557</v>
      </c>
      <c r="G1623" t="s">
        <v>558</v>
      </c>
      <c r="H1623" t="s">
        <v>612</v>
      </c>
      <c r="I1623" t="s">
        <v>613</v>
      </c>
    </row>
    <row r="1624" spans="2:9">
      <c r="B1624" t="s">
        <v>616</v>
      </c>
      <c r="C1624" t="s">
        <v>617</v>
      </c>
      <c r="D1624" t="s">
        <v>836</v>
      </c>
      <c r="E1624" t="s">
        <v>837</v>
      </c>
      <c r="F1624" t="s">
        <v>557</v>
      </c>
      <c r="G1624" t="s">
        <v>558</v>
      </c>
      <c r="H1624" t="s">
        <v>612</v>
      </c>
      <c r="I1624" t="s">
        <v>613</v>
      </c>
    </row>
    <row r="1625" spans="2:9">
      <c r="B1625" t="s">
        <v>4559</v>
      </c>
      <c r="C1625" t="s">
        <v>4560</v>
      </c>
      <c r="D1625" t="s">
        <v>836</v>
      </c>
      <c r="E1625" t="s">
        <v>837</v>
      </c>
      <c r="F1625" t="s">
        <v>2135</v>
      </c>
      <c r="G1625" t="s">
        <v>2136</v>
      </c>
      <c r="H1625" t="s">
        <v>612</v>
      </c>
      <c r="I1625" t="s">
        <v>613</v>
      </c>
    </row>
    <row r="1626" spans="2:9">
      <c r="B1626" t="s">
        <v>618</v>
      </c>
      <c r="C1626" t="s">
        <v>619</v>
      </c>
      <c r="D1626" t="s">
        <v>836</v>
      </c>
      <c r="E1626" t="s">
        <v>837</v>
      </c>
      <c r="F1626" t="s">
        <v>557</v>
      </c>
      <c r="G1626" t="s">
        <v>558</v>
      </c>
      <c r="H1626" t="s">
        <v>612</v>
      </c>
      <c r="I1626" t="s">
        <v>613</v>
      </c>
    </row>
    <row r="1627" spans="2:9">
      <c r="B1627" t="s">
        <v>4561</v>
      </c>
      <c r="C1627" t="s">
        <v>4562</v>
      </c>
      <c r="D1627" t="s">
        <v>836</v>
      </c>
      <c r="E1627" t="s">
        <v>837</v>
      </c>
      <c r="F1627" t="s">
        <v>1765</v>
      </c>
      <c r="G1627" t="s">
        <v>1766</v>
      </c>
      <c r="H1627" t="s">
        <v>622</v>
      </c>
      <c r="I1627" t="s">
        <v>623</v>
      </c>
    </row>
    <row r="1628" spans="2:9">
      <c r="B1628" t="s">
        <v>4563</v>
      </c>
      <c r="C1628" t="s">
        <v>4564</v>
      </c>
      <c r="D1628" t="s">
        <v>836</v>
      </c>
      <c r="E1628" t="s">
        <v>837</v>
      </c>
      <c r="F1628" t="s">
        <v>1745</v>
      </c>
      <c r="G1628" t="s">
        <v>1746</v>
      </c>
      <c r="H1628" t="s">
        <v>612</v>
      </c>
      <c r="I1628" t="s">
        <v>613</v>
      </c>
    </row>
    <row r="1629" spans="2:9">
      <c r="B1629" t="s">
        <v>4565</v>
      </c>
      <c r="C1629" t="s">
        <v>4566</v>
      </c>
      <c r="D1629" t="s">
        <v>836</v>
      </c>
      <c r="E1629" t="s">
        <v>837</v>
      </c>
      <c r="F1629" t="s">
        <v>1745</v>
      </c>
      <c r="G1629" t="s">
        <v>1746</v>
      </c>
      <c r="H1629" t="s">
        <v>622</v>
      </c>
      <c r="I1629" t="s">
        <v>623</v>
      </c>
    </row>
    <row r="1630" spans="2:9">
      <c r="B1630" t="s">
        <v>4567</v>
      </c>
      <c r="C1630" t="s">
        <v>4568</v>
      </c>
      <c r="D1630" t="s">
        <v>836</v>
      </c>
      <c r="E1630" t="s">
        <v>837</v>
      </c>
      <c r="F1630" t="s">
        <v>1745</v>
      </c>
      <c r="G1630" t="s">
        <v>1746</v>
      </c>
      <c r="H1630" t="s">
        <v>612</v>
      </c>
      <c r="I1630" t="s">
        <v>613</v>
      </c>
    </row>
    <row r="1631" spans="2:9">
      <c r="B1631" t="s">
        <v>4569</v>
      </c>
      <c r="C1631" t="s">
        <v>4570</v>
      </c>
      <c r="D1631" t="s">
        <v>836</v>
      </c>
      <c r="E1631" t="s">
        <v>837</v>
      </c>
      <c r="F1631" t="s">
        <v>852</v>
      </c>
      <c r="G1631" t="s">
        <v>853</v>
      </c>
      <c r="H1631" t="s">
        <v>760</v>
      </c>
      <c r="I1631" t="s">
        <v>761</v>
      </c>
    </row>
    <row r="1632" spans="2:9">
      <c r="B1632" t="s">
        <v>4571</v>
      </c>
      <c r="C1632" t="s">
        <v>4572</v>
      </c>
      <c r="D1632" t="s">
        <v>836</v>
      </c>
      <c r="E1632" t="s">
        <v>837</v>
      </c>
      <c r="F1632" t="s">
        <v>852</v>
      </c>
      <c r="G1632" t="s">
        <v>853</v>
      </c>
      <c r="H1632" t="s">
        <v>612</v>
      </c>
      <c r="I1632" t="s">
        <v>613</v>
      </c>
    </row>
    <row r="1633" spans="2:9">
      <c r="B1633" t="s">
        <v>4573</v>
      </c>
      <c r="C1633" t="s">
        <v>4574</v>
      </c>
      <c r="D1633" t="s">
        <v>836</v>
      </c>
      <c r="E1633" t="s">
        <v>837</v>
      </c>
      <c r="F1633" t="s">
        <v>1757</v>
      </c>
      <c r="G1633" t="s">
        <v>1758</v>
      </c>
      <c r="H1633" t="s">
        <v>612</v>
      </c>
      <c r="I1633" t="s">
        <v>613</v>
      </c>
    </row>
    <row r="1634" spans="2:9">
      <c r="B1634" t="s">
        <v>4575</v>
      </c>
      <c r="C1634" t="s">
        <v>4576</v>
      </c>
      <c r="D1634" t="s">
        <v>836</v>
      </c>
      <c r="E1634" t="s">
        <v>837</v>
      </c>
      <c r="F1634" t="s">
        <v>1843</v>
      </c>
      <c r="G1634" t="s">
        <v>1844</v>
      </c>
      <c r="H1634" t="s">
        <v>612</v>
      </c>
      <c r="I1634" t="s">
        <v>613</v>
      </c>
    </row>
    <row r="1635" spans="2:9">
      <c r="B1635" t="s">
        <v>4577</v>
      </c>
      <c r="C1635" t="s">
        <v>4578</v>
      </c>
      <c r="D1635" t="s">
        <v>836</v>
      </c>
      <c r="E1635" t="s">
        <v>837</v>
      </c>
      <c r="F1635" t="s">
        <v>1437</v>
      </c>
      <c r="G1635" t="s">
        <v>1438</v>
      </c>
      <c r="H1635" t="s">
        <v>760</v>
      </c>
      <c r="I1635" t="s">
        <v>761</v>
      </c>
    </row>
    <row r="1636" spans="2:9">
      <c r="B1636" t="s">
        <v>4579</v>
      </c>
      <c r="C1636" t="s">
        <v>4580</v>
      </c>
      <c r="D1636" t="s">
        <v>836</v>
      </c>
      <c r="E1636" t="s">
        <v>837</v>
      </c>
      <c r="F1636" t="s">
        <v>2218</v>
      </c>
      <c r="G1636" t="s">
        <v>2219</v>
      </c>
      <c r="H1636" t="s">
        <v>612</v>
      </c>
      <c r="I1636" t="s">
        <v>613</v>
      </c>
    </row>
    <row r="1637" spans="2:9">
      <c r="B1637" t="s">
        <v>4581</v>
      </c>
      <c r="C1637" t="s">
        <v>4582</v>
      </c>
      <c r="D1637" t="s">
        <v>836</v>
      </c>
      <c r="E1637" t="s">
        <v>837</v>
      </c>
      <c r="F1637" t="s">
        <v>1769</v>
      </c>
      <c r="G1637" t="s">
        <v>1770</v>
      </c>
      <c r="H1637" t="s">
        <v>612</v>
      </c>
      <c r="I1637" t="s">
        <v>613</v>
      </c>
    </row>
    <row r="1638" spans="2:9">
      <c r="B1638" t="s">
        <v>4583</v>
      </c>
      <c r="C1638" t="s">
        <v>4584</v>
      </c>
      <c r="D1638" t="s">
        <v>836</v>
      </c>
      <c r="E1638" t="s">
        <v>837</v>
      </c>
      <c r="F1638" t="s">
        <v>1777</v>
      </c>
      <c r="G1638" t="s">
        <v>1778</v>
      </c>
      <c r="H1638" t="s">
        <v>612</v>
      </c>
      <c r="I1638" t="s">
        <v>613</v>
      </c>
    </row>
    <row r="1639" spans="2:9">
      <c r="B1639" t="s">
        <v>4585</v>
      </c>
      <c r="C1639" t="s">
        <v>4586</v>
      </c>
      <c r="D1639" t="s">
        <v>836</v>
      </c>
      <c r="E1639" t="s">
        <v>837</v>
      </c>
      <c r="F1639" t="s">
        <v>2376</v>
      </c>
      <c r="G1639" t="s">
        <v>2377</v>
      </c>
      <c r="H1639" t="s">
        <v>622</v>
      </c>
      <c r="I1639" t="s">
        <v>623</v>
      </c>
    </row>
    <row r="1640" spans="2:9">
      <c r="B1640" t="s">
        <v>4587</v>
      </c>
      <c r="C1640" t="s">
        <v>4588</v>
      </c>
      <c r="D1640" t="s">
        <v>836</v>
      </c>
      <c r="E1640" t="s">
        <v>837</v>
      </c>
      <c r="F1640" t="s">
        <v>1233</v>
      </c>
      <c r="G1640" t="s">
        <v>1234</v>
      </c>
      <c r="H1640" t="s">
        <v>612</v>
      </c>
      <c r="I1640" t="s">
        <v>613</v>
      </c>
    </row>
    <row r="1641" spans="2:9">
      <c r="B1641" t="s">
        <v>711</v>
      </c>
      <c r="C1641" t="s">
        <v>712</v>
      </c>
      <c r="D1641" t="s">
        <v>836</v>
      </c>
      <c r="E1641" t="s">
        <v>837</v>
      </c>
      <c r="F1641" t="s">
        <v>685</v>
      </c>
      <c r="G1641" t="s">
        <v>686</v>
      </c>
      <c r="H1641" t="s">
        <v>612</v>
      </c>
      <c r="I1641" t="s">
        <v>613</v>
      </c>
    </row>
    <row r="1642" spans="2:9">
      <c r="B1642" t="s">
        <v>4589</v>
      </c>
      <c r="C1642" t="s">
        <v>4590</v>
      </c>
      <c r="D1642" t="s">
        <v>836</v>
      </c>
      <c r="E1642" t="s">
        <v>837</v>
      </c>
      <c r="F1642" t="s">
        <v>1885</v>
      </c>
      <c r="G1642" t="s">
        <v>1886</v>
      </c>
      <c r="H1642" t="s">
        <v>612</v>
      </c>
      <c r="I1642" t="s">
        <v>613</v>
      </c>
    </row>
    <row r="1643" spans="2:9">
      <c r="B1643" t="s">
        <v>4591</v>
      </c>
      <c r="C1643" t="s">
        <v>4592</v>
      </c>
      <c r="D1643" t="s">
        <v>836</v>
      </c>
      <c r="E1643" t="s">
        <v>837</v>
      </c>
      <c r="F1643" t="s">
        <v>2330</v>
      </c>
      <c r="G1643" t="s">
        <v>2331</v>
      </c>
      <c r="H1643" t="s">
        <v>612</v>
      </c>
      <c r="I1643" t="s">
        <v>613</v>
      </c>
    </row>
    <row r="1644" spans="2:9">
      <c r="B1644" t="s">
        <v>4593</v>
      </c>
      <c r="C1644" t="s">
        <v>4594</v>
      </c>
      <c r="D1644" t="s">
        <v>836</v>
      </c>
      <c r="E1644" t="s">
        <v>837</v>
      </c>
      <c r="F1644" t="s">
        <v>997</v>
      </c>
      <c r="G1644" t="s">
        <v>998</v>
      </c>
      <c r="H1644" t="s">
        <v>3477</v>
      </c>
      <c r="I1644" t="s">
        <v>3478</v>
      </c>
    </row>
    <row r="1645" spans="2:9">
      <c r="B1645" t="s">
        <v>4595</v>
      </c>
      <c r="C1645" t="s">
        <v>4596</v>
      </c>
      <c r="D1645" t="s">
        <v>836</v>
      </c>
      <c r="E1645" t="s">
        <v>837</v>
      </c>
      <c r="F1645" t="s">
        <v>852</v>
      </c>
      <c r="G1645" t="s">
        <v>853</v>
      </c>
      <c r="H1645" t="s">
        <v>612</v>
      </c>
      <c r="I1645" t="s">
        <v>613</v>
      </c>
    </row>
    <row r="1646" spans="2:9">
      <c r="B1646" t="s">
        <v>4597</v>
      </c>
      <c r="C1646" t="s">
        <v>4598</v>
      </c>
      <c r="D1646" t="s">
        <v>836</v>
      </c>
      <c r="E1646" t="s">
        <v>837</v>
      </c>
      <c r="F1646" t="s">
        <v>856</v>
      </c>
      <c r="G1646" t="s">
        <v>857</v>
      </c>
      <c r="H1646" t="s">
        <v>628</v>
      </c>
      <c r="I1646" t="s">
        <v>629</v>
      </c>
    </row>
    <row r="1647" spans="2:9">
      <c r="B1647" t="s">
        <v>4599</v>
      </c>
      <c r="C1647" t="s">
        <v>4600</v>
      </c>
      <c r="D1647" t="s">
        <v>836</v>
      </c>
      <c r="E1647" t="s">
        <v>837</v>
      </c>
      <c r="F1647" t="s">
        <v>1563</v>
      </c>
      <c r="G1647" t="s">
        <v>1564</v>
      </c>
      <c r="H1647" t="s">
        <v>612</v>
      </c>
      <c r="I1647" t="s">
        <v>613</v>
      </c>
    </row>
    <row r="1648" spans="2:9">
      <c r="B1648" t="s">
        <v>4601</v>
      </c>
      <c r="C1648" t="s">
        <v>4602</v>
      </c>
      <c r="D1648" t="s">
        <v>836</v>
      </c>
      <c r="E1648" t="s">
        <v>837</v>
      </c>
      <c r="F1648" t="s">
        <v>916</v>
      </c>
      <c r="G1648" t="s">
        <v>917</v>
      </c>
      <c r="H1648" t="s">
        <v>608</v>
      </c>
      <c r="I1648" t="s">
        <v>609</v>
      </c>
    </row>
    <row r="1649" spans="2:9">
      <c r="B1649" t="s">
        <v>4603</v>
      </c>
      <c r="C1649" t="s">
        <v>4604</v>
      </c>
      <c r="D1649" t="s">
        <v>836</v>
      </c>
      <c r="E1649" t="s">
        <v>837</v>
      </c>
      <c r="F1649" t="s">
        <v>1001</v>
      </c>
      <c r="G1649" t="s">
        <v>1002</v>
      </c>
      <c r="H1649" t="s">
        <v>622</v>
      </c>
      <c r="I1649" t="s">
        <v>623</v>
      </c>
    </row>
    <row r="1650" spans="2:9">
      <c r="B1650" t="s">
        <v>4605</v>
      </c>
      <c r="C1650" t="s">
        <v>4606</v>
      </c>
      <c r="D1650" t="s">
        <v>836</v>
      </c>
      <c r="E1650" t="s">
        <v>837</v>
      </c>
      <c r="F1650" t="s">
        <v>916</v>
      </c>
      <c r="G1650" t="s">
        <v>917</v>
      </c>
      <c r="H1650" t="s">
        <v>633</v>
      </c>
      <c r="I1650" t="s">
        <v>60</v>
      </c>
    </row>
    <row r="1651" spans="2:9" hidden="1">
      <c r="B1651" t="s">
        <v>4607</v>
      </c>
      <c r="C1651" t="s">
        <v>4608</v>
      </c>
      <c r="D1651" t="s">
        <v>887</v>
      </c>
      <c r="E1651" t="s">
        <v>888</v>
      </c>
      <c r="F1651" t="s">
        <v>889</v>
      </c>
      <c r="G1651" t="s">
        <v>890</v>
      </c>
      <c r="H1651" t="s">
        <v>633</v>
      </c>
      <c r="I1651" t="s">
        <v>60</v>
      </c>
    </row>
    <row r="1652" spans="2:9" hidden="1">
      <c r="B1652" t="s">
        <v>4609</v>
      </c>
      <c r="C1652" t="s">
        <v>4610</v>
      </c>
      <c r="D1652" t="s">
        <v>1305</v>
      </c>
      <c r="E1652" t="s">
        <v>1306</v>
      </c>
      <c r="F1652" t="s">
        <v>1575</v>
      </c>
      <c r="G1652" t="s">
        <v>1576</v>
      </c>
      <c r="H1652" t="s">
        <v>3477</v>
      </c>
      <c r="I1652" t="s">
        <v>3478</v>
      </c>
    </row>
    <row r="1653" spans="2:9" hidden="1">
      <c r="B1653" t="s">
        <v>4611</v>
      </c>
      <c r="C1653" t="s">
        <v>4612</v>
      </c>
      <c r="D1653" t="s">
        <v>1305</v>
      </c>
      <c r="E1653" t="s">
        <v>1306</v>
      </c>
      <c r="F1653" t="s">
        <v>1575</v>
      </c>
      <c r="G1653" t="s">
        <v>1576</v>
      </c>
      <c r="H1653" t="s">
        <v>3477</v>
      </c>
      <c r="I1653" t="s">
        <v>3478</v>
      </c>
    </row>
    <row r="1654" spans="2:9" hidden="1">
      <c r="B1654" t="s">
        <v>4613</v>
      </c>
      <c r="C1654" t="s">
        <v>4614</v>
      </c>
      <c r="D1654" t="s">
        <v>1305</v>
      </c>
      <c r="E1654" t="s">
        <v>1306</v>
      </c>
      <c r="F1654" t="s">
        <v>2177</v>
      </c>
      <c r="G1654" t="s">
        <v>2178</v>
      </c>
      <c r="H1654" t="s">
        <v>3477</v>
      </c>
      <c r="I1654" t="s">
        <v>3478</v>
      </c>
    </row>
    <row r="1655" spans="2:9" hidden="1">
      <c r="B1655" t="s">
        <v>4615</v>
      </c>
      <c r="C1655" t="s">
        <v>4616</v>
      </c>
      <c r="D1655" t="s">
        <v>1305</v>
      </c>
      <c r="E1655" t="s">
        <v>1306</v>
      </c>
      <c r="F1655" t="s">
        <v>1575</v>
      </c>
      <c r="G1655" t="s">
        <v>1576</v>
      </c>
      <c r="H1655" t="s">
        <v>4416</v>
      </c>
      <c r="I1655" t="s">
        <v>4417</v>
      </c>
    </row>
    <row r="1656" spans="2:9" hidden="1">
      <c r="B1656" t="s">
        <v>4617</v>
      </c>
      <c r="C1656" t="s">
        <v>4618</v>
      </c>
      <c r="D1656" t="s">
        <v>1305</v>
      </c>
      <c r="E1656" t="s">
        <v>1306</v>
      </c>
      <c r="F1656" t="s">
        <v>1575</v>
      </c>
      <c r="G1656" t="s">
        <v>1576</v>
      </c>
      <c r="H1656" t="s">
        <v>3477</v>
      </c>
      <c r="I1656" t="s">
        <v>3478</v>
      </c>
    </row>
    <row r="1657" spans="2:9" hidden="1">
      <c r="B1657" t="s">
        <v>4619</v>
      </c>
      <c r="C1657" t="s">
        <v>4620</v>
      </c>
      <c r="D1657" t="s">
        <v>1305</v>
      </c>
      <c r="E1657" t="s">
        <v>1306</v>
      </c>
      <c r="F1657" t="s">
        <v>1575</v>
      </c>
      <c r="G1657" t="s">
        <v>1576</v>
      </c>
      <c r="H1657" t="s">
        <v>3477</v>
      </c>
      <c r="I1657" t="s">
        <v>3478</v>
      </c>
    </row>
    <row r="1658" spans="2:9">
      <c r="B1658" t="s">
        <v>4621</v>
      </c>
      <c r="C1658" t="s">
        <v>4622</v>
      </c>
      <c r="D1658" t="s">
        <v>836</v>
      </c>
      <c r="E1658" t="s">
        <v>837</v>
      </c>
      <c r="F1658" t="s">
        <v>916</v>
      </c>
      <c r="G1658" t="s">
        <v>917</v>
      </c>
      <c r="H1658" t="s">
        <v>760</v>
      </c>
      <c r="I1658" t="s">
        <v>761</v>
      </c>
    </row>
    <row r="1659" spans="2:9">
      <c r="B1659" t="s">
        <v>4623</v>
      </c>
      <c r="C1659" t="s">
        <v>4624</v>
      </c>
      <c r="D1659" t="s">
        <v>836</v>
      </c>
      <c r="E1659" t="s">
        <v>837</v>
      </c>
      <c r="F1659" t="s">
        <v>870</v>
      </c>
      <c r="G1659" t="s">
        <v>871</v>
      </c>
      <c r="H1659" t="s">
        <v>633</v>
      </c>
      <c r="I1659" t="s">
        <v>60</v>
      </c>
    </row>
    <row r="1660" spans="2:9">
      <c r="B1660" t="s">
        <v>4625</v>
      </c>
      <c r="C1660" t="s">
        <v>4626</v>
      </c>
      <c r="D1660" t="s">
        <v>836</v>
      </c>
      <c r="E1660" t="s">
        <v>837</v>
      </c>
      <c r="F1660" t="s">
        <v>2218</v>
      </c>
      <c r="G1660" t="s">
        <v>2219</v>
      </c>
      <c r="H1660" t="s">
        <v>760</v>
      </c>
      <c r="I1660" t="s">
        <v>761</v>
      </c>
    </row>
    <row r="1661" spans="2:9">
      <c r="B1661" t="s">
        <v>4627</v>
      </c>
      <c r="C1661" t="s">
        <v>4628</v>
      </c>
      <c r="D1661" t="s">
        <v>836</v>
      </c>
      <c r="E1661" t="s">
        <v>837</v>
      </c>
      <c r="F1661" t="s">
        <v>1777</v>
      </c>
      <c r="G1661" t="s">
        <v>1778</v>
      </c>
      <c r="H1661" t="s">
        <v>612</v>
      </c>
      <c r="I1661" t="s">
        <v>613</v>
      </c>
    </row>
    <row r="1662" spans="2:9">
      <c r="B1662" t="s">
        <v>4629</v>
      </c>
      <c r="C1662" t="s">
        <v>4630</v>
      </c>
      <c r="D1662" t="s">
        <v>836</v>
      </c>
      <c r="E1662" t="s">
        <v>837</v>
      </c>
      <c r="F1662" t="s">
        <v>1083</v>
      </c>
      <c r="G1662" t="s">
        <v>1084</v>
      </c>
      <c r="H1662" t="s">
        <v>590</v>
      </c>
      <c r="I1662" t="s">
        <v>591</v>
      </c>
    </row>
    <row r="1663" spans="2:9">
      <c r="B1663" t="s">
        <v>790</v>
      </c>
      <c r="C1663" t="s">
        <v>791</v>
      </c>
      <c r="D1663" t="s">
        <v>836</v>
      </c>
      <c r="E1663" t="s">
        <v>837</v>
      </c>
      <c r="F1663" t="s">
        <v>792</v>
      </c>
      <c r="G1663" t="s">
        <v>4631</v>
      </c>
      <c r="H1663" t="s">
        <v>570</v>
      </c>
      <c r="I1663" t="s">
        <v>14</v>
      </c>
    </row>
    <row r="1664" spans="2:9">
      <c r="B1664" t="s">
        <v>4632</v>
      </c>
      <c r="C1664" t="s">
        <v>4633</v>
      </c>
      <c r="D1664" t="s">
        <v>836</v>
      </c>
      <c r="E1664" t="s">
        <v>837</v>
      </c>
      <c r="F1664" t="s">
        <v>1320</v>
      </c>
      <c r="G1664" t="s">
        <v>1321</v>
      </c>
      <c r="H1664" t="s">
        <v>600</v>
      </c>
      <c r="I1664" t="s">
        <v>601</v>
      </c>
    </row>
    <row r="1665" spans="2:9">
      <c r="B1665" t="s">
        <v>4634</v>
      </c>
      <c r="C1665" t="s">
        <v>4635</v>
      </c>
      <c r="D1665" t="s">
        <v>836</v>
      </c>
      <c r="E1665" t="s">
        <v>837</v>
      </c>
      <c r="F1665" t="s">
        <v>1648</v>
      </c>
      <c r="G1665" t="s">
        <v>1649</v>
      </c>
      <c r="H1665" t="s">
        <v>1152</v>
      </c>
      <c r="I1665" t="s">
        <v>1153</v>
      </c>
    </row>
    <row r="1666" spans="2:9" hidden="1">
      <c r="B1666" t="s">
        <v>4636</v>
      </c>
      <c r="C1666" t="s">
        <v>4637</v>
      </c>
      <c r="D1666" t="s">
        <v>899</v>
      </c>
      <c r="E1666" t="s">
        <v>900</v>
      </c>
      <c r="F1666" t="s">
        <v>3939</v>
      </c>
      <c r="G1666" t="s">
        <v>3940</v>
      </c>
      <c r="H1666" t="s">
        <v>608</v>
      </c>
      <c r="I1666" t="s">
        <v>609</v>
      </c>
    </row>
    <row r="1667" spans="2:9">
      <c r="B1667" t="s">
        <v>4638</v>
      </c>
      <c r="C1667" t="s">
        <v>4639</v>
      </c>
      <c r="D1667" t="s">
        <v>836</v>
      </c>
      <c r="E1667" t="s">
        <v>837</v>
      </c>
      <c r="F1667" t="s">
        <v>1614</v>
      </c>
      <c r="G1667" t="s">
        <v>1615</v>
      </c>
      <c r="H1667" t="s">
        <v>608</v>
      </c>
      <c r="I1667" t="s">
        <v>609</v>
      </c>
    </row>
    <row r="1668" spans="2:9" hidden="1">
      <c r="B1668" t="s">
        <v>4640</v>
      </c>
      <c r="C1668" t="s">
        <v>4641</v>
      </c>
      <c r="D1668" t="s">
        <v>1148</v>
      </c>
      <c r="E1668" t="s">
        <v>1149</v>
      </c>
      <c r="F1668" t="s">
        <v>1150</v>
      </c>
      <c r="G1668" t="s">
        <v>1151</v>
      </c>
      <c r="H1668" t="s">
        <v>2876</v>
      </c>
      <c r="I1668" t="s">
        <v>2877</v>
      </c>
    </row>
    <row r="1669" spans="2:9">
      <c r="B1669" t="s">
        <v>4642</v>
      </c>
      <c r="C1669" t="s">
        <v>4643</v>
      </c>
      <c r="D1669" t="s">
        <v>836</v>
      </c>
      <c r="E1669" t="s">
        <v>837</v>
      </c>
      <c r="F1669" t="s">
        <v>916</v>
      </c>
      <c r="G1669" t="s">
        <v>917</v>
      </c>
      <c r="H1669" t="s">
        <v>612</v>
      </c>
      <c r="I1669" t="s">
        <v>613</v>
      </c>
    </row>
    <row r="1670" spans="2:9">
      <c r="B1670" t="s">
        <v>4644</v>
      </c>
      <c r="C1670" t="s">
        <v>4645</v>
      </c>
      <c r="D1670" t="s">
        <v>836</v>
      </c>
      <c r="E1670" t="s">
        <v>837</v>
      </c>
      <c r="F1670" t="s">
        <v>1931</v>
      </c>
      <c r="G1670" t="s">
        <v>1932</v>
      </c>
      <c r="H1670" t="s">
        <v>562</v>
      </c>
      <c r="I1670" t="s">
        <v>13</v>
      </c>
    </row>
    <row r="1671" spans="2:9">
      <c r="B1671" t="s">
        <v>4646</v>
      </c>
      <c r="C1671" t="s">
        <v>4647</v>
      </c>
      <c r="D1671" t="s">
        <v>836</v>
      </c>
      <c r="E1671" t="s">
        <v>837</v>
      </c>
      <c r="F1671" t="s">
        <v>1061</v>
      </c>
      <c r="G1671" t="s">
        <v>1062</v>
      </c>
      <c r="H1671" t="s">
        <v>576</v>
      </c>
      <c r="I1671" t="s">
        <v>16</v>
      </c>
    </row>
    <row r="1672" spans="2:9">
      <c r="B1672" t="s">
        <v>4648</v>
      </c>
      <c r="C1672" t="s">
        <v>4649</v>
      </c>
      <c r="D1672" t="s">
        <v>836</v>
      </c>
      <c r="E1672" t="s">
        <v>837</v>
      </c>
      <c r="F1672" t="s">
        <v>1614</v>
      </c>
      <c r="G1672" t="s">
        <v>1615</v>
      </c>
      <c r="H1672" t="s">
        <v>760</v>
      </c>
      <c r="I1672" t="s">
        <v>761</v>
      </c>
    </row>
    <row r="1673" spans="2:9">
      <c r="B1673" t="s">
        <v>4650</v>
      </c>
      <c r="C1673" t="s">
        <v>4651</v>
      </c>
      <c r="D1673" t="s">
        <v>836</v>
      </c>
      <c r="E1673" t="s">
        <v>837</v>
      </c>
      <c r="F1673" t="s">
        <v>1745</v>
      </c>
      <c r="G1673" t="s">
        <v>1746</v>
      </c>
      <c r="H1673" t="s">
        <v>600</v>
      </c>
      <c r="I1673" t="s">
        <v>601</v>
      </c>
    </row>
    <row r="1674" spans="2:9">
      <c r="B1674" t="s">
        <v>4652</v>
      </c>
      <c r="C1674" t="s">
        <v>4653</v>
      </c>
      <c r="D1674" t="s">
        <v>836</v>
      </c>
      <c r="E1674" t="s">
        <v>837</v>
      </c>
      <c r="F1674" t="s">
        <v>2218</v>
      </c>
      <c r="G1674" t="s">
        <v>2219</v>
      </c>
      <c r="H1674" t="s">
        <v>608</v>
      </c>
      <c r="I1674" t="s">
        <v>609</v>
      </c>
    </row>
    <row r="1675" spans="2:9" hidden="1">
      <c r="B1675" t="s">
        <v>4654</v>
      </c>
      <c r="C1675" t="s">
        <v>4655</v>
      </c>
      <c r="D1675" t="s">
        <v>887</v>
      </c>
      <c r="E1675" t="s">
        <v>888</v>
      </c>
      <c r="F1675" t="s">
        <v>889</v>
      </c>
      <c r="G1675" t="s">
        <v>890</v>
      </c>
      <c r="H1675" t="s">
        <v>633</v>
      </c>
      <c r="I1675" t="s">
        <v>60</v>
      </c>
    </row>
    <row r="1676" spans="2:9">
      <c r="B1676" t="s">
        <v>4656</v>
      </c>
      <c r="C1676" t="s">
        <v>4657</v>
      </c>
      <c r="D1676" t="s">
        <v>836</v>
      </c>
      <c r="E1676" t="s">
        <v>837</v>
      </c>
      <c r="F1676" t="s">
        <v>1101</v>
      </c>
      <c r="G1676" t="s">
        <v>1102</v>
      </c>
      <c r="H1676" t="s">
        <v>696</v>
      </c>
      <c r="I1676" t="s">
        <v>15</v>
      </c>
    </row>
    <row r="1677" spans="2:9">
      <c r="B1677" t="s">
        <v>4658</v>
      </c>
      <c r="C1677" t="s">
        <v>4659</v>
      </c>
      <c r="D1677" t="s">
        <v>836</v>
      </c>
      <c r="E1677" t="s">
        <v>837</v>
      </c>
      <c r="F1677" t="s">
        <v>1769</v>
      </c>
      <c r="G1677" t="s">
        <v>1770</v>
      </c>
      <c r="H1677" t="s">
        <v>576</v>
      </c>
      <c r="I1677" t="s">
        <v>16</v>
      </c>
    </row>
    <row r="1678" spans="2:9" hidden="1">
      <c r="B1678" t="s">
        <v>4660</v>
      </c>
      <c r="C1678" t="s">
        <v>4661</v>
      </c>
      <c r="D1678" t="s">
        <v>899</v>
      </c>
      <c r="E1678" t="s">
        <v>900</v>
      </c>
      <c r="F1678" t="s">
        <v>3939</v>
      </c>
      <c r="G1678" t="s">
        <v>3940</v>
      </c>
      <c r="H1678" t="s">
        <v>576</v>
      </c>
      <c r="I1678" t="s">
        <v>16</v>
      </c>
    </row>
    <row r="1679" spans="2:9">
      <c r="B1679" t="s">
        <v>4662</v>
      </c>
      <c r="C1679" t="s">
        <v>4663</v>
      </c>
      <c r="D1679" t="s">
        <v>836</v>
      </c>
      <c r="E1679" t="s">
        <v>837</v>
      </c>
      <c r="F1679" t="s">
        <v>1875</v>
      </c>
      <c r="G1679" t="s">
        <v>1876</v>
      </c>
      <c r="H1679" t="s">
        <v>696</v>
      </c>
      <c r="I1679" t="s">
        <v>15</v>
      </c>
    </row>
    <row r="1680" spans="2:9">
      <c r="B1680" t="s">
        <v>4664</v>
      </c>
      <c r="C1680" t="s">
        <v>4665</v>
      </c>
      <c r="D1680" t="s">
        <v>836</v>
      </c>
      <c r="E1680" t="s">
        <v>837</v>
      </c>
      <c r="F1680" t="s">
        <v>1614</v>
      </c>
      <c r="G1680" t="s">
        <v>1615</v>
      </c>
      <c r="H1680" t="s">
        <v>590</v>
      </c>
      <c r="I1680" t="s">
        <v>591</v>
      </c>
    </row>
    <row r="1681" spans="2:9">
      <c r="B1681" t="s">
        <v>4666</v>
      </c>
      <c r="C1681" t="s">
        <v>4667</v>
      </c>
      <c r="D1681" t="s">
        <v>836</v>
      </c>
      <c r="E1681" t="s">
        <v>837</v>
      </c>
      <c r="F1681" t="s">
        <v>1501</v>
      </c>
      <c r="G1681" t="s">
        <v>1502</v>
      </c>
      <c r="H1681" t="s">
        <v>570</v>
      </c>
      <c r="I1681" t="s">
        <v>14</v>
      </c>
    </row>
    <row r="1682" spans="2:9">
      <c r="B1682" t="s">
        <v>4668</v>
      </c>
      <c r="C1682" t="s">
        <v>4669</v>
      </c>
      <c r="D1682" t="s">
        <v>836</v>
      </c>
      <c r="E1682" t="s">
        <v>837</v>
      </c>
      <c r="F1682" t="s">
        <v>989</v>
      </c>
      <c r="G1682" t="s">
        <v>990</v>
      </c>
      <c r="H1682" t="s">
        <v>576</v>
      </c>
      <c r="I1682" t="s">
        <v>16</v>
      </c>
    </row>
    <row r="1683" spans="2:9">
      <c r="B1683" t="s">
        <v>4670</v>
      </c>
      <c r="C1683" t="s">
        <v>4671</v>
      </c>
      <c r="D1683" t="s">
        <v>836</v>
      </c>
      <c r="E1683" t="s">
        <v>837</v>
      </c>
      <c r="F1683" t="s">
        <v>1097</v>
      </c>
      <c r="G1683" t="s">
        <v>1098</v>
      </c>
      <c r="H1683" t="s">
        <v>562</v>
      </c>
      <c r="I1683" t="s">
        <v>13</v>
      </c>
    </row>
    <row r="1684" spans="2:9">
      <c r="B1684" t="s">
        <v>4672</v>
      </c>
      <c r="C1684" t="s">
        <v>4673</v>
      </c>
      <c r="D1684" t="s">
        <v>836</v>
      </c>
      <c r="E1684" t="s">
        <v>837</v>
      </c>
      <c r="F1684" t="s">
        <v>2280</v>
      </c>
      <c r="G1684" t="s">
        <v>2281</v>
      </c>
      <c r="H1684" t="s">
        <v>696</v>
      </c>
      <c r="I1684" t="s">
        <v>15</v>
      </c>
    </row>
    <row r="1685" spans="2:9">
      <c r="B1685" t="s">
        <v>4674</v>
      </c>
      <c r="C1685" t="s">
        <v>4675</v>
      </c>
      <c r="D1685" t="s">
        <v>836</v>
      </c>
      <c r="E1685" t="s">
        <v>837</v>
      </c>
      <c r="F1685" t="s">
        <v>1013</v>
      </c>
      <c r="G1685" t="s">
        <v>1014</v>
      </c>
      <c r="H1685" t="s">
        <v>622</v>
      </c>
      <c r="I1685" t="s">
        <v>623</v>
      </c>
    </row>
    <row r="1686" spans="2:9">
      <c r="B1686" t="s">
        <v>4676</v>
      </c>
      <c r="C1686" t="s">
        <v>4677</v>
      </c>
      <c r="D1686" t="s">
        <v>836</v>
      </c>
      <c r="E1686" t="s">
        <v>837</v>
      </c>
      <c r="F1686" t="s">
        <v>985</v>
      </c>
      <c r="G1686" t="s">
        <v>986</v>
      </c>
      <c r="H1686" t="s">
        <v>760</v>
      </c>
      <c r="I1686" t="s">
        <v>761</v>
      </c>
    </row>
    <row r="1687" spans="2:9">
      <c r="B1687" t="s">
        <v>4678</v>
      </c>
      <c r="C1687" t="s">
        <v>4679</v>
      </c>
      <c r="D1687" t="s">
        <v>836</v>
      </c>
      <c r="E1687" t="s">
        <v>837</v>
      </c>
      <c r="F1687" t="s">
        <v>989</v>
      </c>
      <c r="G1687" t="s">
        <v>990</v>
      </c>
      <c r="H1687" t="s">
        <v>576</v>
      </c>
      <c r="I1687" t="s">
        <v>16</v>
      </c>
    </row>
    <row r="1688" spans="2:9" hidden="1">
      <c r="B1688" t="s">
        <v>4680</v>
      </c>
      <c r="C1688" t="s">
        <v>4681</v>
      </c>
      <c r="D1688" t="s">
        <v>899</v>
      </c>
      <c r="E1688" t="s">
        <v>900</v>
      </c>
      <c r="F1688" t="s">
        <v>3325</v>
      </c>
      <c r="G1688" t="s">
        <v>3326</v>
      </c>
      <c r="H1688" t="s">
        <v>590</v>
      </c>
      <c r="I1688" t="s">
        <v>591</v>
      </c>
    </row>
    <row r="1689" spans="2:9">
      <c r="B1689" t="s">
        <v>4682</v>
      </c>
      <c r="C1689" t="s">
        <v>4683</v>
      </c>
      <c r="D1689" t="s">
        <v>836</v>
      </c>
      <c r="E1689" t="s">
        <v>837</v>
      </c>
      <c r="F1689" t="s">
        <v>4684</v>
      </c>
      <c r="G1689" t="s">
        <v>4685</v>
      </c>
      <c r="H1689" t="s">
        <v>562</v>
      </c>
      <c r="I1689" t="s">
        <v>13</v>
      </c>
    </row>
    <row r="1690" spans="2:9">
      <c r="B1690" t="s">
        <v>756</v>
      </c>
      <c r="C1690" t="s">
        <v>757</v>
      </c>
      <c r="D1690" t="s">
        <v>836</v>
      </c>
      <c r="E1690" t="s">
        <v>837</v>
      </c>
      <c r="F1690" t="s">
        <v>57</v>
      </c>
      <c r="G1690" t="s">
        <v>741</v>
      </c>
      <c r="H1690" t="s">
        <v>590</v>
      </c>
      <c r="I1690" t="s">
        <v>591</v>
      </c>
    </row>
    <row r="1691" spans="2:9" hidden="1">
      <c r="B1691" t="s">
        <v>4686</v>
      </c>
      <c r="C1691" t="s">
        <v>4687</v>
      </c>
      <c r="D1691" t="s">
        <v>922</v>
      </c>
      <c r="E1691" t="s">
        <v>4688</v>
      </c>
      <c r="F1691" t="s">
        <v>4689</v>
      </c>
      <c r="G1691" t="s">
        <v>4688</v>
      </c>
      <c r="H1691" t="s">
        <v>633</v>
      </c>
      <c r="I1691" t="s">
        <v>60</v>
      </c>
    </row>
    <row r="1692" spans="2:9">
      <c r="B1692" t="s">
        <v>4690</v>
      </c>
      <c r="C1692" t="s">
        <v>4691</v>
      </c>
      <c r="D1692" t="s">
        <v>836</v>
      </c>
      <c r="E1692" t="s">
        <v>837</v>
      </c>
      <c r="F1692" t="s">
        <v>555</v>
      </c>
      <c r="G1692" t="s">
        <v>556</v>
      </c>
      <c r="H1692" t="s">
        <v>655</v>
      </c>
      <c r="I1692" t="s">
        <v>657</v>
      </c>
    </row>
    <row r="1693" spans="2:9">
      <c r="B1693" t="s">
        <v>4692</v>
      </c>
      <c r="C1693" t="s">
        <v>4693</v>
      </c>
      <c r="D1693" t="s">
        <v>836</v>
      </c>
      <c r="E1693" t="s">
        <v>837</v>
      </c>
      <c r="F1693" t="s">
        <v>852</v>
      </c>
      <c r="G1693" t="s">
        <v>853</v>
      </c>
      <c r="H1693" t="s">
        <v>612</v>
      </c>
      <c r="I1693" t="s">
        <v>613</v>
      </c>
    </row>
    <row r="1694" spans="2:9">
      <c r="B1694" t="s">
        <v>4694</v>
      </c>
      <c r="C1694" t="s">
        <v>4695</v>
      </c>
      <c r="D1694" t="s">
        <v>836</v>
      </c>
      <c r="E1694" t="s">
        <v>837</v>
      </c>
      <c r="F1694" t="s">
        <v>1805</v>
      </c>
      <c r="G1694" t="s">
        <v>1806</v>
      </c>
      <c r="H1694" t="s">
        <v>600</v>
      </c>
      <c r="I1694" t="s">
        <v>601</v>
      </c>
    </row>
    <row r="1695" spans="2:9">
      <c r="B1695" t="s">
        <v>4696</v>
      </c>
      <c r="C1695" t="s">
        <v>4697</v>
      </c>
      <c r="D1695" t="s">
        <v>836</v>
      </c>
      <c r="E1695" t="s">
        <v>837</v>
      </c>
      <c r="F1695" t="s">
        <v>1973</v>
      </c>
      <c r="G1695" t="s">
        <v>1974</v>
      </c>
      <c r="H1695" t="s">
        <v>590</v>
      </c>
      <c r="I1695" t="s">
        <v>591</v>
      </c>
    </row>
    <row r="1696" spans="2:9" hidden="1">
      <c r="B1696" t="s">
        <v>4698</v>
      </c>
      <c r="C1696" t="s">
        <v>4699</v>
      </c>
      <c r="D1696" t="s">
        <v>887</v>
      </c>
      <c r="E1696" t="s">
        <v>888</v>
      </c>
      <c r="F1696" t="s">
        <v>889</v>
      </c>
      <c r="G1696" t="s">
        <v>890</v>
      </c>
      <c r="H1696" t="s">
        <v>633</v>
      </c>
      <c r="I1696" t="s">
        <v>60</v>
      </c>
    </row>
    <row r="1697" spans="2:9">
      <c r="B1697" t="s">
        <v>4700</v>
      </c>
      <c r="C1697" t="s">
        <v>4701</v>
      </c>
      <c r="D1697" t="s">
        <v>836</v>
      </c>
      <c r="E1697" t="s">
        <v>837</v>
      </c>
      <c r="F1697" t="s">
        <v>956</v>
      </c>
      <c r="G1697" t="s">
        <v>957</v>
      </c>
      <c r="H1697" t="s">
        <v>4702</v>
      </c>
      <c r="I1697" t="s">
        <v>4703</v>
      </c>
    </row>
    <row r="1698" spans="2:9">
      <c r="B1698" t="s">
        <v>4704</v>
      </c>
      <c r="C1698" t="s">
        <v>4705</v>
      </c>
      <c r="D1698" t="s">
        <v>836</v>
      </c>
      <c r="E1698" t="s">
        <v>837</v>
      </c>
      <c r="F1698" t="s">
        <v>1501</v>
      </c>
      <c r="G1698" t="s">
        <v>1502</v>
      </c>
      <c r="H1698" t="s">
        <v>590</v>
      </c>
      <c r="I1698" t="s">
        <v>591</v>
      </c>
    </row>
    <row r="1699" spans="2:9">
      <c r="B1699" t="s">
        <v>4706</v>
      </c>
      <c r="C1699" t="s">
        <v>4707</v>
      </c>
      <c r="D1699" t="s">
        <v>836</v>
      </c>
      <c r="E1699" t="s">
        <v>837</v>
      </c>
      <c r="F1699" t="s">
        <v>1040</v>
      </c>
      <c r="G1699" t="s">
        <v>1041</v>
      </c>
      <c r="H1699" t="s">
        <v>600</v>
      </c>
      <c r="I1699" t="s">
        <v>601</v>
      </c>
    </row>
    <row r="1700" spans="2:9">
      <c r="B1700" t="s">
        <v>4708</v>
      </c>
      <c r="C1700" t="s">
        <v>4709</v>
      </c>
      <c r="D1700" t="s">
        <v>836</v>
      </c>
      <c r="E1700" t="s">
        <v>837</v>
      </c>
      <c r="F1700" t="s">
        <v>1019</v>
      </c>
      <c r="G1700" t="s">
        <v>1020</v>
      </c>
      <c r="H1700" t="s">
        <v>550</v>
      </c>
      <c r="I1700" t="s">
        <v>432</v>
      </c>
    </row>
    <row r="1701" spans="2:9" hidden="1">
      <c r="B1701" t="s">
        <v>4710</v>
      </c>
      <c r="C1701" t="s">
        <v>4711</v>
      </c>
      <c r="D1701" t="s">
        <v>1305</v>
      </c>
      <c r="E1701" t="s">
        <v>1306</v>
      </c>
      <c r="F1701" t="s">
        <v>2575</v>
      </c>
      <c r="G1701" t="s">
        <v>2576</v>
      </c>
      <c r="H1701" t="s">
        <v>1152</v>
      </c>
      <c r="I1701" t="s">
        <v>1153</v>
      </c>
    </row>
    <row r="1702" spans="2:9">
      <c r="B1702" t="s">
        <v>4712</v>
      </c>
      <c r="C1702" t="s">
        <v>4713</v>
      </c>
      <c r="D1702" t="s">
        <v>836</v>
      </c>
      <c r="E1702" t="s">
        <v>837</v>
      </c>
      <c r="F1702" t="s">
        <v>2135</v>
      </c>
      <c r="G1702" t="s">
        <v>2136</v>
      </c>
      <c r="H1702" t="s">
        <v>576</v>
      </c>
      <c r="I1702" t="s">
        <v>16</v>
      </c>
    </row>
    <row r="1703" spans="2:9">
      <c r="B1703" t="s">
        <v>4714</v>
      </c>
      <c r="C1703" t="s">
        <v>4715</v>
      </c>
      <c r="D1703" t="s">
        <v>836</v>
      </c>
      <c r="E1703" t="s">
        <v>837</v>
      </c>
      <c r="F1703" t="s">
        <v>1648</v>
      </c>
      <c r="G1703" t="s">
        <v>1649</v>
      </c>
      <c r="H1703" t="s">
        <v>600</v>
      </c>
      <c r="I1703" t="s">
        <v>601</v>
      </c>
    </row>
    <row r="1704" spans="2:9">
      <c r="B1704" t="s">
        <v>4716</v>
      </c>
      <c r="C1704" t="s">
        <v>4717</v>
      </c>
      <c r="D1704" t="s">
        <v>836</v>
      </c>
      <c r="E1704" t="s">
        <v>837</v>
      </c>
      <c r="F1704" t="s">
        <v>956</v>
      </c>
      <c r="G1704" t="s">
        <v>957</v>
      </c>
      <c r="H1704" t="s">
        <v>4702</v>
      </c>
      <c r="I1704" t="s">
        <v>4703</v>
      </c>
    </row>
    <row r="1705" spans="2:9">
      <c r="B1705" t="s">
        <v>4718</v>
      </c>
      <c r="C1705" t="s">
        <v>4719</v>
      </c>
      <c r="D1705" t="s">
        <v>836</v>
      </c>
      <c r="E1705" t="s">
        <v>837</v>
      </c>
      <c r="F1705" t="s">
        <v>935</v>
      </c>
      <c r="G1705" t="s">
        <v>936</v>
      </c>
      <c r="H1705" t="s">
        <v>612</v>
      </c>
      <c r="I1705" t="s">
        <v>613</v>
      </c>
    </row>
    <row r="1706" spans="2:9" hidden="1">
      <c r="B1706" t="s">
        <v>4720</v>
      </c>
      <c r="C1706" t="s">
        <v>4721</v>
      </c>
      <c r="D1706" t="s">
        <v>887</v>
      </c>
      <c r="E1706" t="s">
        <v>888</v>
      </c>
      <c r="F1706" t="s">
        <v>889</v>
      </c>
      <c r="G1706" t="s">
        <v>890</v>
      </c>
      <c r="H1706" t="s">
        <v>633</v>
      </c>
      <c r="I1706" t="s">
        <v>60</v>
      </c>
    </row>
    <row r="1707" spans="2:9">
      <c r="B1707" t="s">
        <v>4722</v>
      </c>
      <c r="C1707" t="s">
        <v>4723</v>
      </c>
      <c r="D1707" t="s">
        <v>836</v>
      </c>
      <c r="E1707" t="s">
        <v>837</v>
      </c>
      <c r="F1707" t="s">
        <v>852</v>
      </c>
      <c r="G1707" t="s">
        <v>853</v>
      </c>
      <c r="H1707" t="s">
        <v>562</v>
      </c>
      <c r="I1707" t="s">
        <v>13</v>
      </c>
    </row>
    <row r="1708" spans="2:9">
      <c r="B1708" t="s">
        <v>4724</v>
      </c>
      <c r="C1708" t="s">
        <v>4725</v>
      </c>
      <c r="D1708" t="s">
        <v>836</v>
      </c>
      <c r="E1708" t="s">
        <v>837</v>
      </c>
      <c r="F1708" t="s">
        <v>1233</v>
      </c>
      <c r="G1708" t="s">
        <v>1234</v>
      </c>
      <c r="H1708" t="s">
        <v>612</v>
      </c>
      <c r="I1708" t="s">
        <v>613</v>
      </c>
    </row>
    <row r="1709" spans="2:9" hidden="1">
      <c r="B1709" t="s">
        <v>4726</v>
      </c>
      <c r="C1709" t="s">
        <v>4727</v>
      </c>
      <c r="D1709" t="s">
        <v>899</v>
      </c>
      <c r="E1709" t="s">
        <v>900</v>
      </c>
      <c r="F1709" t="s">
        <v>3325</v>
      </c>
      <c r="G1709" t="s">
        <v>3326</v>
      </c>
      <c r="H1709" t="s">
        <v>4728</v>
      </c>
      <c r="I1709" t="s">
        <v>4729</v>
      </c>
    </row>
    <row r="1710" spans="2:9" hidden="1">
      <c r="B1710" t="s">
        <v>4730</v>
      </c>
      <c r="C1710" t="s">
        <v>4731</v>
      </c>
      <c r="D1710" t="s">
        <v>887</v>
      </c>
      <c r="E1710" t="s">
        <v>888</v>
      </c>
      <c r="F1710" t="s">
        <v>889</v>
      </c>
      <c r="G1710" t="s">
        <v>890</v>
      </c>
      <c r="H1710" t="s">
        <v>633</v>
      </c>
      <c r="I1710" t="s">
        <v>60</v>
      </c>
    </row>
    <row r="1711" spans="2:9">
      <c r="B1711" t="s">
        <v>4732</v>
      </c>
      <c r="C1711" t="s">
        <v>4733</v>
      </c>
      <c r="D1711" t="s">
        <v>836</v>
      </c>
      <c r="E1711" t="s">
        <v>837</v>
      </c>
      <c r="F1711" t="s">
        <v>1745</v>
      </c>
      <c r="G1711" t="s">
        <v>1746</v>
      </c>
      <c r="H1711" t="s">
        <v>590</v>
      </c>
      <c r="I1711" t="s">
        <v>591</v>
      </c>
    </row>
    <row r="1712" spans="2:9" hidden="1">
      <c r="B1712" t="s">
        <v>4734</v>
      </c>
      <c r="C1712" t="s">
        <v>4735</v>
      </c>
      <c r="D1712" t="s">
        <v>899</v>
      </c>
      <c r="E1712" t="s">
        <v>900</v>
      </c>
      <c r="F1712" t="s">
        <v>1105</v>
      </c>
      <c r="G1712" t="s">
        <v>1106</v>
      </c>
      <c r="H1712" t="s">
        <v>590</v>
      </c>
      <c r="I1712" t="s">
        <v>591</v>
      </c>
    </row>
    <row r="1713" spans="2:9">
      <c r="B1713" t="s">
        <v>4736</v>
      </c>
      <c r="C1713" t="s">
        <v>4737</v>
      </c>
      <c r="D1713" t="s">
        <v>836</v>
      </c>
      <c r="E1713" t="s">
        <v>837</v>
      </c>
      <c r="F1713" t="s">
        <v>2376</v>
      </c>
      <c r="G1713" t="s">
        <v>2377</v>
      </c>
      <c r="H1713" t="s">
        <v>600</v>
      </c>
      <c r="I1713" t="s">
        <v>601</v>
      </c>
    </row>
    <row r="1714" spans="2:9">
      <c r="B1714" t="s">
        <v>4738</v>
      </c>
      <c r="C1714" t="s">
        <v>4739</v>
      </c>
      <c r="D1714" t="s">
        <v>836</v>
      </c>
      <c r="E1714" t="s">
        <v>837</v>
      </c>
      <c r="F1714" t="s">
        <v>1144</v>
      </c>
      <c r="G1714" t="s">
        <v>1145</v>
      </c>
      <c r="H1714" t="s">
        <v>562</v>
      </c>
      <c r="I1714" t="s">
        <v>13</v>
      </c>
    </row>
    <row r="1715" spans="2:9">
      <c r="B1715" t="s">
        <v>4740</v>
      </c>
      <c r="C1715" t="s">
        <v>4741</v>
      </c>
      <c r="D1715" t="s">
        <v>836</v>
      </c>
      <c r="E1715" t="s">
        <v>837</v>
      </c>
      <c r="F1715" t="s">
        <v>852</v>
      </c>
      <c r="G1715" t="s">
        <v>853</v>
      </c>
      <c r="H1715" t="s">
        <v>570</v>
      </c>
      <c r="I1715" t="s">
        <v>14</v>
      </c>
    </row>
    <row r="1716" spans="2:9" hidden="1">
      <c r="B1716" t="s">
        <v>4742</v>
      </c>
      <c r="C1716" t="s">
        <v>4743</v>
      </c>
      <c r="D1716" t="s">
        <v>899</v>
      </c>
      <c r="E1716" t="s">
        <v>900</v>
      </c>
      <c r="F1716" t="s">
        <v>1105</v>
      </c>
      <c r="G1716" t="s">
        <v>1106</v>
      </c>
      <c r="H1716" t="s">
        <v>2876</v>
      </c>
      <c r="I1716" t="s">
        <v>2877</v>
      </c>
    </row>
    <row r="1717" spans="2:9">
      <c r="B1717" t="s">
        <v>4744</v>
      </c>
      <c r="C1717" t="s">
        <v>4745</v>
      </c>
      <c r="D1717" t="s">
        <v>836</v>
      </c>
      <c r="E1717" t="s">
        <v>837</v>
      </c>
      <c r="F1717" t="s">
        <v>3677</v>
      </c>
      <c r="G1717" t="s">
        <v>3678</v>
      </c>
      <c r="H1717" t="s">
        <v>3477</v>
      </c>
      <c r="I1717" t="s">
        <v>3478</v>
      </c>
    </row>
    <row r="1718" spans="2:9">
      <c r="B1718" t="s">
        <v>4746</v>
      </c>
      <c r="C1718" t="s">
        <v>4747</v>
      </c>
      <c r="D1718" t="s">
        <v>836</v>
      </c>
      <c r="E1718" t="s">
        <v>837</v>
      </c>
      <c r="F1718" t="s">
        <v>1648</v>
      </c>
      <c r="G1718" t="s">
        <v>1649</v>
      </c>
      <c r="H1718" t="s">
        <v>3477</v>
      </c>
      <c r="I1718" t="s">
        <v>3478</v>
      </c>
    </row>
    <row r="1719" spans="2:9">
      <c r="B1719" t="s">
        <v>4748</v>
      </c>
      <c r="C1719" t="s">
        <v>4749</v>
      </c>
      <c r="D1719" t="s">
        <v>836</v>
      </c>
      <c r="E1719" t="s">
        <v>837</v>
      </c>
      <c r="F1719" t="s">
        <v>1728</v>
      </c>
      <c r="G1719" t="s">
        <v>1729</v>
      </c>
      <c r="H1719" t="s">
        <v>612</v>
      </c>
      <c r="I1719" t="s">
        <v>613</v>
      </c>
    </row>
    <row r="1720" spans="2:9">
      <c r="B1720" t="s">
        <v>4750</v>
      </c>
      <c r="C1720" t="s">
        <v>4751</v>
      </c>
      <c r="D1720" t="s">
        <v>836</v>
      </c>
      <c r="E1720" t="s">
        <v>837</v>
      </c>
      <c r="F1720" t="s">
        <v>1843</v>
      </c>
      <c r="G1720" t="s">
        <v>1844</v>
      </c>
      <c r="H1720" t="s">
        <v>612</v>
      </c>
      <c r="I1720" t="s">
        <v>613</v>
      </c>
    </row>
    <row r="1721" spans="2:9">
      <c r="B1721" t="s">
        <v>4752</v>
      </c>
      <c r="C1721" t="s">
        <v>4753</v>
      </c>
      <c r="D1721" t="s">
        <v>836</v>
      </c>
      <c r="E1721" t="s">
        <v>837</v>
      </c>
      <c r="F1721" t="s">
        <v>1040</v>
      </c>
      <c r="G1721" t="s">
        <v>1041</v>
      </c>
      <c r="H1721" t="s">
        <v>612</v>
      </c>
      <c r="I1721" t="s">
        <v>613</v>
      </c>
    </row>
    <row r="1722" spans="2:9">
      <c r="B1722" t="s">
        <v>4754</v>
      </c>
      <c r="C1722" t="s">
        <v>4755</v>
      </c>
      <c r="D1722" t="s">
        <v>836</v>
      </c>
      <c r="E1722" t="s">
        <v>837</v>
      </c>
      <c r="F1722" t="s">
        <v>1765</v>
      </c>
      <c r="G1722" t="s">
        <v>1766</v>
      </c>
      <c r="H1722" t="s">
        <v>612</v>
      </c>
      <c r="I1722" t="s">
        <v>613</v>
      </c>
    </row>
    <row r="1723" spans="2:9">
      <c r="B1723" t="s">
        <v>4756</v>
      </c>
      <c r="C1723" t="s">
        <v>4757</v>
      </c>
      <c r="D1723" t="s">
        <v>836</v>
      </c>
      <c r="E1723" t="s">
        <v>837</v>
      </c>
      <c r="F1723" t="s">
        <v>1885</v>
      </c>
      <c r="G1723" t="s">
        <v>1886</v>
      </c>
      <c r="H1723" t="s">
        <v>622</v>
      </c>
      <c r="I1723" t="s">
        <v>623</v>
      </c>
    </row>
    <row r="1724" spans="2:9">
      <c r="B1724" t="s">
        <v>4758</v>
      </c>
      <c r="C1724" t="s">
        <v>4759</v>
      </c>
      <c r="D1724" t="s">
        <v>836</v>
      </c>
      <c r="E1724" t="s">
        <v>837</v>
      </c>
      <c r="F1724" t="s">
        <v>1777</v>
      </c>
      <c r="G1724" t="s">
        <v>1778</v>
      </c>
      <c r="H1724" t="s">
        <v>612</v>
      </c>
      <c r="I1724" t="s">
        <v>613</v>
      </c>
    </row>
    <row r="1725" spans="2:9">
      <c r="B1725" t="s">
        <v>4760</v>
      </c>
      <c r="C1725" t="s">
        <v>4761</v>
      </c>
      <c r="D1725" t="s">
        <v>836</v>
      </c>
      <c r="E1725" t="s">
        <v>837</v>
      </c>
      <c r="F1725" t="s">
        <v>895</v>
      </c>
      <c r="G1725" t="s">
        <v>896</v>
      </c>
      <c r="H1725" t="s">
        <v>622</v>
      </c>
      <c r="I1725" t="s">
        <v>623</v>
      </c>
    </row>
    <row r="1726" spans="2:9">
      <c r="B1726" t="s">
        <v>4762</v>
      </c>
      <c r="C1726" t="s">
        <v>4763</v>
      </c>
      <c r="D1726" t="s">
        <v>836</v>
      </c>
      <c r="E1726" t="s">
        <v>837</v>
      </c>
      <c r="F1726" t="s">
        <v>1769</v>
      </c>
      <c r="G1726" t="s">
        <v>1770</v>
      </c>
      <c r="H1726" t="s">
        <v>612</v>
      </c>
      <c r="I1726" t="s">
        <v>613</v>
      </c>
    </row>
    <row r="1727" spans="2:9">
      <c r="B1727" t="s">
        <v>4764</v>
      </c>
      <c r="C1727" t="s">
        <v>4765</v>
      </c>
      <c r="D1727" t="s">
        <v>836</v>
      </c>
      <c r="E1727" t="s">
        <v>837</v>
      </c>
      <c r="F1727" t="s">
        <v>1769</v>
      </c>
      <c r="G1727" t="s">
        <v>1770</v>
      </c>
      <c r="H1727" t="s">
        <v>612</v>
      </c>
      <c r="I1727" t="s">
        <v>613</v>
      </c>
    </row>
    <row r="1728" spans="2:9">
      <c r="B1728" t="s">
        <v>4766</v>
      </c>
      <c r="C1728" t="s">
        <v>4767</v>
      </c>
      <c r="D1728" t="s">
        <v>836</v>
      </c>
      <c r="E1728" t="s">
        <v>837</v>
      </c>
      <c r="F1728" t="s">
        <v>1769</v>
      </c>
      <c r="G1728" t="s">
        <v>1770</v>
      </c>
      <c r="H1728" t="s">
        <v>622</v>
      </c>
      <c r="I1728" t="s">
        <v>623</v>
      </c>
    </row>
    <row r="1729" spans="2:9">
      <c r="B1729" t="s">
        <v>4768</v>
      </c>
      <c r="C1729" t="s">
        <v>4769</v>
      </c>
      <c r="D1729" t="s">
        <v>836</v>
      </c>
      <c r="E1729" t="s">
        <v>837</v>
      </c>
      <c r="F1729" t="s">
        <v>1885</v>
      </c>
      <c r="G1729" t="s">
        <v>1886</v>
      </c>
      <c r="H1729" t="s">
        <v>612</v>
      </c>
      <c r="I1729" t="s">
        <v>613</v>
      </c>
    </row>
    <row r="1730" spans="2:9">
      <c r="B1730" t="s">
        <v>4770</v>
      </c>
      <c r="C1730" t="s">
        <v>4771</v>
      </c>
      <c r="D1730" t="s">
        <v>836</v>
      </c>
      <c r="E1730" t="s">
        <v>837</v>
      </c>
      <c r="F1730" t="s">
        <v>1777</v>
      </c>
      <c r="G1730" t="s">
        <v>1778</v>
      </c>
      <c r="H1730" t="s">
        <v>612</v>
      </c>
      <c r="I1730" t="s">
        <v>613</v>
      </c>
    </row>
    <row r="1731" spans="2:9">
      <c r="B1731" t="s">
        <v>4772</v>
      </c>
      <c r="C1731" t="s">
        <v>4773</v>
      </c>
      <c r="D1731" t="s">
        <v>836</v>
      </c>
      <c r="E1731" t="s">
        <v>837</v>
      </c>
      <c r="F1731" t="s">
        <v>2330</v>
      </c>
      <c r="G1731" t="s">
        <v>2331</v>
      </c>
      <c r="H1731" t="s">
        <v>622</v>
      </c>
      <c r="I1731" t="s">
        <v>623</v>
      </c>
    </row>
    <row r="1732" spans="2:9">
      <c r="B1732" t="s">
        <v>4774</v>
      </c>
      <c r="C1732" t="s">
        <v>2275</v>
      </c>
      <c r="D1732" t="s">
        <v>836</v>
      </c>
      <c r="E1732" t="s">
        <v>837</v>
      </c>
      <c r="F1732" t="s">
        <v>2330</v>
      </c>
      <c r="G1732" t="s">
        <v>2331</v>
      </c>
      <c r="H1732" t="s">
        <v>612</v>
      </c>
      <c r="I1732" t="s">
        <v>613</v>
      </c>
    </row>
    <row r="1733" spans="2:9">
      <c r="B1733" t="s">
        <v>4775</v>
      </c>
      <c r="C1733" t="s">
        <v>4776</v>
      </c>
      <c r="D1733" t="s">
        <v>836</v>
      </c>
      <c r="E1733" t="s">
        <v>837</v>
      </c>
      <c r="F1733" t="s">
        <v>1614</v>
      </c>
      <c r="G1733" t="s">
        <v>1615</v>
      </c>
      <c r="H1733" t="s">
        <v>612</v>
      </c>
      <c r="I1733" t="s">
        <v>613</v>
      </c>
    </row>
    <row r="1734" spans="2:9">
      <c r="B1734" t="s">
        <v>4777</v>
      </c>
      <c r="C1734" t="s">
        <v>4778</v>
      </c>
      <c r="D1734" t="s">
        <v>836</v>
      </c>
      <c r="E1734" t="s">
        <v>837</v>
      </c>
      <c r="F1734" t="s">
        <v>2218</v>
      </c>
      <c r="G1734" t="s">
        <v>2219</v>
      </c>
      <c r="H1734" t="s">
        <v>612</v>
      </c>
      <c r="I1734" t="s">
        <v>613</v>
      </c>
    </row>
    <row r="1735" spans="2:9">
      <c r="B1735" t="s">
        <v>4779</v>
      </c>
      <c r="C1735" t="s">
        <v>4780</v>
      </c>
      <c r="D1735" t="s">
        <v>836</v>
      </c>
      <c r="E1735" t="s">
        <v>837</v>
      </c>
      <c r="F1735" t="s">
        <v>1745</v>
      </c>
      <c r="G1735" t="s">
        <v>1746</v>
      </c>
      <c r="H1735" t="s">
        <v>612</v>
      </c>
      <c r="I1735" t="s">
        <v>613</v>
      </c>
    </row>
    <row r="1736" spans="2:9">
      <c r="B1736" t="s">
        <v>4781</v>
      </c>
      <c r="C1736" t="s">
        <v>4782</v>
      </c>
      <c r="D1736" t="s">
        <v>836</v>
      </c>
      <c r="E1736" t="s">
        <v>837</v>
      </c>
      <c r="F1736" t="s">
        <v>1101</v>
      </c>
      <c r="G1736" t="s">
        <v>1102</v>
      </c>
      <c r="H1736" t="s">
        <v>612</v>
      </c>
      <c r="I1736" t="s">
        <v>613</v>
      </c>
    </row>
    <row r="1737" spans="2:9">
      <c r="B1737" t="s">
        <v>4783</v>
      </c>
      <c r="C1737" t="s">
        <v>4784</v>
      </c>
      <c r="D1737" t="s">
        <v>836</v>
      </c>
      <c r="E1737" t="s">
        <v>837</v>
      </c>
      <c r="F1737" t="s">
        <v>1136</v>
      </c>
      <c r="G1737" t="s">
        <v>1137</v>
      </c>
      <c r="H1737" t="s">
        <v>612</v>
      </c>
      <c r="I1737" t="s">
        <v>613</v>
      </c>
    </row>
    <row r="1738" spans="2:9">
      <c r="B1738" t="s">
        <v>4785</v>
      </c>
      <c r="C1738" t="s">
        <v>4786</v>
      </c>
      <c r="D1738" t="s">
        <v>836</v>
      </c>
      <c r="E1738" t="s">
        <v>837</v>
      </c>
      <c r="F1738" t="s">
        <v>2129</v>
      </c>
      <c r="G1738" t="s">
        <v>2130</v>
      </c>
      <c r="H1738" t="s">
        <v>622</v>
      </c>
      <c r="I1738" t="s">
        <v>623</v>
      </c>
    </row>
    <row r="1739" spans="2:9">
      <c r="B1739" t="s">
        <v>4787</v>
      </c>
      <c r="C1739" t="s">
        <v>4788</v>
      </c>
      <c r="D1739" t="s">
        <v>836</v>
      </c>
      <c r="E1739" t="s">
        <v>837</v>
      </c>
      <c r="F1739" t="s">
        <v>1519</v>
      </c>
      <c r="G1739" t="s">
        <v>1520</v>
      </c>
      <c r="H1739" t="s">
        <v>760</v>
      </c>
      <c r="I1739" t="s">
        <v>761</v>
      </c>
    </row>
    <row r="1740" spans="2:9">
      <c r="B1740" t="s">
        <v>4789</v>
      </c>
      <c r="C1740" t="s">
        <v>4790</v>
      </c>
      <c r="D1740" t="s">
        <v>836</v>
      </c>
      <c r="E1740" t="s">
        <v>837</v>
      </c>
      <c r="F1740" t="s">
        <v>2420</v>
      </c>
      <c r="G1740" t="s">
        <v>2421</v>
      </c>
      <c r="H1740" t="s">
        <v>612</v>
      </c>
      <c r="I1740" t="s">
        <v>613</v>
      </c>
    </row>
    <row r="1741" spans="2:9">
      <c r="B1741" t="s">
        <v>4791</v>
      </c>
      <c r="C1741" t="s">
        <v>4792</v>
      </c>
      <c r="D1741" t="s">
        <v>836</v>
      </c>
      <c r="E1741" t="s">
        <v>837</v>
      </c>
      <c r="F1741" t="s">
        <v>2420</v>
      </c>
      <c r="G1741" t="s">
        <v>2421</v>
      </c>
      <c r="H1741" t="s">
        <v>612</v>
      </c>
      <c r="I1741" t="s">
        <v>613</v>
      </c>
    </row>
    <row r="1742" spans="2:9">
      <c r="B1742" t="s">
        <v>4793</v>
      </c>
      <c r="C1742" t="s">
        <v>4794</v>
      </c>
      <c r="D1742" t="s">
        <v>836</v>
      </c>
      <c r="E1742" t="s">
        <v>837</v>
      </c>
      <c r="F1742" t="s">
        <v>1753</v>
      </c>
      <c r="G1742" t="s">
        <v>1754</v>
      </c>
      <c r="H1742" t="s">
        <v>612</v>
      </c>
      <c r="I1742" t="s">
        <v>613</v>
      </c>
    </row>
    <row r="1743" spans="2:9">
      <c r="B1743" t="s">
        <v>4795</v>
      </c>
      <c r="C1743" t="s">
        <v>4796</v>
      </c>
      <c r="D1743" t="s">
        <v>836</v>
      </c>
      <c r="E1743" t="s">
        <v>837</v>
      </c>
      <c r="F1743" t="s">
        <v>2218</v>
      </c>
      <c r="G1743" t="s">
        <v>2219</v>
      </c>
      <c r="H1743" t="s">
        <v>612</v>
      </c>
      <c r="I1743" t="s">
        <v>613</v>
      </c>
    </row>
    <row r="1744" spans="2:9">
      <c r="B1744" t="s">
        <v>4797</v>
      </c>
      <c r="C1744" t="s">
        <v>4798</v>
      </c>
      <c r="D1744" t="s">
        <v>836</v>
      </c>
      <c r="E1744" t="s">
        <v>837</v>
      </c>
      <c r="F1744" t="s">
        <v>1533</v>
      </c>
      <c r="G1744" t="s">
        <v>1534</v>
      </c>
      <c r="H1744" t="s">
        <v>612</v>
      </c>
      <c r="I1744" t="s">
        <v>613</v>
      </c>
    </row>
    <row r="1745" spans="2:9">
      <c r="B1745" t="s">
        <v>4799</v>
      </c>
      <c r="C1745" t="s">
        <v>4800</v>
      </c>
      <c r="D1745" t="s">
        <v>836</v>
      </c>
      <c r="E1745" t="s">
        <v>837</v>
      </c>
      <c r="F1745" t="s">
        <v>1898</v>
      </c>
      <c r="G1745" t="s">
        <v>1899</v>
      </c>
      <c r="H1745" t="s">
        <v>612</v>
      </c>
      <c r="I1745" t="s">
        <v>613</v>
      </c>
    </row>
    <row r="1746" spans="2:9">
      <c r="B1746" t="s">
        <v>4801</v>
      </c>
      <c r="C1746" t="s">
        <v>4802</v>
      </c>
      <c r="D1746" t="s">
        <v>836</v>
      </c>
      <c r="E1746" t="s">
        <v>837</v>
      </c>
      <c r="F1746" t="s">
        <v>1769</v>
      </c>
      <c r="G1746" t="s">
        <v>1770</v>
      </c>
      <c r="H1746" t="s">
        <v>612</v>
      </c>
      <c r="I1746" t="s">
        <v>613</v>
      </c>
    </row>
    <row r="1747" spans="2:9">
      <c r="B1747" t="s">
        <v>4803</v>
      </c>
      <c r="C1747" t="s">
        <v>4804</v>
      </c>
      <c r="D1747" t="s">
        <v>836</v>
      </c>
      <c r="E1747" t="s">
        <v>837</v>
      </c>
      <c r="F1747" t="s">
        <v>2218</v>
      </c>
      <c r="G1747" t="s">
        <v>2219</v>
      </c>
      <c r="H1747" t="s">
        <v>612</v>
      </c>
      <c r="I1747" t="s">
        <v>613</v>
      </c>
    </row>
    <row r="1748" spans="2:9">
      <c r="B1748" t="s">
        <v>4805</v>
      </c>
      <c r="C1748" t="s">
        <v>4806</v>
      </c>
      <c r="D1748" t="s">
        <v>836</v>
      </c>
      <c r="E1748" t="s">
        <v>837</v>
      </c>
      <c r="F1748" t="s">
        <v>2494</v>
      </c>
      <c r="G1748" t="s">
        <v>2495</v>
      </c>
      <c r="H1748" t="s">
        <v>612</v>
      </c>
      <c r="I1748" t="s">
        <v>613</v>
      </c>
    </row>
    <row r="1749" spans="2:9">
      <c r="B1749" t="s">
        <v>4807</v>
      </c>
      <c r="C1749" t="s">
        <v>4808</v>
      </c>
      <c r="D1749" t="s">
        <v>836</v>
      </c>
      <c r="E1749" t="s">
        <v>837</v>
      </c>
      <c r="F1749" t="s">
        <v>2218</v>
      </c>
      <c r="G1749" t="s">
        <v>2219</v>
      </c>
      <c r="H1749" t="s">
        <v>612</v>
      </c>
      <c r="I1749" t="s">
        <v>613</v>
      </c>
    </row>
    <row r="1750" spans="2:9">
      <c r="B1750" t="s">
        <v>4809</v>
      </c>
      <c r="C1750" t="s">
        <v>4810</v>
      </c>
      <c r="D1750" t="s">
        <v>836</v>
      </c>
      <c r="E1750" t="s">
        <v>837</v>
      </c>
      <c r="F1750" t="s">
        <v>2330</v>
      </c>
      <c r="G1750" t="s">
        <v>2331</v>
      </c>
      <c r="H1750" t="s">
        <v>612</v>
      </c>
      <c r="I1750" t="s">
        <v>613</v>
      </c>
    </row>
    <row r="1751" spans="2:9">
      <c r="B1751" t="s">
        <v>4811</v>
      </c>
      <c r="C1751" t="s">
        <v>4812</v>
      </c>
      <c r="D1751" t="s">
        <v>836</v>
      </c>
      <c r="E1751" t="s">
        <v>837</v>
      </c>
      <c r="F1751" t="s">
        <v>1644</v>
      </c>
      <c r="G1751" t="s">
        <v>1645</v>
      </c>
      <c r="H1751" t="s">
        <v>612</v>
      </c>
      <c r="I1751" t="s">
        <v>613</v>
      </c>
    </row>
    <row r="1752" spans="2:9">
      <c r="B1752" t="s">
        <v>4813</v>
      </c>
      <c r="C1752" t="s">
        <v>4814</v>
      </c>
      <c r="D1752" t="s">
        <v>836</v>
      </c>
      <c r="E1752" t="s">
        <v>837</v>
      </c>
      <c r="F1752" t="s">
        <v>1668</v>
      </c>
      <c r="G1752" t="s">
        <v>1669</v>
      </c>
      <c r="H1752" t="s">
        <v>612</v>
      </c>
      <c r="I1752" t="s">
        <v>613</v>
      </c>
    </row>
    <row r="1753" spans="2:9">
      <c r="B1753" t="s">
        <v>4815</v>
      </c>
      <c r="C1753" t="s">
        <v>4816</v>
      </c>
      <c r="D1753" t="s">
        <v>836</v>
      </c>
      <c r="E1753" t="s">
        <v>837</v>
      </c>
      <c r="F1753" t="s">
        <v>852</v>
      </c>
      <c r="G1753" t="s">
        <v>853</v>
      </c>
      <c r="H1753" t="s">
        <v>2876</v>
      </c>
      <c r="I1753" t="s">
        <v>2877</v>
      </c>
    </row>
    <row r="1754" spans="2:9">
      <c r="B1754" t="s">
        <v>4817</v>
      </c>
      <c r="C1754" t="s">
        <v>4818</v>
      </c>
      <c r="D1754" t="s">
        <v>836</v>
      </c>
      <c r="E1754" t="s">
        <v>837</v>
      </c>
      <c r="F1754" t="s">
        <v>852</v>
      </c>
      <c r="G1754" t="s">
        <v>853</v>
      </c>
      <c r="H1754" t="s">
        <v>612</v>
      </c>
      <c r="I1754" t="s">
        <v>613</v>
      </c>
    </row>
    <row r="1755" spans="2:9">
      <c r="B1755" t="s">
        <v>4819</v>
      </c>
      <c r="C1755" t="s">
        <v>4820</v>
      </c>
      <c r="D1755" t="s">
        <v>836</v>
      </c>
      <c r="E1755" t="s">
        <v>837</v>
      </c>
      <c r="F1755" t="s">
        <v>1973</v>
      </c>
      <c r="G1755" t="s">
        <v>1974</v>
      </c>
      <c r="H1755" t="s">
        <v>612</v>
      </c>
      <c r="I1755" t="s">
        <v>613</v>
      </c>
    </row>
    <row r="1756" spans="2:9">
      <c r="B1756" t="s">
        <v>4821</v>
      </c>
      <c r="C1756" t="s">
        <v>4822</v>
      </c>
      <c r="D1756" t="s">
        <v>836</v>
      </c>
      <c r="E1756" t="s">
        <v>837</v>
      </c>
      <c r="F1756" t="s">
        <v>935</v>
      </c>
      <c r="G1756" t="s">
        <v>936</v>
      </c>
      <c r="H1756" t="s">
        <v>622</v>
      </c>
      <c r="I1756" t="s">
        <v>623</v>
      </c>
    </row>
    <row r="1757" spans="2:9">
      <c r="B1757" t="s">
        <v>4823</v>
      </c>
      <c r="C1757" t="s">
        <v>4824</v>
      </c>
      <c r="D1757" t="s">
        <v>836</v>
      </c>
      <c r="E1757" t="s">
        <v>837</v>
      </c>
      <c r="F1757" t="s">
        <v>856</v>
      </c>
      <c r="G1757" t="s">
        <v>857</v>
      </c>
      <c r="H1757" t="s">
        <v>628</v>
      </c>
      <c r="I1757" t="s">
        <v>629</v>
      </c>
    </row>
    <row r="1758" spans="2:9">
      <c r="B1758" t="s">
        <v>4825</v>
      </c>
      <c r="C1758" t="s">
        <v>4826</v>
      </c>
      <c r="D1758" t="s">
        <v>836</v>
      </c>
      <c r="E1758" t="s">
        <v>837</v>
      </c>
      <c r="F1758" t="s">
        <v>935</v>
      </c>
      <c r="G1758" t="s">
        <v>936</v>
      </c>
      <c r="H1758" t="s">
        <v>612</v>
      </c>
      <c r="I1758" t="s">
        <v>613</v>
      </c>
    </row>
    <row r="1759" spans="2:9">
      <c r="B1759" t="s">
        <v>4827</v>
      </c>
      <c r="C1759" t="s">
        <v>4828</v>
      </c>
      <c r="D1759" t="s">
        <v>836</v>
      </c>
      <c r="E1759" t="s">
        <v>837</v>
      </c>
      <c r="F1759" t="s">
        <v>916</v>
      </c>
      <c r="G1759" t="s">
        <v>917</v>
      </c>
      <c r="H1759" t="s">
        <v>622</v>
      </c>
      <c r="I1759" t="s">
        <v>623</v>
      </c>
    </row>
    <row r="1760" spans="2:9">
      <c r="B1760" t="s">
        <v>4829</v>
      </c>
      <c r="C1760" t="s">
        <v>4830</v>
      </c>
      <c r="D1760" t="s">
        <v>836</v>
      </c>
      <c r="E1760" t="s">
        <v>837</v>
      </c>
      <c r="F1760" t="s">
        <v>985</v>
      </c>
      <c r="G1760" t="s">
        <v>986</v>
      </c>
      <c r="H1760" t="s">
        <v>628</v>
      </c>
      <c r="I1760" t="s">
        <v>629</v>
      </c>
    </row>
    <row r="1761" spans="2:9">
      <c r="B1761" t="s">
        <v>4831</v>
      </c>
      <c r="C1761" t="s">
        <v>4832</v>
      </c>
      <c r="D1761" t="s">
        <v>836</v>
      </c>
      <c r="E1761" t="s">
        <v>837</v>
      </c>
      <c r="F1761" t="s">
        <v>2155</v>
      </c>
      <c r="G1761" t="s">
        <v>2156</v>
      </c>
      <c r="H1761" t="s">
        <v>622</v>
      </c>
      <c r="I1761" t="s">
        <v>623</v>
      </c>
    </row>
    <row r="1762" spans="2:9">
      <c r="B1762" t="s">
        <v>4833</v>
      </c>
      <c r="C1762" t="s">
        <v>4834</v>
      </c>
      <c r="D1762" t="s">
        <v>836</v>
      </c>
      <c r="E1762" t="s">
        <v>837</v>
      </c>
      <c r="F1762" t="s">
        <v>1487</v>
      </c>
      <c r="G1762" t="s">
        <v>1488</v>
      </c>
      <c r="H1762" t="s">
        <v>633</v>
      </c>
      <c r="I1762" t="s">
        <v>60</v>
      </c>
    </row>
    <row r="1763" spans="2:9">
      <c r="B1763" t="s">
        <v>4835</v>
      </c>
      <c r="C1763" t="s">
        <v>4836</v>
      </c>
      <c r="D1763" t="s">
        <v>836</v>
      </c>
      <c r="E1763" t="s">
        <v>837</v>
      </c>
      <c r="F1763" t="s">
        <v>1013</v>
      </c>
      <c r="G1763" t="s">
        <v>1014</v>
      </c>
      <c r="H1763" t="s">
        <v>622</v>
      </c>
      <c r="I1763" t="s">
        <v>623</v>
      </c>
    </row>
    <row r="1764" spans="2:9">
      <c r="B1764" t="s">
        <v>4837</v>
      </c>
      <c r="C1764" t="s">
        <v>4838</v>
      </c>
      <c r="D1764" t="s">
        <v>836</v>
      </c>
      <c r="E1764" t="s">
        <v>837</v>
      </c>
      <c r="F1764" t="s">
        <v>870</v>
      </c>
      <c r="G1764" t="s">
        <v>871</v>
      </c>
      <c r="H1764" t="s">
        <v>633</v>
      </c>
      <c r="I1764" t="s">
        <v>60</v>
      </c>
    </row>
    <row r="1765" spans="2:9" hidden="1">
      <c r="B1765" t="s">
        <v>4839</v>
      </c>
      <c r="C1765" t="s">
        <v>4840</v>
      </c>
      <c r="D1765" t="s">
        <v>1305</v>
      </c>
      <c r="E1765" t="s">
        <v>1306</v>
      </c>
      <c r="F1765" t="s">
        <v>2177</v>
      </c>
      <c r="G1765" t="s">
        <v>2178</v>
      </c>
      <c r="H1765" t="s">
        <v>3477</v>
      </c>
      <c r="I1765" t="s">
        <v>3478</v>
      </c>
    </row>
    <row r="1766" spans="2:9" hidden="1">
      <c r="B1766" t="s">
        <v>4841</v>
      </c>
      <c r="C1766" t="s">
        <v>4842</v>
      </c>
      <c r="D1766" t="s">
        <v>1305</v>
      </c>
      <c r="E1766" t="s">
        <v>1306</v>
      </c>
      <c r="F1766" t="s">
        <v>1575</v>
      </c>
      <c r="G1766" t="s">
        <v>1576</v>
      </c>
      <c r="H1766" t="s">
        <v>4416</v>
      </c>
      <c r="I1766" t="s">
        <v>4417</v>
      </c>
    </row>
    <row r="1767" spans="2:9" hidden="1">
      <c r="B1767" t="s">
        <v>4843</v>
      </c>
      <c r="C1767" t="s">
        <v>4844</v>
      </c>
      <c r="D1767" t="s">
        <v>1305</v>
      </c>
      <c r="E1767" t="s">
        <v>1306</v>
      </c>
      <c r="F1767" t="s">
        <v>1575</v>
      </c>
      <c r="G1767" t="s">
        <v>1576</v>
      </c>
      <c r="H1767" t="s">
        <v>4416</v>
      </c>
      <c r="I1767" t="s">
        <v>4417</v>
      </c>
    </row>
    <row r="1768" spans="2:9" hidden="1">
      <c r="B1768" t="s">
        <v>4845</v>
      </c>
      <c r="C1768" t="s">
        <v>4846</v>
      </c>
      <c r="D1768" t="s">
        <v>1305</v>
      </c>
      <c r="E1768" t="s">
        <v>1306</v>
      </c>
      <c r="F1768" t="s">
        <v>2177</v>
      </c>
      <c r="G1768" t="s">
        <v>2178</v>
      </c>
      <c r="H1768" t="s">
        <v>4416</v>
      </c>
      <c r="I1768" t="s">
        <v>4417</v>
      </c>
    </row>
    <row r="1769" spans="2:9" hidden="1">
      <c r="B1769" t="s">
        <v>4847</v>
      </c>
      <c r="C1769" t="s">
        <v>4848</v>
      </c>
      <c r="D1769" t="s">
        <v>1305</v>
      </c>
      <c r="E1769" t="s">
        <v>1306</v>
      </c>
      <c r="F1769" t="s">
        <v>1575</v>
      </c>
      <c r="G1769" t="s">
        <v>1576</v>
      </c>
      <c r="H1769" t="s">
        <v>633</v>
      </c>
      <c r="I1769" t="s">
        <v>60</v>
      </c>
    </row>
    <row r="1770" spans="2:9">
      <c r="B1770" t="s">
        <v>4849</v>
      </c>
      <c r="C1770" t="s">
        <v>4850</v>
      </c>
      <c r="D1770" t="s">
        <v>836</v>
      </c>
      <c r="E1770" t="s">
        <v>837</v>
      </c>
      <c r="F1770" t="s">
        <v>1648</v>
      </c>
      <c r="G1770" t="s">
        <v>1649</v>
      </c>
      <c r="H1770" t="s">
        <v>608</v>
      </c>
      <c r="I1770" t="s">
        <v>609</v>
      </c>
    </row>
    <row r="1771" spans="2:9">
      <c r="B1771" t="s">
        <v>4851</v>
      </c>
      <c r="C1771" t="s">
        <v>4852</v>
      </c>
      <c r="D1771" t="s">
        <v>836</v>
      </c>
      <c r="E1771" t="s">
        <v>837</v>
      </c>
      <c r="F1771" t="s">
        <v>1501</v>
      </c>
      <c r="G1771" t="s">
        <v>1502</v>
      </c>
      <c r="H1771" t="s">
        <v>562</v>
      </c>
      <c r="I1771" t="s">
        <v>13</v>
      </c>
    </row>
    <row r="1772" spans="2:9">
      <c r="B1772" t="s">
        <v>4853</v>
      </c>
      <c r="C1772" t="s">
        <v>4854</v>
      </c>
      <c r="D1772" t="s">
        <v>836</v>
      </c>
      <c r="E1772" t="s">
        <v>837</v>
      </c>
      <c r="F1772" t="s">
        <v>2420</v>
      </c>
      <c r="G1772" t="s">
        <v>2421</v>
      </c>
      <c r="H1772" t="s">
        <v>576</v>
      </c>
      <c r="I1772" t="s">
        <v>16</v>
      </c>
    </row>
    <row r="1773" spans="2:9">
      <c r="B1773" t="s">
        <v>4855</v>
      </c>
      <c r="C1773" t="s">
        <v>4856</v>
      </c>
      <c r="D1773" t="s">
        <v>836</v>
      </c>
      <c r="E1773" t="s">
        <v>837</v>
      </c>
      <c r="F1773" t="s">
        <v>1181</v>
      </c>
      <c r="G1773" t="s">
        <v>1182</v>
      </c>
      <c r="H1773" t="s">
        <v>633</v>
      </c>
      <c r="I1773" t="s">
        <v>60</v>
      </c>
    </row>
    <row r="1774" spans="2:9" hidden="1">
      <c r="B1774" t="s">
        <v>4857</v>
      </c>
      <c r="C1774" t="s">
        <v>4858</v>
      </c>
      <c r="D1774" t="s">
        <v>887</v>
      </c>
      <c r="E1774" t="s">
        <v>888</v>
      </c>
      <c r="F1774" t="s">
        <v>889</v>
      </c>
      <c r="G1774" t="s">
        <v>890</v>
      </c>
      <c r="H1774" t="s">
        <v>633</v>
      </c>
      <c r="I1774" t="s">
        <v>60</v>
      </c>
    </row>
    <row r="1775" spans="2:9" hidden="1">
      <c r="B1775" t="s">
        <v>4859</v>
      </c>
      <c r="C1775" t="s">
        <v>4860</v>
      </c>
      <c r="D1775" t="s">
        <v>887</v>
      </c>
      <c r="E1775" t="s">
        <v>888</v>
      </c>
      <c r="F1775" t="s">
        <v>889</v>
      </c>
      <c r="G1775" t="s">
        <v>890</v>
      </c>
      <c r="H1775" t="s">
        <v>633</v>
      </c>
      <c r="I1775" t="s">
        <v>60</v>
      </c>
    </row>
    <row r="1776" spans="2:9">
      <c r="B1776" t="s">
        <v>4861</v>
      </c>
      <c r="C1776" t="s">
        <v>4862</v>
      </c>
      <c r="D1776" t="s">
        <v>836</v>
      </c>
      <c r="E1776" t="s">
        <v>837</v>
      </c>
      <c r="F1776" t="s">
        <v>2468</v>
      </c>
      <c r="G1776" t="s">
        <v>2469</v>
      </c>
      <c r="H1776" t="s">
        <v>576</v>
      </c>
      <c r="I1776" t="s">
        <v>16</v>
      </c>
    </row>
    <row r="1777" spans="2:9" hidden="1">
      <c r="B1777" t="s">
        <v>4863</v>
      </c>
      <c r="C1777" t="s">
        <v>4864</v>
      </c>
      <c r="D1777" t="s">
        <v>887</v>
      </c>
      <c r="E1777" t="s">
        <v>888</v>
      </c>
      <c r="F1777" t="s">
        <v>889</v>
      </c>
      <c r="G1777" t="s">
        <v>890</v>
      </c>
      <c r="H1777" t="s">
        <v>633</v>
      </c>
      <c r="I1777" t="s">
        <v>60</v>
      </c>
    </row>
    <row r="1778" spans="2:9" hidden="1">
      <c r="B1778" t="s">
        <v>4865</v>
      </c>
      <c r="C1778" t="s">
        <v>4866</v>
      </c>
      <c r="D1778" t="s">
        <v>887</v>
      </c>
      <c r="E1778" t="s">
        <v>888</v>
      </c>
      <c r="F1778" t="s">
        <v>889</v>
      </c>
      <c r="G1778" t="s">
        <v>890</v>
      </c>
      <c r="H1778" t="s">
        <v>633</v>
      </c>
      <c r="I1778" t="s">
        <v>60</v>
      </c>
    </row>
    <row r="1779" spans="2:9" hidden="1">
      <c r="B1779" t="s">
        <v>4867</v>
      </c>
      <c r="C1779" t="s">
        <v>4868</v>
      </c>
      <c r="D1779" t="s">
        <v>899</v>
      </c>
      <c r="E1779" t="s">
        <v>900</v>
      </c>
      <c r="F1779" t="s">
        <v>1079</v>
      </c>
      <c r="G1779" t="s">
        <v>1080</v>
      </c>
      <c r="H1779" t="s">
        <v>1152</v>
      </c>
      <c r="I1779" t="s">
        <v>1153</v>
      </c>
    </row>
    <row r="1780" spans="2:9">
      <c r="B1780" t="s">
        <v>4869</v>
      </c>
      <c r="C1780" t="s">
        <v>4870</v>
      </c>
      <c r="D1780" t="s">
        <v>836</v>
      </c>
      <c r="E1780" t="s">
        <v>837</v>
      </c>
      <c r="F1780" t="s">
        <v>2155</v>
      </c>
      <c r="G1780" t="s">
        <v>2156</v>
      </c>
      <c r="H1780" t="s">
        <v>622</v>
      </c>
      <c r="I1780" t="s">
        <v>623</v>
      </c>
    </row>
    <row r="1781" spans="2:9">
      <c r="B1781" t="s">
        <v>4871</v>
      </c>
      <c r="C1781" t="s">
        <v>4872</v>
      </c>
      <c r="D1781" t="s">
        <v>836</v>
      </c>
      <c r="E1781" t="s">
        <v>837</v>
      </c>
      <c r="F1781" t="s">
        <v>1013</v>
      </c>
      <c r="G1781" t="s">
        <v>1014</v>
      </c>
      <c r="H1781" t="s">
        <v>622</v>
      </c>
      <c r="I1781" t="s">
        <v>623</v>
      </c>
    </row>
    <row r="1782" spans="2:9">
      <c r="B1782" t="s">
        <v>4873</v>
      </c>
      <c r="C1782" t="s">
        <v>4874</v>
      </c>
      <c r="D1782" t="s">
        <v>836</v>
      </c>
      <c r="E1782" t="s">
        <v>837</v>
      </c>
      <c r="F1782" t="s">
        <v>1501</v>
      </c>
      <c r="G1782" t="s">
        <v>1502</v>
      </c>
      <c r="H1782" t="s">
        <v>562</v>
      </c>
      <c r="I1782" t="s">
        <v>13</v>
      </c>
    </row>
    <row r="1783" spans="2:9">
      <c r="B1783" t="s">
        <v>707</v>
      </c>
      <c r="C1783" t="s">
        <v>708</v>
      </c>
      <c r="D1783" t="s">
        <v>836</v>
      </c>
      <c r="E1783" t="s">
        <v>837</v>
      </c>
      <c r="F1783" t="s">
        <v>685</v>
      </c>
      <c r="G1783" t="s">
        <v>686</v>
      </c>
      <c r="H1783" t="s">
        <v>600</v>
      </c>
      <c r="I1783" t="s">
        <v>601</v>
      </c>
    </row>
    <row r="1784" spans="2:9" hidden="1">
      <c r="B1784" t="s">
        <v>4875</v>
      </c>
      <c r="C1784" t="s">
        <v>4876</v>
      </c>
      <c r="D1784" t="s">
        <v>887</v>
      </c>
      <c r="E1784" t="s">
        <v>888</v>
      </c>
      <c r="F1784" t="s">
        <v>889</v>
      </c>
      <c r="G1784" t="s">
        <v>890</v>
      </c>
      <c r="H1784" t="s">
        <v>633</v>
      </c>
      <c r="I1784" t="s">
        <v>60</v>
      </c>
    </row>
    <row r="1785" spans="2:9" hidden="1">
      <c r="B1785" t="s">
        <v>4877</v>
      </c>
      <c r="C1785" t="s">
        <v>4878</v>
      </c>
      <c r="D1785" t="s">
        <v>887</v>
      </c>
      <c r="E1785" t="s">
        <v>888</v>
      </c>
      <c r="F1785" t="s">
        <v>889</v>
      </c>
      <c r="G1785" t="s">
        <v>890</v>
      </c>
      <c r="H1785" t="s">
        <v>633</v>
      </c>
      <c r="I1785" t="s">
        <v>60</v>
      </c>
    </row>
    <row r="1786" spans="2:9">
      <c r="B1786" t="s">
        <v>4879</v>
      </c>
      <c r="C1786" t="s">
        <v>4880</v>
      </c>
      <c r="D1786" t="s">
        <v>836</v>
      </c>
      <c r="E1786" t="s">
        <v>837</v>
      </c>
      <c r="F1786" t="s">
        <v>1055</v>
      </c>
      <c r="G1786" t="s">
        <v>1056</v>
      </c>
      <c r="H1786" t="s">
        <v>570</v>
      </c>
      <c r="I1786" t="s">
        <v>14</v>
      </c>
    </row>
    <row r="1787" spans="2:9">
      <c r="B1787" t="s">
        <v>4881</v>
      </c>
      <c r="C1787" t="s">
        <v>4882</v>
      </c>
      <c r="D1787" t="s">
        <v>836</v>
      </c>
      <c r="E1787" t="s">
        <v>837</v>
      </c>
      <c r="F1787" t="s">
        <v>1040</v>
      </c>
      <c r="G1787" t="s">
        <v>1041</v>
      </c>
      <c r="H1787" t="s">
        <v>590</v>
      </c>
      <c r="I1787" t="s">
        <v>591</v>
      </c>
    </row>
    <row r="1788" spans="2:9">
      <c r="B1788" t="s">
        <v>4883</v>
      </c>
      <c r="C1788" t="s">
        <v>4884</v>
      </c>
      <c r="D1788" t="s">
        <v>836</v>
      </c>
      <c r="E1788" t="s">
        <v>837</v>
      </c>
      <c r="F1788" t="s">
        <v>1040</v>
      </c>
      <c r="G1788" t="s">
        <v>1041</v>
      </c>
      <c r="H1788" t="s">
        <v>600</v>
      </c>
      <c r="I1788" t="s">
        <v>601</v>
      </c>
    </row>
    <row r="1789" spans="2:9">
      <c r="B1789" t="s">
        <v>4885</v>
      </c>
      <c r="C1789" t="s">
        <v>4886</v>
      </c>
      <c r="D1789" t="s">
        <v>836</v>
      </c>
      <c r="E1789" t="s">
        <v>837</v>
      </c>
      <c r="F1789" t="s">
        <v>956</v>
      </c>
      <c r="G1789" t="s">
        <v>957</v>
      </c>
      <c r="H1789" t="s">
        <v>4463</v>
      </c>
      <c r="I1789" t="s">
        <v>4464</v>
      </c>
    </row>
    <row r="1790" spans="2:9" hidden="1">
      <c r="B1790" t="s">
        <v>4887</v>
      </c>
      <c r="C1790" t="s">
        <v>4888</v>
      </c>
      <c r="D1790" t="s">
        <v>887</v>
      </c>
      <c r="E1790" t="s">
        <v>888</v>
      </c>
      <c r="F1790" t="s">
        <v>889</v>
      </c>
      <c r="G1790" t="s">
        <v>890</v>
      </c>
      <c r="H1790" t="s">
        <v>633</v>
      </c>
      <c r="I1790" t="s">
        <v>60</v>
      </c>
    </row>
    <row r="1791" spans="2:9" hidden="1">
      <c r="B1791" t="s">
        <v>4889</v>
      </c>
      <c r="C1791" t="s">
        <v>4890</v>
      </c>
      <c r="D1791" t="s">
        <v>887</v>
      </c>
      <c r="E1791" t="s">
        <v>888</v>
      </c>
      <c r="F1791" t="s">
        <v>889</v>
      </c>
      <c r="G1791" t="s">
        <v>890</v>
      </c>
      <c r="H1791" t="s">
        <v>633</v>
      </c>
      <c r="I1791" t="s">
        <v>60</v>
      </c>
    </row>
    <row r="1792" spans="2:9" hidden="1">
      <c r="B1792" t="s">
        <v>4891</v>
      </c>
      <c r="C1792" t="s">
        <v>4892</v>
      </c>
      <c r="D1792" t="s">
        <v>899</v>
      </c>
      <c r="E1792" t="s">
        <v>900</v>
      </c>
      <c r="F1792" t="s">
        <v>3325</v>
      </c>
      <c r="G1792" t="s">
        <v>3326</v>
      </c>
      <c r="H1792" t="s">
        <v>760</v>
      </c>
      <c r="I1792" t="s">
        <v>761</v>
      </c>
    </row>
    <row r="1793" spans="2:9">
      <c r="B1793" t="s">
        <v>4893</v>
      </c>
      <c r="C1793" t="s">
        <v>4894</v>
      </c>
      <c r="D1793" t="s">
        <v>836</v>
      </c>
      <c r="E1793" t="s">
        <v>837</v>
      </c>
      <c r="F1793" t="s">
        <v>1040</v>
      </c>
      <c r="G1793" t="s">
        <v>1041</v>
      </c>
      <c r="H1793" t="s">
        <v>562</v>
      </c>
      <c r="I1793" t="s">
        <v>13</v>
      </c>
    </row>
    <row r="1794" spans="2:9">
      <c r="B1794" t="s">
        <v>4895</v>
      </c>
      <c r="C1794" t="s">
        <v>4896</v>
      </c>
      <c r="D1794" t="s">
        <v>836</v>
      </c>
      <c r="E1794" t="s">
        <v>837</v>
      </c>
      <c r="F1794" t="s">
        <v>1875</v>
      </c>
      <c r="G1794" t="s">
        <v>1876</v>
      </c>
      <c r="H1794" t="s">
        <v>576</v>
      </c>
      <c r="I1794" t="s">
        <v>16</v>
      </c>
    </row>
    <row r="1795" spans="2:9">
      <c r="B1795" t="s">
        <v>4897</v>
      </c>
      <c r="C1795" t="s">
        <v>4898</v>
      </c>
      <c r="D1795" t="s">
        <v>836</v>
      </c>
      <c r="E1795" t="s">
        <v>837</v>
      </c>
      <c r="F1795" t="s">
        <v>1885</v>
      </c>
      <c r="G1795" t="s">
        <v>1886</v>
      </c>
      <c r="H1795" t="s">
        <v>600</v>
      </c>
      <c r="I1795" t="s">
        <v>601</v>
      </c>
    </row>
    <row r="1796" spans="2:9" hidden="1">
      <c r="B1796" t="s">
        <v>4899</v>
      </c>
      <c r="C1796" t="s">
        <v>4900</v>
      </c>
      <c r="D1796" t="s">
        <v>887</v>
      </c>
      <c r="E1796" t="s">
        <v>888</v>
      </c>
      <c r="F1796" t="s">
        <v>889</v>
      </c>
      <c r="G1796" t="s">
        <v>890</v>
      </c>
      <c r="H1796" t="s">
        <v>633</v>
      </c>
      <c r="I1796" t="s">
        <v>60</v>
      </c>
    </row>
    <row r="1797" spans="2:9">
      <c r="B1797" t="s">
        <v>4901</v>
      </c>
      <c r="C1797" t="s">
        <v>4902</v>
      </c>
      <c r="D1797" t="s">
        <v>836</v>
      </c>
      <c r="E1797" t="s">
        <v>837</v>
      </c>
      <c r="F1797" t="s">
        <v>1745</v>
      </c>
      <c r="G1797" t="s">
        <v>1746</v>
      </c>
      <c r="H1797" t="s">
        <v>576</v>
      </c>
      <c r="I1797" t="s">
        <v>16</v>
      </c>
    </row>
    <row r="1798" spans="2:9">
      <c r="B1798" t="s">
        <v>4903</v>
      </c>
      <c r="C1798" t="s">
        <v>4904</v>
      </c>
      <c r="D1798" t="s">
        <v>836</v>
      </c>
      <c r="E1798" t="s">
        <v>837</v>
      </c>
      <c r="F1798" t="s">
        <v>1745</v>
      </c>
      <c r="G1798" t="s">
        <v>1746</v>
      </c>
      <c r="H1798" t="s">
        <v>760</v>
      </c>
      <c r="I1798" t="s">
        <v>761</v>
      </c>
    </row>
    <row r="1799" spans="2:9">
      <c r="B1799" t="s">
        <v>4905</v>
      </c>
      <c r="C1799" t="s">
        <v>4906</v>
      </c>
      <c r="D1799" t="s">
        <v>836</v>
      </c>
      <c r="E1799" t="s">
        <v>837</v>
      </c>
      <c r="F1799" t="s">
        <v>1040</v>
      </c>
      <c r="G1799" t="s">
        <v>1041</v>
      </c>
      <c r="H1799" t="s">
        <v>576</v>
      </c>
      <c r="I1799" t="s">
        <v>16</v>
      </c>
    </row>
    <row r="1800" spans="2:9">
      <c r="B1800" t="s">
        <v>4907</v>
      </c>
      <c r="C1800" t="s">
        <v>4908</v>
      </c>
      <c r="D1800" t="s">
        <v>836</v>
      </c>
      <c r="E1800" t="s">
        <v>837</v>
      </c>
      <c r="F1800" t="s">
        <v>1668</v>
      </c>
      <c r="G1800" t="s">
        <v>1669</v>
      </c>
      <c r="H1800" t="s">
        <v>608</v>
      </c>
      <c r="I1800" t="s">
        <v>609</v>
      </c>
    </row>
    <row r="1801" spans="2:9" hidden="1">
      <c r="B1801" t="s">
        <v>4909</v>
      </c>
      <c r="C1801" t="s">
        <v>4910</v>
      </c>
      <c r="D1801" t="s">
        <v>899</v>
      </c>
      <c r="E1801" t="s">
        <v>900</v>
      </c>
      <c r="F1801" t="s">
        <v>3325</v>
      </c>
      <c r="G1801" t="s">
        <v>3326</v>
      </c>
      <c r="H1801" t="s">
        <v>633</v>
      </c>
      <c r="I1801" t="s">
        <v>60</v>
      </c>
    </row>
    <row r="1802" spans="2:9">
      <c r="B1802" t="s">
        <v>4911</v>
      </c>
      <c r="C1802" t="s">
        <v>4912</v>
      </c>
      <c r="D1802" t="s">
        <v>836</v>
      </c>
      <c r="E1802" t="s">
        <v>837</v>
      </c>
      <c r="F1802" t="s">
        <v>870</v>
      </c>
      <c r="G1802" t="s">
        <v>871</v>
      </c>
      <c r="H1802" t="s">
        <v>608</v>
      </c>
      <c r="I1802" t="s">
        <v>609</v>
      </c>
    </row>
    <row r="1803" spans="2:9">
      <c r="B1803" t="s">
        <v>4913</v>
      </c>
      <c r="C1803" t="s">
        <v>4914</v>
      </c>
      <c r="D1803" t="s">
        <v>836</v>
      </c>
      <c r="E1803" t="s">
        <v>837</v>
      </c>
      <c r="F1803" t="s">
        <v>916</v>
      </c>
      <c r="G1803" t="s">
        <v>917</v>
      </c>
      <c r="H1803" t="s">
        <v>600</v>
      </c>
      <c r="I1803" t="s">
        <v>601</v>
      </c>
    </row>
    <row r="1804" spans="2:9">
      <c r="B1804" t="s">
        <v>4915</v>
      </c>
      <c r="C1804" t="s">
        <v>4916</v>
      </c>
      <c r="D1804" t="s">
        <v>836</v>
      </c>
      <c r="E1804" t="s">
        <v>837</v>
      </c>
      <c r="F1804" t="s">
        <v>916</v>
      </c>
      <c r="G1804" t="s">
        <v>917</v>
      </c>
      <c r="H1804" t="s">
        <v>600</v>
      </c>
      <c r="I1804" t="s">
        <v>601</v>
      </c>
    </row>
    <row r="1805" spans="2:9">
      <c r="B1805" t="s">
        <v>4917</v>
      </c>
      <c r="C1805" t="s">
        <v>4918</v>
      </c>
      <c r="D1805" t="s">
        <v>836</v>
      </c>
      <c r="E1805" t="s">
        <v>837</v>
      </c>
      <c r="F1805" t="s">
        <v>1843</v>
      </c>
      <c r="G1805" t="s">
        <v>1844</v>
      </c>
      <c r="H1805" t="s">
        <v>590</v>
      </c>
      <c r="I1805" t="s">
        <v>591</v>
      </c>
    </row>
    <row r="1806" spans="2:9">
      <c r="B1806" t="s">
        <v>4919</v>
      </c>
      <c r="C1806" t="s">
        <v>4920</v>
      </c>
      <c r="D1806" t="s">
        <v>836</v>
      </c>
      <c r="E1806" t="s">
        <v>837</v>
      </c>
      <c r="F1806" t="s">
        <v>925</v>
      </c>
      <c r="G1806" t="s">
        <v>926</v>
      </c>
      <c r="H1806" t="s">
        <v>562</v>
      </c>
      <c r="I1806" t="s">
        <v>13</v>
      </c>
    </row>
    <row r="1807" spans="2:9">
      <c r="B1807" t="s">
        <v>4921</v>
      </c>
      <c r="C1807" t="s">
        <v>4922</v>
      </c>
      <c r="D1807" t="s">
        <v>836</v>
      </c>
      <c r="E1807" t="s">
        <v>837</v>
      </c>
      <c r="F1807" t="s">
        <v>1158</v>
      </c>
      <c r="G1807" t="s">
        <v>1159</v>
      </c>
      <c r="H1807" t="s">
        <v>562</v>
      </c>
      <c r="I1807" t="s">
        <v>13</v>
      </c>
    </row>
    <row r="1808" spans="2:9" hidden="1">
      <c r="B1808" t="s">
        <v>4923</v>
      </c>
      <c r="C1808" t="s">
        <v>4924</v>
      </c>
      <c r="D1808" t="s">
        <v>887</v>
      </c>
      <c r="E1808" t="s">
        <v>888</v>
      </c>
      <c r="F1808" t="s">
        <v>889</v>
      </c>
      <c r="G1808" t="s">
        <v>890</v>
      </c>
      <c r="H1808" t="s">
        <v>633</v>
      </c>
      <c r="I1808" t="s">
        <v>60</v>
      </c>
    </row>
    <row r="1809" spans="2:9" hidden="1">
      <c r="B1809" t="s">
        <v>4925</v>
      </c>
      <c r="C1809" t="s">
        <v>4926</v>
      </c>
      <c r="D1809" t="s">
        <v>899</v>
      </c>
      <c r="E1809" t="s">
        <v>900</v>
      </c>
      <c r="F1809" t="s">
        <v>960</v>
      </c>
      <c r="G1809" t="s">
        <v>961</v>
      </c>
      <c r="H1809" t="s">
        <v>3249</v>
      </c>
      <c r="I1809" t="s">
        <v>3250</v>
      </c>
    </row>
    <row r="1810" spans="2:9" hidden="1">
      <c r="B1810" t="s">
        <v>4927</v>
      </c>
      <c r="C1810" t="s">
        <v>4928</v>
      </c>
      <c r="D1810" t="s">
        <v>887</v>
      </c>
      <c r="E1810" t="s">
        <v>888</v>
      </c>
      <c r="F1810" t="s">
        <v>889</v>
      </c>
      <c r="G1810" t="s">
        <v>890</v>
      </c>
      <c r="H1810" t="s">
        <v>633</v>
      </c>
      <c r="I1810" t="s">
        <v>60</v>
      </c>
    </row>
    <row r="1811" spans="2:9" hidden="1">
      <c r="B1811" t="s">
        <v>4929</v>
      </c>
      <c r="C1811" t="s">
        <v>4930</v>
      </c>
      <c r="D1811" t="s">
        <v>887</v>
      </c>
      <c r="E1811" t="s">
        <v>888</v>
      </c>
      <c r="F1811" t="s">
        <v>889</v>
      </c>
      <c r="G1811" t="s">
        <v>890</v>
      </c>
      <c r="H1811" t="s">
        <v>633</v>
      </c>
      <c r="I1811" t="s">
        <v>60</v>
      </c>
    </row>
    <row r="1812" spans="2:9">
      <c r="B1812" t="s">
        <v>4931</v>
      </c>
      <c r="C1812" t="s">
        <v>4932</v>
      </c>
      <c r="D1812" t="s">
        <v>836</v>
      </c>
      <c r="E1812" t="s">
        <v>837</v>
      </c>
      <c r="F1812" t="s">
        <v>1013</v>
      </c>
      <c r="G1812" t="s">
        <v>1014</v>
      </c>
      <c r="H1812" t="s">
        <v>2670</v>
      </c>
      <c r="I1812" t="s">
        <v>2671</v>
      </c>
    </row>
    <row r="1813" spans="2:9">
      <c r="B1813" t="s">
        <v>4933</v>
      </c>
      <c r="C1813" t="s">
        <v>4934</v>
      </c>
      <c r="D1813" t="s">
        <v>836</v>
      </c>
      <c r="E1813" t="s">
        <v>837</v>
      </c>
      <c r="F1813" t="s">
        <v>1843</v>
      </c>
      <c r="G1813" t="s">
        <v>1844</v>
      </c>
      <c r="H1813" t="s">
        <v>608</v>
      </c>
      <c r="I1813" t="s">
        <v>609</v>
      </c>
    </row>
    <row r="1814" spans="2:9">
      <c r="B1814" t="s">
        <v>4935</v>
      </c>
      <c r="C1814" t="s">
        <v>4936</v>
      </c>
      <c r="D1814" t="s">
        <v>836</v>
      </c>
      <c r="E1814" t="s">
        <v>837</v>
      </c>
      <c r="F1814" t="s">
        <v>1769</v>
      </c>
      <c r="G1814" t="s">
        <v>1770</v>
      </c>
      <c r="H1814" t="s">
        <v>576</v>
      </c>
      <c r="I1814" t="s">
        <v>16</v>
      </c>
    </row>
    <row r="1815" spans="2:9">
      <c r="B1815" t="s">
        <v>4937</v>
      </c>
      <c r="C1815" t="s">
        <v>4938</v>
      </c>
      <c r="D1815" t="s">
        <v>836</v>
      </c>
      <c r="E1815" t="s">
        <v>837</v>
      </c>
      <c r="F1815" t="s">
        <v>1001</v>
      </c>
      <c r="G1815" t="s">
        <v>1002</v>
      </c>
      <c r="H1815" t="s">
        <v>600</v>
      </c>
      <c r="I1815" t="s">
        <v>601</v>
      </c>
    </row>
    <row r="1816" spans="2:9" hidden="1">
      <c r="B1816" t="s">
        <v>4939</v>
      </c>
      <c r="C1816" t="s">
        <v>4940</v>
      </c>
      <c r="D1816" t="s">
        <v>887</v>
      </c>
      <c r="E1816" t="s">
        <v>888</v>
      </c>
      <c r="F1816" t="s">
        <v>977</v>
      </c>
      <c r="G1816" t="s">
        <v>978</v>
      </c>
      <c r="H1816" t="s">
        <v>633</v>
      </c>
      <c r="I1816" t="s">
        <v>60</v>
      </c>
    </row>
    <row r="1817" spans="2:9">
      <c r="B1817" t="s">
        <v>4941</v>
      </c>
      <c r="C1817" t="s">
        <v>4942</v>
      </c>
      <c r="D1817" t="s">
        <v>836</v>
      </c>
      <c r="E1817" t="s">
        <v>837</v>
      </c>
      <c r="F1817" t="s">
        <v>916</v>
      </c>
      <c r="G1817" t="s">
        <v>917</v>
      </c>
      <c r="H1817" t="s">
        <v>576</v>
      </c>
      <c r="I1817" t="s">
        <v>16</v>
      </c>
    </row>
    <row r="1818" spans="2:9">
      <c r="B1818" t="s">
        <v>4943</v>
      </c>
      <c r="C1818" t="s">
        <v>4944</v>
      </c>
      <c r="D1818" t="s">
        <v>836</v>
      </c>
      <c r="E1818" t="s">
        <v>837</v>
      </c>
      <c r="F1818" t="s">
        <v>985</v>
      </c>
      <c r="G1818" t="s">
        <v>986</v>
      </c>
      <c r="H1818" t="s">
        <v>576</v>
      </c>
      <c r="I1818" t="s">
        <v>16</v>
      </c>
    </row>
    <row r="1819" spans="2:9">
      <c r="B1819" t="s">
        <v>4945</v>
      </c>
      <c r="C1819" t="s">
        <v>4946</v>
      </c>
      <c r="D1819" t="s">
        <v>836</v>
      </c>
      <c r="E1819" t="s">
        <v>837</v>
      </c>
      <c r="F1819" t="s">
        <v>935</v>
      </c>
      <c r="G1819" t="s">
        <v>936</v>
      </c>
      <c r="H1819" t="s">
        <v>590</v>
      </c>
      <c r="I1819" t="s">
        <v>591</v>
      </c>
    </row>
    <row r="1820" spans="2:9">
      <c r="B1820" t="s">
        <v>4947</v>
      </c>
      <c r="C1820" t="s">
        <v>4948</v>
      </c>
      <c r="D1820" t="s">
        <v>836</v>
      </c>
      <c r="E1820" t="s">
        <v>837</v>
      </c>
      <c r="F1820" t="s">
        <v>1973</v>
      </c>
      <c r="G1820" t="s">
        <v>1974</v>
      </c>
      <c r="H1820" t="s">
        <v>608</v>
      </c>
      <c r="I1820" t="s">
        <v>609</v>
      </c>
    </row>
    <row r="1821" spans="2:9" hidden="1">
      <c r="B1821" t="s">
        <v>4949</v>
      </c>
      <c r="C1821" t="s">
        <v>4950</v>
      </c>
      <c r="D1821" t="s">
        <v>899</v>
      </c>
      <c r="E1821" t="s">
        <v>900</v>
      </c>
      <c r="F1821" t="s">
        <v>960</v>
      </c>
      <c r="G1821" t="s">
        <v>961</v>
      </c>
      <c r="H1821" t="s">
        <v>608</v>
      </c>
      <c r="I1821" t="s">
        <v>609</v>
      </c>
    </row>
    <row r="1822" spans="2:9">
      <c r="B1822" t="s">
        <v>4951</v>
      </c>
      <c r="C1822" t="s">
        <v>4952</v>
      </c>
      <c r="D1822" t="s">
        <v>836</v>
      </c>
      <c r="E1822" t="s">
        <v>837</v>
      </c>
      <c r="F1822" t="s">
        <v>870</v>
      </c>
      <c r="G1822" t="s">
        <v>871</v>
      </c>
      <c r="H1822" t="s">
        <v>633</v>
      </c>
      <c r="I1822" t="s">
        <v>60</v>
      </c>
    </row>
    <row r="1823" spans="2:9">
      <c r="B1823" t="s">
        <v>4953</v>
      </c>
      <c r="C1823" t="s">
        <v>4954</v>
      </c>
      <c r="D1823" t="s">
        <v>836</v>
      </c>
      <c r="E1823" t="s">
        <v>837</v>
      </c>
      <c r="F1823" t="s">
        <v>1393</v>
      </c>
      <c r="G1823" t="s">
        <v>1394</v>
      </c>
      <c r="H1823" t="s">
        <v>4955</v>
      </c>
      <c r="I1823" t="s">
        <v>4956</v>
      </c>
    </row>
    <row r="1824" spans="2:9" hidden="1">
      <c r="B1824" t="s">
        <v>4957</v>
      </c>
      <c r="C1824" t="s">
        <v>4958</v>
      </c>
      <c r="D1824" t="s">
        <v>899</v>
      </c>
      <c r="E1824" t="s">
        <v>900</v>
      </c>
      <c r="F1824" t="s">
        <v>3939</v>
      </c>
      <c r="G1824" t="s">
        <v>3940</v>
      </c>
      <c r="H1824" t="s">
        <v>760</v>
      </c>
      <c r="I1824" t="s">
        <v>761</v>
      </c>
    </row>
    <row r="1825" spans="2:9" hidden="1">
      <c r="B1825" t="s">
        <v>4959</v>
      </c>
      <c r="C1825" t="s">
        <v>4960</v>
      </c>
      <c r="D1825" t="s">
        <v>899</v>
      </c>
      <c r="E1825" t="s">
        <v>900</v>
      </c>
      <c r="F1825" t="s">
        <v>1105</v>
      </c>
      <c r="G1825" t="s">
        <v>1106</v>
      </c>
      <c r="H1825" t="s">
        <v>612</v>
      </c>
      <c r="I1825" t="s">
        <v>613</v>
      </c>
    </row>
    <row r="1826" spans="2:9">
      <c r="B1826" t="s">
        <v>4961</v>
      </c>
      <c r="C1826" t="s">
        <v>4962</v>
      </c>
      <c r="D1826" t="s">
        <v>836</v>
      </c>
      <c r="E1826" t="s">
        <v>837</v>
      </c>
      <c r="F1826" t="s">
        <v>1533</v>
      </c>
      <c r="G1826" t="s">
        <v>1534</v>
      </c>
      <c r="H1826" t="s">
        <v>600</v>
      </c>
      <c r="I1826" t="s">
        <v>601</v>
      </c>
    </row>
    <row r="1827" spans="2:9" hidden="1">
      <c r="B1827" t="s">
        <v>4963</v>
      </c>
      <c r="C1827" t="s">
        <v>4964</v>
      </c>
      <c r="D1827" t="s">
        <v>899</v>
      </c>
      <c r="E1827" t="s">
        <v>900</v>
      </c>
      <c r="F1827" t="s">
        <v>1105</v>
      </c>
      <c r="G1827" t="s">
        <v>1106</v>
      </c>
      <c r="H1827" t="s">
        <v>3477</v>
      </c>
      <c r="I1827" t="s">
        <v>3478</v>
      </c>
    </row>
    <row r="1828" spans="2:9">
      <c r="B1828" t="s">
        <v>4965</v>
      </c>
      <c r="C1828" t="s">
        <v>4966</v>
      </c>
      <c r="D1828" t="s">
        <v>836</v>
      </c>
      <c r="E1828" t="s">
        <v>837</v>
      </c>
      <c r="F1828" t="s">
        <v>1458</v>
      </c>
      <c r="G1828" t="s">
        <v>1459</v>
      </c>
      <c r="H1828" t="s">
        <v>3477</v>
      </c>
      <c r="I1828" t="s">
        <v>3478</v>
      </c>
    </row>
    <row r="1829" spans="2:9">
      <c r="B1829" t="s">
        <v>4967</v>
      </c>
      <c r="C1829" t="s">
        <v>4968</v>
      </c>
      <c r="D1829" t="s">
        <v>836</v>
      </c>
      <c r="E1829" t="s">
        <v>837</v>
      </c>
      <c r="F1829" t="s">
        <v>1393</v>
      </c>
      <c r="G1829" t="s">
        <v>1394</v>
      </c>
      <c r="H1829" t="s">
        <v>633</v>
      </c>
      <c r="I1829" t="s">
        <v>60</v>
      </c>
    </row>
    <row r="1830" spans="2:9">
      <c r="B1830" t="s">
        <v>4969</v>
      </c>
      <c r="C1830" t="s">
        <v>4970</v>
      </c>
      <c r="D1830" t="s">
        <v>836</v>
      </c>
      <c r="E1830" t="s">
        <v>837</v>
      </c>
      <c r="F1830" t="s">
        <v>1843</v>
      </c>
      <c r="G1830" t="s">
        <v>1844</v>
      </c>
      <c r="H1830" t="s">
        <v>612</v>
      </c>
      <c r="I1830" t="s">
        <v>613</v>
      </c>
    </row>
    <row r="1831" spans="2:9">
      <c r="B1831" t="s">
        <v>4971</v>
      </c>
      <c r="C1831" t="s">
        <v>4972</v>
      </c>
      <c r="D1831" t="s">
        <v>836</v>
      </c>
      <c r="E1831" t="s">
        <v>837</v>
      </c>
      <c r="F1831" t="s">
        <v>2494</v>
      </c>
      <c r="G1831" t="s">
        <v>2495</v>
      </c>
      <c r="H1831" t="s">
        <v>622</v>
      </c>
      <c r="I1831" t="s">
        <v>623</v>
      </c>
    </row>
    <row r="1832" spans="2:9">
      <c r="B1832" t="s">
        <v>4973</v>
      </c>
      <c r="C1832" t="s">
        <v>4974</v>
      </c>
      <c r="D1832" t="s">
        <v>836</v>
      </c>
      <c r="E1832" t="s">
        <v>837</v>
      </c>
      <c r="F1832" t="s">
        <v>1777</v>
      </c>
      <c r="G1832" t="s">
        <v>1778</v>
      </c>
      <c r="H1832" t="s">
        <v>622</v>
      </c>
      <c r="I1832" t="s">
        <v>623</v>
      </c>
    </row>
    <row r="1833" spans="2:9">
      <c r="B1833" t="s">
        <v>4975</v>
      </c>
      <c r="C1833" t="s">
        <v>4976</v>
      </c>
      <c r="D1833" t="s">
        <v>836</v>
      </c>
      <c r="E1833" t="s">
        <v>837</v>
      </c>
      <c r="F1833" t="s">
        <v>2494</v>
      </c>
      <c r="G1833" t="s">
        <v>2495</v>
      </c>
      <c r="H1833" t="s">
        <v>622</v>
      </c>
      <c r="I1833" t="s">
        <v>623</v>
      </c>
    </row>
    <row r="1834" spans="2:9">
      <c r="B1834" t="s">
        <v>4977</v>
      </c>
      <c r="C1834" t="s">
        <v>4978</v>
      </c>
      <c r="D1834" t="s">
        <v>836</v>
      </c>
      <c r="E1834" t="s">
        <v>837</v>
      </c>
      <c r="F1834" t="s">
        <v>2420</v>
      </c>
      <c r="G1834" t="s">
        <v>2421</v>
      </c>
      <c r="H1834" t="s">
        <v>622</v>
      </c>
      <c r="I1834" t="s">
        <v>623</v>
      </c>
    </row>
    <row r="1835" spans="2:9">
      <c r="B1835" t="s">
        <v>4979</v>
      </c>
      <c r="C1835" t="s">
        <v>4980</v>
      </c>
      <c r="D1835" t="s">
        <v>836</v>
      </c>
      <c r="E1835" t="s">
        <v>837</v>
      </c>
      <c r="F1835" t="s">
        <v>852</v>
      </c>
      <c r="G1835" t="s">
        <v>853</v>
      </c>
      <c r="H1835" t="s">
        <v>622</v>
      </c>
      <c r="I1835" t="s">
        <v>623</v>
      </c>
    </row>
    <row r="1836" spans="2:9">
      <c r="B1836" t="s">
        <v>4981</v>
      </c>
      <c r="C1836" t="s">
        <v>4982</v>
      </c>
      <c r="D1836" t="s">
        <v>836</v>
      </c>
      <c r="E1836" t="s">
        <v>837</v>
      </c>
      <c r="F1836" t="s">
        <v>1644</v>
      </c>
      <c r="G1836" t="s">
        <v>1645</v>
      </c>
      <c r="H1836" t="s">
        <v>622</v>
      </c>
      <c r="I1836" t="s">
        <v>623</v>
      </c>
    </row>
    <row r="1837" spans="2:9">
      <c r="B1837" t="s">
        <v>4983</v>
      </c>
      <c r="C1837" t="s">
        <v>4984</v>
      </c>
      <c r="D1837" t="s">
        <v>836</v>
      </c>
      <c r="E1837" t="s">
        <v>837</v>
      </c>
      <c r="F1837" t="s">
        <v>1644</v>
      </c>
      <c r="G1837" t="s">
        <v>1645</v>
      </c>
      <c r="H1837" t="s">
        <v>622</v>
      </c>
      <c r="I1837" t="s">
        <v>623</v>
      </c>
    </row>
    <row r="1838" spans="2:9">
      <c r="B1838" t="s">
        <v>4985</v>
      </c>
      <c r="C1838" t="s">
        <v>4986</v>
      </c>
      <c r="D1838" t="s">
        <v>836</v>
      </c>
      <c r="E1838" t="s">
        <v>837</v>
      </c>
      <c r="F1838" t="s">
        <v>1765</v>
      </c>
      <c r="G1838" t="s">
        <v>1766</v>
      </c>
      <c r="H1838" t="s">
        <v>622</v>
      </c>
      <c r="I1838" t="s">
        <v>623</v>
      </c>
    </row>
    <row r="1839" spans="2:9">
      <c r="B1839" t="s">
        <v>4987</v>
      </c>
      <c r="C1839" t="s">
        <v>4988</v>
      </c>
      <c r="D1839" t="s">
        <v>836</v>
      </c>
      <c r="E1839" t="s">
        <v>837</v>
      </c>
      <c r="F1839" t="s">
        <v>2507</v>
      </c>
      <c r="G1839" t="s">
        <v>2508</v>
      </c>
      <c r="H1839" t="s">
        <v>622</v>
      </c>
      <c r="I1839" t="s">
        <v>623</v>
      </c>
    </row>
    <row r="1840" spans="2:9">
      <c r="B1840" t="s">
        <v>4989</v>
      </c>
      <c r="C1840" t="s">
        <v>4990</v>
      </c>
      <c r="D1840" t="s">
        <v>836</v>
      </c>
      <c r="E1840" t="s">
        <v>837</v>
      </c>
      <c r="F1840" t="s">
        <v>1745</v>
      </c>
      <c r="G1840" t="s">
        <v>1746</v>
      </c>
      <c r="H1840" t="s">
        <v>622</v>
      </c>
      <c r="I1840" t="s">
        <v>623</v>
      </c>
    </row>
    <row r="1841" spans="2:9">
      <c r="B1841" t="s">
        <v>4991</v>
      </c>
      <c r="C1841" t="s">
        <v>4992</v>
      </c>
      <c r="D1841" t="s">
        <v>836</v>
      </c>
      <c r="E1841" t="s">
        <v>837</v>
      </c>
      <c r="F1841" t="s">
        <v>3051</v>
      </c>
      <c r="G1841" t="s">
        <v>3052</v>
      </c>
      <c r="H1841" t="s">
        <v>622</v>
      </c>
      <c r="I1841" t="s">
        <v>623</v>
      </c>
    </row>
    <row r="1842" spans="2:9">
      <c r="B1842" t="s">
        <v>4993</v>
      </c>
      <c r="C1842" t="s">
        <v>4994</v>
      </c>
      <c r="D1842" t="s">
        <v>836</v>
      </c>
      <c r="E1842" t="s">
        <v>837</v>
      </c>
      <c r="F1842" t="s">
        <v>1885</v>
      </c>
      <c r="G1842" t="s">
        <v>1886</v>
      </c>
      <c r="H1842" t="s">
        <v>622</v>
      </c>
      <c r="I1842" t="s">
        <v>623</v>
      </c>
    </row>
    <row r="1843" spans="2:9">
      <c r="B1843" t="s">
        <v>4995</v>
      </c>
      <c r="C1843" t="s">
        <v>4996</v>
      </c>
      <c r="D1843" t="s">
        <v>836</v>
      </c>
      <c r="E1843" t="s">
        <v>837</v>
      </c>
      <c r="F1843" t="s">
        <v>2376</v>
      </c>
      <c r="G1843" t="s">
        <v>2377</v>
      </c>
      <c r="H1843" t="s">
        <v>622</v>
      </c>
      <c r="I1843" t="s">
        <v>623</v>
      </c>
    </row>
    <row r="1844" spans="2:9">
      <c r="B1844" t="s">
        <v>4997</v>
      </c>
      <c r="C1844" t="s">
        <v>4998</v>
      </c>
      <c r="D1844" t="s">
        <v>836</v>
      </c>
      <c r="E1844" t="s">
        <v>837</v>
      </c>
      <c r="F1844" t="s">
        <v>2376</v>
      </c>
      <c r="G1844" t="s">
        <v>2377</v>
      </c>
      <c r="H1844" t="s">
        <v>622</v>
      </c>
      <c r="I1844" t="s">
        <v>623</v>
      </c>
    </row>
    <row r="1845" spans="2:9">
      <c r="B1845" t="s">
        <v>4999</v>
      </c>
      <c r="C1845" t="s">
        <v>5000</v>
      </c>
      <c r="D1845" t="s">
        <v>836</v>
      </c>
      <c r="E1845" t="s">
        <v>837</v>
      </c>
      <c r="F1845" t="s">
        <v>2376</v>
      </c>
      <c r="G1845" t="s">
        <v>2377</v>
      </c>
      <c r="H1845" t="s">
        <v>622</v>
      </c>
      <c r="I1845" t="s">
        <v>623</v>
      </c>
    </row>
    <row r="1846" spans="2:9">
      <c r="B1846" t="s">
        <v>5001</v>
      </c>
      <c r="C1846" t="s">
        <v>5002</v>
      </c>
      <c r="D1846" t="s">
        <v>836</v>
      </c>
      <c r="E1846" t="s">
        <v>837</v>
      </c>
      <c r="F1846" t="s">
        <v>2376</v>
      </c>
      <c r="G1846" t="s">
        <v>2377</v>
      </c>
      <c r="H1846" t="s">
        <v>622</v>
      </c>
      <c r="I1846" t="s">
        <v>623</v>
      </c>
    </row>
    <row r="1847" spans="2:9">
      <c r="B1847" t="s">
        <v>5003</v>
      </c>
      <c r="C1847" t="s">
        <v>5004</v>
      </c>
      <c r="D1847" t="s">
        <v>836</v>
      </c>
      <c r="E1847" t="s">
        <v>837</v>
      </c>
      <c r="F1847" t="s">
        <v>1885</v>
      </c>
      <c r="G1847" t="s">
        <v>1886</v>
      </c>
      <c r="H1847" t="s">
        <v>622</v>
      </c>
      <c r="I1847" t="s">
        <v>623</v>
      </c>
    </row>
    <row r="1848" spans="2:9">
      <c r="B1848" t="s">
        <v>5005</v>
      </c>
      <c r="C1848" t="s">
        <v>5006</v>
      </c>
      <c r="D1848" t="s">
        <v>836</v>
      </c>
      <c r="E1848" t="s">
        <v>837</v>
      </c>
      <c r="F1848" t="s">
        <v>2129</v>
      </c>
      <c r="G1848" t="s">
        <v>2130</v>
      </c>
      <c r="H1848" t="s">
        <v>622</v>
      </c>
      <c r="I1848" t="s">
        <v>623</v>
      </c>
    </row>
    <row r="1849" spans="2:9">
      <c r="B1849" t="s">
        <v>5007</v>
      </c>
      <c r="C1849" t="s">
        <v>5008</v>
      </c>
      <c r="D1849" t="s">
        <v>836</v>
      </c>
      <c r="E1849" t="s">
        <v>837</v>
      </c>
      <c r="F1849" t="s">
        <v>2129</v>
      </c>
      <c r="G1849" t="s">
        <v>2130</v>
      </c>
      <c r="H1849" t="s">
        <v>622</v>
      </c>
      <c r="I1849" t="s">
        <v>623</v>
      </c>
    </row>
    <row r="1850" spans="2:9">
      <c r="B1850" t="s">
        <v>5009</v>
      </c>
      <c r="C1850" t="s">
        <v>5010</v>
      </c>
      <c r="D1850" t="s">
        <v>836</v>
      </c>
      <c r="E1850" t="s">
        <v>837</v>
      </c>
      <c r="F1850" t="s">
        <v>1533</v>
      </c>
      <c r="G1850" t="s">
        <v>1534</v>
      </c>
      <c r="H1850" t="s">
        <v>622</v>
      </c>
      <c r="I1850" t="s">
        <v>623</v>
      </c>
    </row>
    <row r="1851" spans="2:9">
      <c r="B1851" t="s">
        <v>5011</v>
      </c>
      <c r="C1851" t="s">
        <v>5012</v>
      </c>
      <c r="D1851" t="s">
        <v>836</v>
      </c>
      <c r="E1851" t="s">
        <v>837</v>
      </c>
      <c r="F1851" t="s">
        <v>1777</v>
      </c>
      <c r="G1851" t="s">
        <v>1778</v>
      </c>
      <c r="H1851" t="s">
        <v>622</v>
      </c>
      <c r="I1851" t="s">
        <v>623</v>
      </c>
    </row>
    <row r="1852" spans="2:9">
      <c r="B1852" t="s">
        <v>5013</v>
      </c>
      <c r="C1852" t="s">
        <v>5014</v>
      </c>
      <c r="D1852" t="s">
        <v>836</v>
      </c>
      <c r="E1852" t="s">
        <v>837</v>
      </c>
      <c r="F1852" t="s">
        <v>1370</v>
      </c>
      <c r="G1852" t="s">
        <v>1371</v>
      </c>
      <c r="H1852" t="s">
        <v>3477</v>
      </c>
      <c r="I1852" t="s">
        <v>3478</v>
      </c>
    </row>
    <row r="1853" spans="2:9">
      <c r="B1853" t="s">
        <v>5015</v>
      </c>
      <c r="C1853" t="s">
        <v>5016</v>
      </c>
      <c r="D1853" t="s">
        <v>836</v>
      </c>
      <c r="E1853" t="s">
        <v>837</v>
      </c>
      <c r="F1853" t="s">
        <v>2308</v>
      </c>
      <c r="G1853" t="s">
        <v>2309</v>
      </c>
      <c r="H1853" t="s">
        <v>3477</v>
      </c>
      <c r="I1853" t="s">
        <v>3478</v>
      </c>
    </row>
    <row r="1854" spans="2:9">
      <c r="B1854" t="s">
        <v>5017</v>
      </c>
      <c r="C1854" t="s">
        <v>5018</v>
      </c>
      <c r="D1854" t="s">
        <v>836</v>
      </c>
      <c r="E1854" t="s">
        <v>837</v>
      </c>
      <c r="F1854" t="s">
        <v>1320</v>
      </c>
      <c r="G1854" t="s">
        <v>1321</v>
      </c>
      <c r="H1854" t="s">
        <v>622</v>
      </c>
      <c r="I1854" t="s">
        <v>623</v>
      </c>
    </row>
    <row r="1855" spans="2:9">
      <c r="B1855" t="s">
        <v>5019</v>
      </c>
      <c r="C1855" t="s">
        <v>5020</v>
      </c>
      <c r="D1855" t="s">
        <v>836</v>
      </c>
      <c r="E1855" t="s">
        <v>837</v>
      </c>
      <c r="F1855" t="s">
        <v>2143</v>
      </c>
      <c r="G1855" t="s">
        <v>2144</v>
      </c>
      <c r="H1855" t="s">
        <v>622</v>
      </c>
      <c r="I1855" t="s">
        <v>623</v>
      </c>
    </row>
    <row r="1856" spans="2:9">
      <c r="B1856" t="s">
        <v>620</v>
      </c>
      <c r="C1856" t="s">
        <v>621</v>
      </c>
      <c r="D1856" t="s">
        <v>836</v>
      </c>
      <c r="E1856" t="s">
        <v>837</v>
      </c>
      <c r="F1856" t="s">
        <v>557</v>
      </c>
      <c r="G1856" t="s">
        <v>558</v>
      </c>
      <c r="H1856" t="s">
        <v>622</v>
      </c>
      <c r="I1856" t="s">
        <v>623</v>
      </c>
    </row>
    <row r="1857" spans="2:9">
      <c r="B1857" t="s">
        <v>5021</v>
      </c>
      <c r="C1857" t="s">
        <v>5022</v>
      </c>
      <c r="D1857" t="s">
        <v>836</v>
      </c>
      <c r="E1857" t="s">
        <v>837</v>
      </c>
      <c r="F1857" t="s">
        <v>925</v>
      </c>
      <c r="G1857" t="s">
        <v>926</v>
      </c>
      <c r="H1857" t="s">
        <v>622</v>
      </c>
      <c r="I1857" t="s">
        <v>623</v>
      </c>
    </row>
    <row r="1858" spans="2:9">
      <c r="B1858" t="s">
        <v>5023</v>
      </c>
      <c r="C1858" t="s">
        <v>5024</v>
      </c>
      <c r="D1858" t="s">
        <v>836</v>
      </c>
      <c r="E1858" t="s">
        <v>837</v>
      </c>
      <c r="F1858" t="s">
        <v>935</v>
      </c>
      <c r="G1858" t="s">
        <v>936</v>
      </c>
      <c r="H1858" t="s">
        <v>622</v>
      </c>
      <c r="I1858" t="s">
        <v>623</v>
      </c>
    </row>
    <row r="1859" spans="2:9">
      <c r="B1859" t="s">
        <v>5025</v>
      </c>
      <c r="C1859" t="s">
        <v>5026</v>
      </c>
      <c r="D1859" t="s">
        <v>836</v>
      </c>
      <c r="E1859" t="s">
        <v>837</v>
      </c>
      <c r="F1859" t="s">
        <v>1001</v>
      </c>
      <c r="G1859" t="s">
        <v>1002</v>
      </c>
      <c r="H1859" t="s">
        <v>622</v>
      </c>
      <c r="I1859" t="s">
        <v>623</v>
      </c>
    </row>
    <row r="1860" spans="2:9">
      <c r="B1860" t="s">
        <v>5027</v>
      </c>
      <c r="C1860" t="s">
        <v>5028</v>
      </c>
      <c r="D1860" t="s">
        <v>836</v>
      </c>
      <c r="E1860" t="s">
        <v>837</v>
      </c>
      <c r="F1860" t="s">
        <v>916</v>
      </c>
      <c r="G1860" t="s">
        <v>917</v>
      </c>
      <c r="H1860" t="s">
        <v>622</v>
      </c>
      <c r="I1860" t="s">
        <v>623</v>
      </c>
    </row>
    <row r="1861" spans="2:9">
      <c r="B1861" t="s">
        <v>5029</v>
      </c>
      <c r="C1861" t="s">
        <v>5030</v>
      </c>
      <c r="D1861" t="s">
        <v>836</v>
      </c>
      <c r="E1861" t="s">
        <v>837</v>
      </c>
      <c r="F1861" t="s">
        <v>985</v>
      </c>
      <c r="G1861" t="s">
        <v>986</v>
      </c>
      <c r="H1861" t="s">
        <v>633</v>
      </c>
      <c r="I1861" t="s">
        <v>60</v>
      </c>
    </row>
    <row r="1862" spans="2:9">
      <c r="B1862" t="s">
        <v>5031</v>
      </c>
      <c r="C1862" t="s">
        <v>5032</v>
      </c>
      <c r="D1862" t="s">
        <v>836</v>
      </c>
      <c r="E1862" t="s">
        <v>837</v>
      </c>
      <c r="F1862" t="s">
        <v>985</v>
      </c>
      <c r="G1862" t="s">
        <v>986</v>
      </c>
      <c r="H1862" t="s">
        <v>633</v>
      </c>
      <c r="I1862" t="s">
        <v>60</v>
      </c>
    </row>
    <row r="1863" spans="2:9">
      <c r="B1863" t="s">
        <v>5033</v>
      </c>
      <c r="C1863" t="s">
        <v>5034</v>
      </c>
      <c r="D1863" t="s">
        <v>836</v>
      </c>
      <c r="E1863" t="s">
        <v>837</v>
      </c>
      <c r="F1863" t="s">
        <v>1001</v>
      </c>
      <c r="G1863" t="s">
        <v>1002</v>
      </c>
      <c r="H1863" t="s">
        <v>622</v>
      </c>
      <c r="I1863" t="s">
        <v>623</v>
      </c>
    </row>
    <row r="1864" spans="2:9">
      <c r="B1864" t="s">
        <v>5035</v>
      </c>
      <c r="C1864" t="s">
        <v>5036</v>
      </c>
      <c r="D1864" t="s">
        <v>836</v>
      </c>
      <c r="E1864" t="s">
        <v>837</v>
      </c>
      <c r="F1864" t="s">
        <v>985</v>
      </c>
      <c r="G1864" t="s">
        <v>986</v>
      </c>
      <c r="H1864" t="s">
        <v>633</v>
      </c>
      <c r="I1864" t="s">
        <v>60</v>
      </c>
    </row>
    <row r="1865" spans="2:9">
      <c r="B1865" t="s">
        <v>5037</v>
      </c>
      <c r="C1865" t="s">
        <v>5038</v>
      </c>
      <c r="D1865" t="s">
        <v>836</v>
      </c>
      <c r="E1865" t="s">
        <v>837</v>
      </c>
      <c r="F1865" t="s">
        <v>1013</v>
      </c>
      <c r="G1865" t="s">
        <v>1014</v>
      </c>
      <c r="H1865" t="s">
        <v>633</v>
      </c>
      <c r="I1865" t="s">
        <v>60</v>
      </c>
    </row>
    <row r="1866" spans="2:9" hidden="1">
      <c r="B1866" t="s">
        <v>5039</v>
      </c>
      <c r="C1866" t="s">
        <v>5040</v>
      </c>
      <c r="D1866" t="s">
        <v>1305</v>
      </c>
      <c r="E1866" t="s">
        <v>1306</v>
      </c>
      <c r="F1866" t="s">
        <v>2177</v>
      </c>
      <c r="G1866" t="s">
        <v>2178</v>
      </c>
      <c r="H1866" t="s">
        <v>4416</v>
      </c>
      <c r="I1866" t="s">
        <v>4417</v>
      </c>
    </row>
    <row r="1867" spans="2:9" hidden="1">
      <c r="B1867" t="s">
        <v>5041</v>
      </c>
      <c r="C1867" t="s">
        <v>5042</v>
      </c>
      <c r="D1867" t="s">
        <v>1305</v>
      </c>
      <c r="E1867" t="s">
        <v>1306</v>
      </c>
      <c r="F1867" t="s">
        <v>1575</v>
      </c>
      <c r="G1867" t="s">
        <v>1576</v>
      </c>
      <c r="H1867" t="s">
        <v>4416</v>
      </c>
      <c r="I1867" t="s">
        <v>4417</v>
      </c>
    </row>
    <row r="1868" spans="2:9" hidden="1">
      <c r="B1868" t="s">
        <v>5043</v>
      </c>
      <c r="C1868" t="s">
        <v>5044</v>
      </c>
      <c r="D1868" t="s">
        <v>1305</v>
      </c>
      <c r="E1868" t="s">
        <v>1306</v>
      </c>
      <c r="F1868" t="s">
        <v>2177</v>
      </c>
      <c r="G1868" t="s">
        <v>2178</v>
      </c>
      <c r="H1868" t="s">
        <v>4416</v>
      </c>
      <c r="I1868" t="s">
        <v>4417</v>
      </c>
    </row>
    <row r="1869" spans="2:9" hidden="1">
      <c r="B1869" t="s">
        <v>5045</v>
      </c>
      <c r="C1869" t="s">
        <v>5046</v>
      </c>
      <c r="D1869" t="s">
        <v>1305</v>
      </c>
      <c r="E1869" t="s">
        <v>1306</v>
      </c>
      <c r="F1869" t="s">
        <v>1575</v>
      </c>
      <c r="G1869" t="s">
        <v>1576</v>
      </c>
      <c r="H1869" t="s">
        <v>633</v>
      </c>
      <c r="I1869" t="s">
        <v>60</v>
      </c>
    </row>
    <row r="1870" spans="2:9">
      <c r="B1870" t="s">
        <v>5047</v>
      </c>
      <c r="C1870" t="s">
        <v>5048</v>
      </c>
      <c r="D1870" t="s">
        <v>836</v>
      </c>
      <c r="E1870" t="s">
        <v>837</v>
      </c>
      <c r="F1870" t="s">
        <v>1013</v>
      </c>
      <c r="G1870" t="s">
        <v>1014</v>
      </c>
      <c r="H1870" t="s">
        <v>760</v>
      </c>
      <c r="I1870" t="s">
        <v>761</v>
      </c>
    </row>
    <row r="1871" spans="2:9">
      <c r="B1871" t="s">
        <v>5049</v>
      </c>
      <c r="C1871" t="s">
        <v>5050</v>
      </c>
      <c r="D1871" t="s">
        <v>836</v>
      </c>
      <c r="E1871" t="s">
        <v>837</v>
      </c>
      <c r="F1871" t="s">
        <v>1843</v>
      </c>
      <c r="G1871" t="s">
        <v>1844</v>
      </c>
      <c r="H1871" t="s">
        <v>612</v>
      </c>
      <c r="I1871" t="s">
        <v>613</v>
      </c>
    </row>
    <row r="1872" spans="2:9">
      <c r="B1872" t="s">
        <v>5051</v>
      </c>
      <c r="C1872" t="s">
        <v>5052</v>
      </c>
      <c r="D1872" t="s">
        <v>836</v>
      </c>
      <c r="E1872" t="s">
        <v>837</v>
      </c>
      <c r="F1872" t="s">
        <v>1397</v>
      </c>
      <c r="G1872" t="s">
        <v>1398</v>
      </c>
      <c r="H1872" t="s">
        <v>1152</v>
      </c>
      <c r="I1872" t="s">
        <v>1153</v>
      </c>
    </row>
    <row r="1873" spans="2:9" hidden="1">
      <c r="B1873" t="s">
        <v>5053</v>
      </c>
      <c r="C1873" t="s">
        <v>5054</v>
      </c>
      <c r="D1873" t="s">
        <v>887</v>
      </c>
      <c r="E1873" t="s">
        <v>888</v>
      </c>
      <c r="F1873" t="s">
        <v>889</v>
      </c>
      <c r="G1873" t="s">
        <v>890</v>
      </c>
      <c r="H1873" t="s">
        <v>633</v>
      </c>
      <c r="I1873" t="s">
        <v>60</v>
      </c>
    </row>
    <row r="1874" spans="2:9">
      <c r="B1874" t="s">
        <v>5055</v>
      </c>
      <c r="C1874" t="s">
        <v>5056</v>
      </c>
      <c r="D1874" t="s">
        <v>836</v>
      </c>
      <c r="E1874" t="s">
        <v>837</v>
      </c>
      <c r="F1874" t="s">
        <v>1999</v>
      </c>
      <c r="G1874" t="s">
        <v>2000</v>
      </c>
      <c r="H1874" t="s">
        <v>622</v>
      </c>
      <c r="I1874" t="s">
        <v>623</v>
      </c>
    </row>
    <row r="1875" spans="2:9" hidden="1">
      <c r="B1875" t="s">
        <v>5057</v>
      </c>
      <c r="C1875" t="s">
        <v>5058</v>
      </c>
      <c r="D1875" t="s">
        <v>887</v>
      </c>
      <c r="E1875" t="s">
        <v>888</v>
      </c>
      <c r="F1875" t="s">
        <v>889</v>
      </c>
      <c r="G1875" t="s">
        <v>890</v>
      </c>
      <c r="H1875" t="s">
        <v>633</v>
      </c>
      <c r="I1875" t="s">
        <v>60</v>
      </c>
    </row>
    <row r="1876" spans="2:9" hidden="1">
      <c r="B1876" t="s">
        <v>5059</v>
      </c>
      <c r="C1876" t="s">
        <v>5060</v>
      </c>
      <c r="D1876" t="s">
        <v>887</v>
      </c>
      <c r="E1876" t="s">
        <v>888</v>
      </c>
      <c r="F1876" t="s">
        <v>889</v>
      </c>
      <c r="G1876" t="s">
        <v>890</v>
      </c>
      <c r="H1876" t="s">
        <v>633</v>
      </c>
      <c r="I1876" t="s">
        <v>60</v>
      </c>
    </row>
    <row r="1877" spans="2:9">
      <c r="B1877" t="s">
        <v>5061</v>
      </c>
      <c r="C1877" t="s">
        <v>5062</v>
      </c>
      <c r="D1877" t="s">
        <v>836</v>
      </c>
      <c r="E1877" t="s">
        <v>837</v>
      </c>
      <c r="F1877" t="s">
        <v>1093</v>
      </c>
      <c r="G1877" t="s">
        <v>1094</v>
      </c>
      <c r="H1877" t="s">
        <v>562</v>
      </c>
      <c r="I1877" t="s">
        <v>13</v>
      </c>
    </row>
    <row r="1878" spans="2:9" hidden="1">
      <c r="B1878" t="s">
        <v>5063</v>
      </c>
      <c r="C1878" t="s">
        <v>5064</v>
      </c>
      <c r="D1878" t="s">
        <v>887</v>
      </c>
      <c r="E1878" t="s">
        <v>888</v>
      </c>
      <c r="F1878" t="s">
        <v>889</v>
      </c>
      <c r="G1878" t="s">
        <v>890</v>
      </c>
      <c r="H1878" t="s">
        <v>633</v>
      </c>
      <c r="I1878" t="s">
        <v>60</v>
      </c>
    </row>
    <row r="1879" spans="2:9" hidden="1">
      <c r="B1879" t="s">
        <v>5065</v>
      </c>
      <c r="C1879" t="s">
        <v>5066</v>
      </c>
      <c r="D1879" t="s">
        <v>887</v>
      </c>
      <c r="E1879" t="s">
        <v>888</v>
      </c>
      <c r="F1879" t="s">
        <v>889</v>
      </c>
      <c r="G1879" t="s">
        <v>890</v>
      </c>
      <c r="H1879" t="s">
        <v>633</v>
      </c>
      <c r="I1879" t="s">
        <v>60</v>
      </c>
    </row>
    <row r="1880" spans="2:9" hidden="1">
      <c r="B1880" t="s">
        <v>5067</v>
      </c>
      <c r="C1880" t="s">
        <v>5068</v>
      </c>
      <c r="D1880" t="s">
        <v>887</v>
      </c>
      <c r="E1880" t="s">
        <v>888</v>
      </c>
      <c r="F1880" t="s">
        <v>889</v>
      </c>
      <c r="G1880" t="s">
        <v>890</v>
      </c>
      <c r="H1880" t="s">
        <v>633</v>
      </c>
      <c r="I1880" t="s">
        <v>60</v>
      </c>
    </row>
    <row r="1881" spans="2:9" hidden="1">
      <c r="B1881" t="s">
        <v>5069</v>
      </c>
      <c r="C1881" t="s">
        <v>5070</v>
      </c>
      <c r="D1881" t="s">
        <v>1148</v>
      </c>
      <c r="E1881" t="s">
        <v>1149</v>
      </c>
      <c r="F1881" t="s">
        <v>1150</v>
      </c>
      <c r="G1881" t="s">
        <v>1151</v>
      </c>
      <c r="H1881" t="s">
        <v>590</v>
      </c>
      <c r="I1881" t="s">
        <v>591</v>
      </c>
    </row>
    <row r="1882" spans="2:9">
      <c r="B1882" t="s">
        <v>5071</v>
      </c>
      <c r="C1882" t="s">
        <v>5072</v>
      </c>
      <c r="D1882" t="s">
        <v>836</v>
      </c>
      <c r="E1882" t="s">
        <v>837</v>
      </c>
      <c r="F1882" t="s">
        <v>1101</v>
      </c>
      <c r="G1882" t="s">
        <v>1102</v>
      </c>
      <c r="H1882" t="s">
        <v>570</v>
      </c>
      <c r="I1882" t="s">
        <v>14</v>
      </c>
    </row>
    <row r="1883" spans="2:9">
      <c r="B1883" t="s">
        <v>5073</v>
      </c>
      <c r="C1883" t="s">
        <v>5074</v>
      </c>
      <c r="D1883" t="s">
        <v>836</v>
      </c>
      <c r="E1883" t="s">
        <v>837</v>
      </c>
      <c r="F1883" t="s">
        <v>1644</v>
      </c>
      <c r="G1883" t="s">
        <v>1645</v>
      </c>
      <c r="H1883" t="s">
        <v>570</v>
      </c>
      <c r="I1883" t="s">
        <v>14</v>
      </c>
    </row>
    <row r="1884" spans="2:9" hidden="1">
      <c r="B1884" t="s">
        <v>5075</v>
      </c>
      <c r="C1884" t="s">
        <v>5076</v>
      </c>
      <c r="D1884" t="s">
        <v>887</v>
      </c>
      <c r="E1884" t="s">
        <v>888</v>
      </c>
      <c r="F1884" t="s">
        <v>889</v>
      </c>
      <c r="G1884" t="s">
        <v>890</v>
      </c>
      <c r="H1884" t="s">
        <v>633</v>
      </c>
      <c r="I1884" t="s">
        <v>60</v>
      </c>
    </row>
    <row r="1885" spans="2:9" hidden="1">
      <c r="B1885" t="s">
        <v>5077</v>
      </c>
      <c r="C1885" t="s">
        <v>5078</v>
      </c>
      <c r="D1885" t="s">
        <v>887</v>
      </c>
      <c r="E1885" t="s">
        <v>888</v>
      </c>
      <c r="F1885" t="s">
        <v>889</v>
      </c>
      <c r="G1885" t="s">
        <v>890</v>
      </c>
      <c r="H1885" t="s">
        <v>633</v>
      </c>
      <c r="I1885" t="s">
        <v>60</v>
      </c>
    </row>
    <row r="1886" spans="2:9" hidden="1">
      <c r="B1886" t="s">
        <v>5079</v>
      </c>
      <c r="C1886" t="s">
        <v>5080</v>
      </c>
      <c r="D1886" t="s">
        <v>899</v>
      </c>
      <c r="E1886" t="s">
        <v>900</v>
      </c>
      <c r="F1886" t="s">
        <v>960</v>
      </c>
      <c r="G1886" t="s">
        <v>961</v>
      </c>
      <c r="H1886" t="s">
        <v>760</v>
      </c>
      <c r="I1886" t="s">
        <v>761</v>
      </c>
    </row>
    <row r="1887" spans="2:9" hidden="1">
      <c r="B1887" t="s">
        <v>5081</v>
      </c>
      <c r="C1887" t="s">
        <v>5082</v>
      </c>
      <c r="D1887" t="s">
        <v>887</v>
      </c>
      <c r="E1887" t="s">
        <v>888</v>
      </c>
      <c r="F1887" t="s">
        <v>889</v>
      </c>
      <c r="G1887" t="s">
        <v>890</v>
      </c>
      <c r="H1887" t="s">
        <v>633</v>
      </c>
      <c r="I1887" t="s">
        <v>60</v>
      </c>
    </row>
    <row r="1888" spans="2:9" hidden="1">
      <c r="B1888" t="s">
        <v>5083</v>
      </c>
      <c r="C1888" t="s">
        <v>5084</v>
      </c>
      <c r="D1888" t="s">
        <v>899</v>
      </c>
      <c r="E1888" t="s">
        <v>900</v>
      </c>
      <c r="F1888" t="s">
        <v>3939</v>
      </c>
      <c r="G1888" t="s">
        <v>3940</v>
      </c>
      <c r="H1888" t="s">
        <v>612</v>
      </c>
      <c r="I1888" t="s">
        <v>613</v>
      </c>
    </row>
    <row r="1889" spans="2:9">
      <c r="B1889" t="s">
        <v>5085</v>
      </c>
      <c r="C1889" t="s">
        <v>5086</v>
      </c>
      <c r="D1889" t="s">
        <v>836</v>
      </c>
      <c r="E1889" t="s">
        <v>837</v>
      </c>
      <c r="F1889" t="s">
        <v>852</v>
      </c>
      <c r="G1889" t="s">
        <v>853</v>
      </c>
      <c r="H1889" t="s">
        <v>570</v>
      </c>
      <c r="I1889" t="s">
        <v>14</v>
      </c>
    </row>
    <row r="1890" spans="2:9">
      <c r="B1890" t="s">
        <v>5087</v>
      </c>
      <c r="C1890" t="s">
        <v>5088</v>
      </c>
      <c r="D1890" t="s">
        <v>836</v>
      </c>
      <c r="E1890" t="s">
        <v>837</v>
      </c>
      <c r="F1890" t="s">
        <v>1393</v>
      </c>
      <c r="G1890" t="s">
        <v>1394</v>
      </c>
      <c r="H1890" t="s">
        <v>1152</v>
      </c>
      <c r="I1890" t="s">
        <v>1153</v>
      </c>
    </row>
    <row r="1891" spans="2:9">
      <c r="B1891" t="s">
        <v>5089</v>
      </c>
      <c r="C1891" t="s">
        <v>5090</v>
      </c>
      <c r="D1891" t="s">
        <v>836</v>
      </c>
      <c r="E1891" t="s">
        <v>837</v>
      </c>
      <c r="F1891" t="s">
        <v>935</v>
      </c>
      <c r="G1891" t="s">
        <v>936</v>
      </c>
      <c r="H1891" t="s">
        <v>2876</v>
      </c>
      <c r="I1891" t="s">
        <v>2877</v>
      </c>
    </row>
    <row r="1892" spans="2:9" hidden="1">
      <c r="B1892" t="s">
        <v>5091</v>
      </c>
      <c r="C1892" t="s">
        <v>5092</v>
      </c>
      <c r="D1892" t="s">
        <v>887</v>
      </c>
      <c r="E1892" t="s">
        <v>888</v>
      </c>
      <c r="F1892" t="s">
        <v>889</v>
      </c>
      <c r="G1892" t="s">
        <v>890</v>
      </c>
      <c r="H1892" t="s">
        <v>633</v>
      </c>
      <c r="I1892" t="s">
        <v>60</v>
      </c>
    </row>
    <row r="1893" spans="2:9">
      <c r="B1893" t="s">
        <v>5093</v>
      </c>
      <c r="C1893" t="s">
        <v>5094</v>
      </c>
      <c r="D1893" t="s">
        <v>836</v>
      </c>
      <c r="E1893" t="s">
        <v>837</v>
      </c>
      <c r="F1893" t="s">
        <v>1029</v>
      </c>
      <c r="G1893" t="s">
        <v>1030</v>
      </c>
      <c r="H1893" t="s">
        <v>4463</v>
      </c>
      <c r="I1893" t="s">
        <v>4464</v>
      </c>
    </row>
    <row r="1894" spans="2:9" hidden="1">
      <c r="B1894" t="s">
        <v>5095</v>
      </c>
      <c r="C1894" t="s">
        <v>5096</v>
      </c>
      <c r="D1894" t="s">
        <v>899</v>
      </c>
      <c r="E1894" t="s">
        <v>900</v>
      </c>
      <c r="F1894" t="s">
        <v>3939</v>
      </c>
      <c r="G1894" t="s">
        <v>3940</v>
      </c>
      <c r="H1894" t="s">
        <v>608</v>
      </c>
      <c r="I1894" t="s">
        <v>609</v>
      </c>
    </row>
    <row r="1895" spans="2:9">
      <c r="B1895" t="s">
        <v>5097</v>
      </c>
      <c r="C1895" t="s">
        <v>5098</v>
      </c>
      <c r="D1895" t="s">
        <v>836</v>
      </c>
      <c r="E1895" t="s">
        <v>837</v>
      </c>
      <c r="F1895" t="s">
        <v>1777</v>
      </c>
      <c r="G1895" t="s">
        <v>1778</v>
      </c>
      <c r="H1895" t="s">
        <v>600</v>
      </c>
      <c r="I1895" t="s">
        <v>601</v>
      </c>
    </row>
    <row r="1896" spans="2:9" hidden="1">
      <c r="B1896" t="s">
        <v>5099</v>
      </c>
      <c r="C1896" t="s">
        <v>5100</v>
      </c>
      <c r="D1896" t="s">
        <v>887</v>
      </c>
      <c r="E1896" t="s">
        <v>888</v>
      </c>
      <c r="F1896" t="s">
        <v>889</v>
      </c>
      <c r="G1896" t="s">
        <v>890</v>
      </c>
      <c r="H1896" t="s">
        <v>633</v>
      </c>
      <c r="I1896" t="s">
        <v>60</v>
      </c>
    </row>
    <row r="1897" spans="2:9">
      <c r="B1897" t="s">
        <v>5101</v>
      </c>
      <c r="C1897" t="s">
        <v>5102</v>
      </c>
      <c r="D1897" t="s">
        <v>836</v>
      </c>
      <c r="E1897" t="s">
        <v>837</v>
      </c>
      <c r="F1897" t="s">
        <v>1668</v>
      </c>
      <c r="G1897" t="s">
        <v>1669</v>
      </c>
      <c r="H1897" t="s">
        <v>696</v>
      </c>
      <c r="I1897" t="s">
        <v>15</v>
      </c>
    </row>
    <row r="1898" spans="2:9">
      <c r="B1898" t="s">
        <v>5103</v>
      </c>
      <c r="C1898" t="s">
        <v>5104</v>
      </c>
      <c r="D1898" t="s">
        <v>836</v>
      </c>
      <c r="E1898" t="s">
        <v>837</v>
      </c>
      <c r="F1898" t="s">
        <v>1668</v>
      </c>
      <c r="G1898" t="s">
        <v>1669</v>
      </c>
      <c r="H1898" t="s">
        <v>622</v>
      </c>
      <c r="I1898" t="s">
        <v>623</v>
      </c>
    </row>
    <row r="1899" spans="2:9">
      <c r="B1899" t="s">
        <v>748</v>
      </c>
      <c r="C1899" t="s">
        <v>749</v>
      </c>
      <c r="D1899" t="s">
        <v>836</v>
      </c>
      <c r="E1899" t="s">
        <v>837</v>
      </c>
      <c r="F1899" t="s">
        <v>57</v>
      </c>
      <c r="G1899" t="s">
        <v>741</v>
      </c>
      <c r="H1899" t="s">
        <v>562</v>
      </c>
      <c r="I1899" t="s">
        <v>13</v>
      </c>
    </row>
    <row r="1900" spans="2:9">
      <c r="B1900" t="s">
        <v>5105</v>
      </c>
      <c r="C1900" t="s">
        <v>5106</v>
      </c>
      <c r="D1900" t="s">
        <v>836</v>
      </c>
      <c r="E1900" t="s">
        <v>837</v>
      </c>
      <c r="F1900" t="s">
        <v>852</v>
      </c>
      <c r="G1900" t="s">
        <v>853</v>
      </c>
      <c r="H1900" t="s">
        <v>570</v>
      </c>
      <c r="I1900" t="s">
        <v>14</v>
      </c>
    </row>
    <row r="1901" spans="2:9">
      <c r="B1901" t="s">
        <v>5107</v>
      </c>
      <c r="C1901" t="s">
        <v>5108</v>
      </c>
      <c r="D1901" t="s">
        <v>836</v>
      </c>
      <c r="E1901" t="s">
        <v>837</v>
      </c>
      <c r="F1901" t="s">
        <v>852</v>
      </c>
      <c r="G1901" t="s">
        <v>853</v>
      </c>
      <c r="H1901" t="s">
        <v>590</v>
      </c>
      <c r="I1901" t="s">
        <v>591</v>
      </c>
    </row>
    <row r="1902" spans="2:9">
      <c r="B1902" t="s">
        <v>5109</v>
      </c>
      <c r="C1902" t="s">
        <v>5110</v>
      </c>
      <c r="D1902" t="s">
        <v>836</v>
      </c>
      <c r="E1902" t="s">
        <v>837</v>
      </c>
      <c r="F1902" t="s">
        <v>1501</v>
      </c>
      <c r="G1902" t="s">
        <v>1502</v>
      </c>
      <c r="H1902" t="s">
        <v>576</v>
      </c>
      <c r="I1902" t="s">
        <v>16</v>
      </c>
    </row>
    <row r="1903" spans="2:9">
      <c r="B1903" t="s">
        <v>5111</v>
      </c>
      <c r="C1903" t="s">
        <v>5112</v>
      </c>
      <c r="D1903" t="s">
        <v>836</v>
      </c>
      <c r="E1903" t="s">
        <v>837</v>
      </c>
      <c r="F1903" t="s">
        <v>57</v>
      </c>
      <c r="G1903" t="s">
        <v>741</v>
      </c>
      <c r="H1903" t="s">
        <v>570</v>
      </c>
      <c r="I1903" t="s">
        <v>14</v>
      </c>
    </row>
    <row r="1904" spans="2:9" hidden="1">
      <c r="B1904" t="s">
        <v>5113</v>
      </c>
      <c r="C1904" t="s">
        <v>5114</v>
      </c>
      <c r="D1904" t="s">
        <v>887</v>
      </c>
      <c r="E1904" t="s">
        <v>888</v>
      </c>
      <c r="F1904" t="s">
        <v>889</v>
      </c>
      <c r="G1904" t="s">
        <v>890</v>
      </c>
      <c r="H1904" t="s">
        <v>633</v>
      </c>
      <c r="I1904" t="s">
        <v>60</v>
      </c>
    </row>
    <row r="1905" spans="2:9">
      <c r="B1905" t="s">
        <v>5115</v>
      </c>
      <c r="C1905" t="s">
        <v>5116</v>
      </c>
      <c r="D1905" t="s">
        <v>836</v>
      </c>
      <c r="E1905" t="s">
        <v>837</v>
      </c>
      <c r="F1905" t="s">
        <v>935</v>
      </c>
      <c r="G1905" t="s">
        <v>936</v>
      </c>
      <c r="H1905" t="s">
        <v>590</v>
      </c>
      <c r="I1905" t="s">
        <v>591</v>
      </c>
    </row>
    <row r="1906" spans="2:9">
      <c r="B1906" t="s">
        <v>5117</v>
      </c>
      <c r="C1906" t="s">
        <v>5118</v>
      </c>
      <c r="D1906" t="s">
        <v>836</v>
      </c>
      <c r="E1906" t="s">
        <v>837</v>
      </c>
      <c r="F1906" t="s">
        <v>1777</v>
      </c>
      <c r="G1906" t="s">
        <v>1778</v>
      </c>
      <c r="H1906" t="s">
        <v>760</v>
      </c>
      <c r="I1906" t="s">
        <v>761</v>
      </c>
    </row>
    <row r="1907" spans="2:9" hidden="1">
      <c r="B1907" t="s">
        <v>5119</v>
      </c>
      <c r="C1907" t="s">
        <v>5120</v>
      </c>
      <c r="D1907" t="s">
        <v>899</v>
      </c>
      <c r="E1907" t="s">
        <v>900</v>
      </c>
      <c r="F1907" t="s">
        <v>960</v>
      </c>
      <c r="G1907" t="s">
        <v>961</v>
      </c>
      <c r="H1907" t="s">
        <v>612</v>
      </c>
      <c r="I1907" t="s">
        <v>613</v>
      </c>
    </row>
    <row r="1908" spans="2:9">
      <c r="B1908" t="s">
        <v>5121</v>
      </c>
      <c r="C1908" t="s">
        <v>5122</v>
      </c>
      <c r="D1908" t="s">
        <v>836</v>
      </c>
      <c r="E1908" t="s">
        <v>837</v>
      </c>
      <c r="F1908" t="s">
        <v>1769</v>
      </c>
      <c r="G1908" t="s">
        <v>1770</v>
      </c>
      <c r="H1908" t="s">
        <v>608</v>
      </c>
      <c r="I1908" t="s">
        <v>609</v>
      </c>
    </row>
    <row r="1909" spans="2:9" hidden="1">
      <c r="B1909" t="s">
        <v>5123</v>
      </c>
      <c r="C1909" t="s">
        <v>5124</v>
      </c>
      <c r="D1909" t="s">
        <v>887</v>
      </c>
      <c r="E1909" t="s">
        <v>888</v>
      </c>
      <c r="F1909" t="s">
        <v>889</v>
      </c>
      <c r="G1909" t="s">
        <v>890</v>
      </c>
      <c r="H1909" t="s">
        <v>633</v>
      </c>
      <c r="I1909" t="s">
        <v>60</v>
      </c>
    </row>
    <row r="1910" spans="2:9">
      <c r="B1910" t="s">
        <v>5125</v>
      </c>
      <c r="C1910" t="s">
        <v>5126</v>
      </c>
      <c r="D1910" t="s">
        <v>836</v>
      </c>
      <c r="E1910" t="s">
        <v>837</v>
      </c>
      <c r="F1910" t="s">
        <v>3355</v>
      </c>
      <c r="G1910" t="s">
        <v>3356</v>
      </c>
      <c r="H1910" t="s">
        <v>1152</v>
      </c>
      <c r="I1910" t="s">
        <v>1153</v>
      </c>
    </row>
    <row r="1911" spans="2:9">
      <c r="B1911" t="s">
        <v>5127</v>
      </c>
      <c r="C1911" t="s">
        <v>5128</v>
      </c>
      <c r="D1911" t="s">
        <v>836</v>
      </c>
      <c r="E1911" t="s">
        <v>837</v>
      </c>
      <c r="F1911" t="s">
        <v>1443</v>
      </c>
      <c r="G1911" t="s">
        <v>1444</v>
      </c>
      <c r="H1911" t="s">
        <v>612</v>
      </c>
      <c r="I1911" t="s">
        <v>613</v>
      </c>
    </row>
    <row r="1912" spans="2:9">
      <c r="B1912" t="s">
        <v>5129</v>
      </c>
      <c r="C1912" t="s">
        <v>5130</v>
      </c>
      <c r="D1912" t="s">
        <v>836</v>
      </c>
      <c r="E1912" t="s">
        <v>837</v>
      </c>
      <c r="F1912" t="s">
        <v>1443</v>
      </c>
      <c r="G1912" t="s">
        <v>1444</v>
      </c>
      <c r="H1912" t="s">
        <v>608</v>
      </c>
      <c r="I1912" t="s">
        <v>609</v>
      </c>
    </row>
    <row r="1913" spans="2:9" hidden="1">
      <c r="B1913" t="s">
        <v>5131</v>
      </c>
      <c r="C1913" t="s">
        <v>5132</v>
      </c>
      <c r="D1913" t="s">
        <v>887</v>
      </c>
      <c r="E1913" t="s">
        <v>888</v>
      </c>
      <c r="F1913" t="s">
        <v>889</v>
      </c>
      <c r="G1913" t="s">
        <v>890</v>
      </c>
      <c r="H1913" t="s">
        <v>633</v>
      </c>
      <c r="I1913" t="s">
        <v>60</v>
      </c>
    </row>
    <row r="1914" spans="2:9" hidden="1">
      <c r="B1914" t="s">
        <v>5133</v>
      </c>
      <c r="C1914" t="s">
        <v>5134</v>
      </c>
      <c r="D1914" t="s">
        <v>899</v>
      </c>
      <c r="E1914" t="s">
        <v>900</v>
      </c>
      <c r="F1914" t="s">
        <v>1105</v>
      </c>
      <c r="G1914" t="s">
        <v>1106</v>
      </c>
      <c r="H1914" t="s">
        <v>608</v>
      </c>
      <c r="I1914" t="s">
        <v>609</v>
      </c>
    </row>
    <row r="1915" spans="2:9" hidden="1">
      <c r="B1915" t="s">
        <v>5135</v>
      </c>
      <c r="C1915" t="s">
        <v>5136</v>
      </c>
      <c r="D1915" t="s">
        <v>899</v>
      </c>
      <c r="E1915" t="s">
        <v>900</v>
      </c>
      <c r="F1915" t="s">
        <v>1105</v>
      </c>
      <c r="G1915" t="s">
        <v>1106</v>
      </c>
      <c r="H1915" t="s">
        <v>4728</v>
      </c>
      <c r="I1915" t="s">
        <v>4729</v>
      </c>
    </row>
    <row r="1916" spans="2:9">
      <c r="B1916" t="s">
        <v>5137</v>
      </c>
      <c r="C1916" t="s">
        <v>5138</v>
      </c>
      <c r="D1916" t="s">
        <v>836</v>
      </c>
      <c r="E1916" t="s">
        <v>837</v>
      </c>
      <c r="F1916" t="s">
        <v>1745</v>
      </c>
      <c r="G1916" t="s">
        <v>1746</v>
      </c>
      <c r="H1916" t="s">
        <v>608</v>
      </c>
      <c r="I1916" t="s">
        <v>609</v>
      </c>
    </row>
    <row r="1917" spans="2:9">
      <c r="B1917" t="s">
        <v>5139</v>
      </c>
      <c r="C1917" t="s">
        <v>5140</v>
      </c>
      <c r="D1917" t="s">
        <v>836</v>
      </c>
      <c r="E1917" t="s">
        <v>837</v>
      </c>
      <c r="F1917" t="s">
        <v>2143</v>
      </c>
      <c r="G1917" t="s">
        <v>2144</v>
      </c>
      <c r="H1917" t="s">
        <v>570</v>
      </c>
      <c r="I1917" t="s">
        <v>14</v>
      </c>
    </row>
    <row r="1918" spans="2:9">
      <c r="B1918" t="s">
        <v>5141</v>
      </c>
      <c r="C1918" t="s">
        <v>5142</v>
      </c>
      <c r="D1918" t="s">
        <v>836</v>
      </c>
      <c r="E1918" t="s">
        <v>837</v>
      </c>
      <c r="F1918" t="s">
        <v>1013</v>
      </c>
      <c r="G1918" t="s">
        <v>1014</v>
      </c>
      <c r="H1918" t="s">
        <v>622</v>
      </c>
      <c r="I1918" t="s">
        <v>623</v>
      </c>
    </row>
    <row r="1919" spans="2:9">
      <c r="B1919" t="s">
        <v>5143</v>
      </c>
      <c r="C1919" t="s">
        <v>5144</v>
      </c>
      <c r="D1919" t="s">
        <v>836</v>
      </c>
      <c r="E1919" t="s">
        <v>837</v>
      </c>
      <c r="F1919" t="s">
        <v>1769</v>
      </c>
      <c r="G1919" t="s">
        <v>1770</v>
      </c>
      <c r="H1919" t="s">
        <v>576</v>
      </c>
      <c r="I1919" t="s">
        <v>16</v>
      </c>
    </row>
    <row r="1920" spans="2:9">
      <c r="B1920" t="s">
        <v>737</v>
      </c>
      <c r="C1920" t="s">
        <v>738</v>
      </c>
      <c r="D1920" t="s">
        <v>836</v>
      </c>
      <c r="E1920" t="s">
        <v>837</v>
      </c>
      <c r="F1920" t="s">
        <v>685</v>
      </c>
      <c r="G1920" t="s">
        <v>686</v>
      </c>
      <c r="H1920" t="s">
        <v>608</v>
      </c>
      <c r="I1920" t="s">
        <v>609</v>
      </c>
    </row>
    <row r="1921" spans="2:9">
      <c r="B1921" t="s">
        <v>5145</v>
      </c>
      <c r="C1921" t="s">
        <v>5146</v>
      </c>
      <c r="D1921" t="s">
        <v>836</v>
      </c>
      <c r="E1921" t="s">
        <v>837</v>
      </c>
      <c r="F1921" t="s">
        <v>1501</v>
      </c>
      <c r="G1921" t="s">
        <v>1502</v>
      </c>
      <c r="H1921" t="s">
        <v>550</v>
      </c>
      <c r="I1921" t="s">
        <v>432</v>
      </c>
    </row>
    <row r="1922" spans="2:9">
      <c r="B1922" t="s">
        <v>5147</v>
      </c>
      <c r="C1922" t="s">
        <v>5148</v>
      </c>
      <c r="D1922" t="s">
        <v>836</v>
      </c>
      <c r="E1922" t="s">
        <v>837</v>
      </c>
      <c r="F1922" t="s">
        <v>1245</v>
      </c>
      <c r="G1922" t="s">
        <v>1246</v>
      </c>
      <c r="H1922" t="s">
        <v>4955</v>
      </c>
      <c r="I1922" t="s">
        <v>4956</v>
      </c>
    </row>
    <row r="1923" spans="2:9">
      <c r="B1923" t="s">
        <v>5149</v>
      </c>
      <c r="C1923" t="s">
        <v>5150</v>
      </c>
      <c r="D1923" t="s">
        <v>836</v>
      </c>
      <c r="E1923" t="s">
        <v>837</v>
      </c>
      <c r="F1923" t="s">
        <v>1843</v>
      </c>
      <c r="G1923" t="s">
        <v>1844</v>
      </c>
      <c r="H1923" t="s">
        <v>622</v>
      </c>
      <c r="I1923" t="s">
        <v>623</v>
      </c>
    </row>
    <row r="1924" spans="2:9">
      <c r="B1924" t="s">
        <v>5151</v>
      </c>
      <c r="C1924" t="s">
        <v>5152</v>
      </c>
      <c r="D1924" t="s">
        <v>836</v>
      </c>
      <c r="E1924" t="s">
        <v>837</v>
      </c>
      <c r="F1924" t="s">
        <v>1843</v>
      </c>
      <c r="G1924" t="s">
        <v>1844</v>
      </c>
      <c r="H1924" t="s">
        <v>622</v>
      </c>
      <c r="I1924" t="s">
        <v>623</v>
      </c>
    </row>
    <row r="1925" spans="2:9">
      <c r="B1925" t="s">
        <v>5153</v>
      </c>
      <c r="C1925" t="s">
        <v>5154</v>
      </c>
      <c r="D1925" t="s">
        <v>836</v>
      </c>
      <c r="E1925" t="s">
        <v>837</v>
      </c>
      <c r="F1925" t="s">
        <v>1136</v>
      </c>
      <c r="G1925" t="s">
        <v>1137</v>
      </c>
      <c r="H1925" t="s">
        <v>622</v>
      </c>
      <c r="I1925" t="s">
        <v>623</v>
      </c>
    </row>
    <row r="1926" spans="2:9">
      <c r="B1926" t="s">
        <v>5155</v>
      </c>
      <c r="C1926" t="s">
        <v>5156</v>
      </c>
      <c r="D1926" t="s">
        <v>836</v>
      </c>
      <c r="E1926" t="s">
        <v>837</v>
      </c>
      <c r="F1926" t="s">
        <v>838</v>
      </c>
      <c r="G1926" t="s">
        <v>839</v>
      </c>
      <c r="H1926" t="s">
        <v>622</v>
      </c>
      <c r="I1926" t="s">
        <v>623</v>
      </c>
    </row>
    <row r="1927" spans="2:9">
      <c r="B1927" t="s">
        <v>5157</v>
      </c>
      <c r="C1927" t="s">
        <v>5158</v>
      </c>
      <c r="D1927" t="s">
        <v>836</v>
      </c>
      <c r="E1927" t="s">
        <v>837</v>
      </c>
      <c r="F1927" t="s">
        <v>1777</v>
      </c>
      <c r="G1927" t="s">
        <v>1778</v>
      </c>
      <c r="H1927" t="s">
        <v>622</v>
      </c>
      <c r="I1927" t="s">
        <v>623</v>
      </c>
    </row>
    <row r="1928" spans="2:9">
      <c r="B1928" t="s">
        <v>5159</v>
      </c>
      <c r="C1928" t="s">
        <v>5160</v>
      </c>
      <c r="D1928" t="s">
        <v>836</v>
      </c>
      <c r="E1928" t="s">
        <v>837</v>
      </c>
      <c r="F1928" t="s">
        <v>2494</v>
      </c>
      <c r="G1928" t="s">
        <v>2495</v>
      </c>
      <c r="H1928" t="s">
        <v>622</v>
      </c>
      <c r="I1928" t="s">
        <v>623</v>
      </c>
    </row>
    <row r="1929" spans="2:9">
      <c r="B1929" t="s">
        <v>5161</v>
      </c>
      <c r="C1929" t="s">
        <v>5162</v>
      </c>
      <c r="D1929" t="s">
        <v>836</v>
      </c>
      <c r="E1929" t="s">
        <v>837</v>
      </c>
      <c r="F1929" t="s">
        <v>1885</v>
      </c>
      <c r="G1929" t="s">
        <v>1886</v>
      </c>
      <c r="H1929" t="s">
        <v>622</v>
      </c>
      <c r="I1929" t="s">
        <v>623</v>
      </c>
    </row>
    <row r="1930" spans="2:9">
      <c r="B1930" t="s">
        <v>5163</v>
      </c>
      <c r="C1930" t="s">
        <v>5164</v>
      </c>
      <c r="D1930" t="s">
        <v>836</v>
      </c>
      <c r="E1930" t="s">
        <v>837</v>
      </c>
      <c r="F1930" t="s">
        <v>1519</v>
      </c>
      <c r="G1930" t="s">
        <v>1520</v>
      </c>
      <c r="H1930" t="s">
        <v>622</v>
      </c>
      <c r="I1930" t="s">
        <v>623</v>
      </c>
    </row>
    <row r="1931" spans="2:9">
      <c r="B1931" t="s">
        <v>5165</v>
      </c>
      <c r="C1931" t="s">
        <v>5166</v>
      </c>
      <c r="D1931" t="s">
        <v>836</v>
      </c>
      <c r="E1931" t="s">
        <v>837</v>
      </c>
      <c r="F1931" t="s">
        <v>1523</v>
      </c>
      <c r="G1931" t="s">
        <v>1524</v>
      </c>
      <c r="H1931" t="s">
        <v>622</v>
      </c>
      <c r="I1931" t="s">
        <v>623</v>
      </c>
    </row>
    <row r="1932" spans="2:9">
      <c r="B1932" t="s">
        <v>5167</v>
      </c>
      <c r="C1932" t="s">
        <v>5168</v>
      </c>
      <c r="D1932" t="s">
        <v>836</v>
      </c>
      <c r="E1932" t="s">
        <v>837</v>
      </c>
      <c r="F1932" t="s">
        <v>1614</v>
      </c>
      <c r="G1932" t="s">
        <v>1615</v>
      </c>
      <c r="H1932" t="s">
        <v>622</v>
      </c>
      <c r="I1932" t="s">
        <v>623</v>
      </c>
    </row>
    <row r="1933" spans="2:9">
      <c r="B1933" t="s">
        <v>5169</v>
      </c>
      <c r="C1933" t="s">
        <v>5170</v>
      </c>
      <c r="D1933" t="s">
        <v>836</v>
      </c>
      <c r="E1933" t="s">
        <v>837</v>
      </c>
      <c r="F1933" t="s">
        <v>1745</v>
      </c>
      <c r="G1933" t="s">
        <v>1746</v>
      </c>
      <c r="H1933" t="s">
        <v>622</v>
      </c>
      <c r="I1933" t="s">
        <v>623</v>
      </c>
    </row>
    <row r="1934" spans="2:9">
      <c r="B1934" t="s">
        <v>5171</v>
      </c>
      <c r="C1934" t="s">
        <v>5172</v>
      </c>
      <c r="D1934" t="s">
        <v>836</v>
      </c>
      <c r="E1934" t="s">
        <v>837</v>
      </c>
      <c r="F1934" t="s">
        <v>1765</v>
      </c>
      <c r="G1934" t="s">
        <v>1766</v>
      </c>
      <c r="H1934" t="s">
        <v>628</v>
      </c>
      <c r="I1934" t="s">
        <v>629</v>
      </c>
    </row>
    <row r="1935" spans="2:9">
      <c r="B1935" t="s">
        <v>5173</v>
      </c>
      <c r="C1935" t="s">
        <v>5174</v>
      </c>
      <c r="D1935" t="s">
        <v>836</v>
      </c>
      <c r="E1935" t="s">
        <v>837</v>
      </c>
      <c r="F1935" t="s">
        <v>2507</v>
      </c>
      <c r="G1935" t="s">
        <v>2508</v>
      </c>
      <c r="H1935" t="s">
        <v>622</v>
      </c>
      <c r="I1935" t="s">
        <v>623</v>
      </c>
    </row>
    <row r="1936" spans="2:9">
      <c r="B1936" t="s">
        <v>5175</v>
      </c>
      <c r="C1936" t="s">
        <v>5176</v>
      </c>
      <c r="D1936" t="s">
        <v>836</v>
      </c>
      <c r="E1936" t="s">
        <v>837</v>
      </c>
      <c r="F1936" t="s">
        <v>1101</v>
      </c>
      <c r="G1936" t="s">
        <v>1102</v>
      </c>
      <c r="H1936" t="s">
        <v>628</v>
      </c>
      <c r="I1936" t="s">
        <v>629</v>
      </c>
    </row>
    <row r="1937" spans="2:9">
      <c r="B1937" t="s">
        <v>5177</v>
      </c>
      <c r="C1937" t="s">
        <v>5178</v>
      </c>
      <c r="D1937" t="s">
        <v>836</v>
      </c>
      <c r="E1937" t="s">
        <v>837</v>
      </c>
      <c r="F1937" t="s">
        <v>1843</v>
      </c>
      <c r="G1937" t="s">
        <v>1844</v>
      </c>
      <c r="H1937" t="s">
        <v>622</v>
      </c>
      <c r="I1937" t="s">
        <v>623</v>
      </c>
    </row>
    <row r="1938" spans="2:9">
      <c r="B1938" t="s">
        <v>5179</v>
      </c>
      <c r="C1938" t="s">
        <v>5180</v>
      </c>
      <c r="D1938" t="s">
        <v>836</v>
      </c>
      <c r="E1938" t="s">
        <v>837</v>
      </c>
      <c r="F1938" t="s">
        <v>2218</v>
      </c>
      <c r="G1938" t="s">
        <v>2219</v>
      </c>
      <c r="H1938" t="s">
        <v>628</v>
      </c>
      <c r="I1938" t="s">
        <v>629</v>
      </c>
    </row>
    <row r="1939" spans="2:9">
      <c r="B1939" t="s">
        <v>5181</v>
      </c>
      <c r="C1939" t="s">
        <v>5182</v>
      </c>
      <c r="D1939" t="s">
        <v>836</v>
      </c>
      <c r="E1939" t="s">
        <v>837</v>
      </c>
      <c r="F1939" t="s">
        <v>1885</v>
      </c>
      <c r="G1939" t="s">
        <v>1886</v>
      </c>
      <c r="H1939" t="s">
        <v>628</v>
      </c>
      <c r="I1939" t="s">
        <v>629</v>
      </c>
    </row>
    <row r="1940" spans="2:9">
      <c r="B1940" t="s">
        <v>5183</v>
      </c>
      <c r="C1940" t="s">
        <v>5184</v>
      </c>
      <c r="D1940" t="s">
        <v>836</v>
      </c>
      <c r="E1940" t="s">
        <v>837</v>
      </c>
      <c r="F1940" t="s">
        <v>2129</v>
      </c>
      <c r="G1940" t="s">
        <v>2130</v>
      </c>
      <c r="H1940" t="s">
        <v>622</v>
      </c>
      <c r="I1940" t="s">
        <v>623</v>
      </c>
    </row>
    <row r="1941" spans="2:9">
      <c r="B1941" t="s">
        <v>5185</v>
      </c>
      <c r="C1941" t="s">
        <v>5186</v>
      </c>
      <c r="D1941" t="s">
        <v>836</v>
      </c>
      <c r="E1941" t="s">
        <v>837</v>
      </c>
      <c r="F1941" t="s">
        <v>1533</v>
      </c>
      <c r="G1941" t="s">
        <v>1534</v>
      </c>
      <c r="H1941" t="s">
        <v>622</v>
      </c>
      <c r="I1941" t="s">
        <v>623</v>
      </c>
    </row>
    <row r="1942" spans="2:9">
      <c r="B1942" t="s">
        <v>5187</v>
      </c>
      <c r="C1942" t="s">
        <v>5188</v>
      </c>
      <c r="D1942" t="s">
        <v>836</v>
      </c>
      <c r="E1942" t="s">
        <v>837</v>
      </c>
      <c r="F1942" t="s">
        <v>1533</v>
      </c>
      <c r="G1942" t="s">
        <v>1534</v>
      </c>
      <c r="H1942" t="s">
        <v>622</v>
      </c>
      <c r="I1942" t="s">
        <v>623</v>
      </c>
    </row>
    <row r="1943" spans="2:9">
      <c r="B1943" t="s">
        <v>5189</v>
      </c>
      <c r="C1943" t="s">
        <v>5190</v>
      </c>
      <c r="D1943" t="s">
        <v>836</v>
      </c>
      <c r="E1943" t="s">
        <v>837</v>
      </c>
      <c r="F1943" t="s">
        <v>1533</v>
      </c>
      <c r="G1943" t="s">
        <v>1534</v>
      </c>
      <c r="H1943" t="s">
        <v>622</v>
      </c>
      <c r="I1943" t="s">
        <v>623</v>
      </c>
    </row>
    <row r="1944" spans="2:9">
      <c r="B1944" t="s">
        <v>5191</v>
      </c>
      <c r="C1944" t="s">
        <v>5192</v>
      </c>
      <c r="D1944" t="s">
        <v>836</v>
      </c>
      <c r="E1944" t="s">
        <v>837</v>
      </c>
      <c r="F1944" t="s">
        <v>1765</v>
      </c>
      <c r="G1944" t="s">
        <v>1766</v>
      </c>
      <c r="H1944" t="s">
        <v>622</v>
      </c>
      <c r="I1944" t="s">
        <v>623</v>
      </c>
    </row>
    <row r="1945" spans="2:9">
      <c r="B1945" t="s">
        <v>5193</v>
      </c>
      <c r="C1945" t="s">
        <v>5194</v>
      </c>
      <c r="D1945" t="s">
        <v>836</v>
      </c>
      <c r="E1945" t="s">
        <v>837</v>
      </c>
      <c r="F1945" t="s">
        <v>1668</v>
      </c>
      <c r="G1945" t="s">
        <v>1669</v>
      </c>
      <c r="H1945" t="s">
        <v>622</v>
      </c>
      <c r="I1945" t="s">
        <v>623</v>
      </c>
    </row>
    <row r="1946" spans="2:9">
      <c r="B1946" t="s">
        <v>5195</v>
      </c>
      <c r="C1946" t="s">
        <v>5196</v>
      </c>
      <c r="D1946" t="s">
        <v>836</v>
      </c>
      <c r="E1946" t="s">
        <v>837</v>
      </c>
      <c r="F1946" t="s">
        <v>2494</v>
      </c>
      <c r="G1946" t="s">
        <v>2495</v>
      </c>
      <c r="H1946" t="s">
        <v>622</v>
      </c>
      <c r="I1946" t="s">
        <v>623</v>
      </c>
    </row>
    <row r="1947" spans="2:9">
      <c r="B1947" t="s">
        <v>5197</v>
      </c>
      <c r="C1947" t="s">
        <v>5198</v>
      </c>
      <c r="D1947" t="s">
        <v>836</v>
      </c>
      <c r="E1947" t="s">
        <v>837</v>
      </c>
      <c r="F1947" t="s">
        <v>997</v>
      </c>
      <c r="G1947" t="s">
        <v>998</v>
      </c>
      <c r="H1947" t="s">
        <v>4955</v>
      </c>
      <c r="I1947" t="s">
        <v>4956</v>
      </c>
    </row>
    <row r="1948" spans="2:9">
      <c r="B1948" t="s">
        <v>5199</v>
      </c>
      <c r="C1948" t="s">
        <v>5200</v>
      </c>
      <c r="D1948" t="s">
        <v>836</v>
      </c>
      <c r="E1948" t="s">
        <v>837</v>
      </c>
      <c r="F1948" t="s">
        <v>852</v>
      </c>
      <c r="G1948" t="s">
        <v>853</v>
      </c>
      <c r="H1948" t="s">
        <v>622</v>
      </c>
      <c r="I1948" t="s">
        <v>623</v>
      </c>
    </row>
    <row r="1949" spans="2:9">
      <c r="B1949" t="s">
        <v>5201</v>
      </c>
      <c r="C1949" t="s">
        <v>5202</v>
      </c>
      <c r="D1949" t="s">
        <v>836</v>
      </c>
      <c r="E1949" t="s">
        <v>837</v>
      </c>
      <c r="F1949" t="s">
        <v>1973</v>
      </c>
      <c r="G1949" t="s">
        <v>1974</v>
      </c>
      <c r="H1949" t="s">
        <v>622</v>
      </c>
      <c r="I1949" t="s">
        <v>623</v>
      </c>
    </row>
    <row r="1950" spans="2:9">
      <c r="B1950" t="s">
        <v>713</v>
      </c>
      <c r="C1950" t="s">
        <v>714</v>
      </c>
      <c r="D1950" t="s">
        <v>836</v>
      </c>
      <c r="E1950" t="s">
        <v>837</v>
      </c>
      <c r="F1950" t="s">
        <v>685</v>
      </c>
      <c r="G1950" t="s">
        <v>686</v>
      </c>
      <c r="H1950" t="s">
        <v>612</v>
      </c>
      <c r="I1950" t="s">
        <v>613</v>
      </c>
    </row>
    <row r="1951" spans="2:9">
      <c r="B1951" t="s">
        <v>5203</v>
      </c>
      <c r="C1951" t="s">
        <v>5204</v>
      </c>
      <c r="D1951" t="s">
        <v>836</v>
      </c>
      <c r="E1951" t="s">
        <v>837</v>
      </c>
      <c r="F1951" t="s">
        <v>925</v>
      </c>
      <c r="G1951" t="s">
        <v>926</v>
      </c>
      <c r="H1951" t="s">
        <v>628</v>
      </c>
      <c r="I1951" t="s">
        <v>629</v>
      </c>
    </row>
    <row r="1952" spans="2:9">
      <c r="B1952" t="s">
        <v>5205</v>
      </c>
      <c r="C1952" t="s">
        <v>5206</v>
      </c>
      <c r="D1952" t="s">
        <v>836</v>
      </c>
      <c r="E1952" t="s">
        <v>837</v>
      </c>
      <c r="F1952" t="s">
        <v>935</v>
      </c>
      <c r="G1952" t="s">
        <v>936</v>
      </c>
      <c r="H1952" t="s">
        <v>622</v>
      </c>
      <c r="I1952" t="s">
        <v>623</v>
      </c>
    </row>
    <row r="1953" spans="2:9">
      <c r="B1953" t="s">
        <v>5207</v>
      </c>
      <c r="C1953" t="s">
        <v>5208</v>
      </c>
      <c r="D1953" t="s">
        <v>836</v>
      </c>
      <c r="E1953" t="s">
        <v>837</v>
      </c>
      <c r="F1953" t="s">
        <v>1379</v>
      </c>
      <c r="G1953" t="s">
        <v>1380</v>
      </c>
      <c r="H1953" t="s">
        <v>628</v>
      </c>
      <c r="I1953" t="s">
        <v>629</v>
      </c>
    </row>
    <row r="1954" spans="2:9">
      <c r="B1954" t="s">
        <v>5209</v>
      </c>
      <c r="C1954" t="s">
        <v>5210</v>
      </c>
      <c r="D1954" t="s">
        <v>836</v>
      </c>
      <c r="E1954" t="s">
        <v>837</v>
      </c>
      <c r="F1954" t="s">
        <v>1379</v>
      </c>
      <c r="G1954" t="s">
        <v>1380</v>
      </c>
      <c r="H1954" t="s">
        <v>622</v>
      </c>
      <c r="I1954" t="s">
        <v>623</v>
      </c>
    </row>
    <row r="1955" spans="2:9">
      <c r="B1955" t="s">
        <v>5211</v>
      </c>
      <c r="C1955" t="s">
        <v>5212</v>
      </c>
      <c r="D1955" t="s">
        <v>836</v>
      </c>
      <c r="E1955" t="s">
        <v>837</v>
      </c>
      <c r="F1955" t="s">
        <v>2031</v>
      </c>
      <c r="G1955" t="s">
        <v>2032</v>
      </c>
      <c r="H1955" t="s">
        <v>628</v>
      </c>
      <c r="I1955" t="s">
        <v>629</v>
      </c>
    </row>
    <row r="1956" spans="2:9">
      <c r="B1956" t="s">
        <v>5213</v>
      </c>
      <c r="C1956" t="s">
        <v>5214</v>
      </c>
      <c r="D1956" t="s">
        <v>836</v>
      </c>
      <c r="E1956" t="s">
        <v>837</v>
      </c>
      <c r="F1956" t="s">
        <v>985</v>
      </c>
      <c r="G1956" t="s">
        <v>986</v>
      </c>
      <c r="H1956" t="s">
        <v>633</v>
      </c>
      <c r="I1956" t="s">
        <v>60</v>
      </c>
    </row>
    <row r="1957" spans="2:9">
      <c r="B1957" t="s">
        <v>5215</v>
      </c>
      <c r="C1957" t="s">
        <v>5216</v>
      </c>
      <c r="D1957" t="s">
        <v>836</v>
      </c>
      <c r="E1957" t="s">
        <v>837</v>
      </c>
      <c r="F1957" t="s">
        <v>916</v>
      </c>
      <c r="G1957" t="s">
        <v>917</v>
      </c>
      <c r="H1957" t="s">
        <v>633</v>
      </c>
      <c r="I1957" t="s">
        <v>60</v>
      </c>
    </row>
    <row r="1958" spans="2:9">
      <c r="B1958" t="s">
        <v>5217</v>
      </c>
      <c r="C1958" t="s">
        <v>5218</v>
      </c>
      <c r="D1958" t="s">
        <v>836</v>
      </c>
      <c r="E1958" t="s">
        <v>837</v>
      </c>
      <c r="F1958" t="s">
        <v>1487</v>
      </c>
      <c r="G1958" t="s">
        <v>1488</v>
      </c>
      <c r="H1958" t="s">
        <v>628</v>
      </c>
      <c r="I1958" t="s">
        <v>629</v>
      </c>
    </row>
    <row r="1959" spans="2:9">
      <c r="B1959" t="s">
        <v>5219</v>
      </c>
      <c r="C1959" t="s">
        <v>5220</v>
      </c>
      <c r="D1959" t="s">
        <v>836</v>
      </c>
      <c r="E1959" t="s">
        <v>837</v>
      </c>
      <c r="F1959" t="s">
        <v>1487</v>
      </c>
      <c r="G1959" t="s">
        <v>1488</v>
      </c>
      <c r="H1959" t="s">
        <v>628</v>
      </c>
      <c r="I1959" t="s">
        <v>629</v>
      </c>
    </row>
    <row r="1960" spans="2:9">
      <c r="B1960" t="s">
        <v>5221</v>
      </c>
      <c r="C1960" t="s">
        <v>5222</v>
      </c>
      <c r="D1960" t="s">
        <v>836</v>
      </c>
      <c r="E1960" t="s">
        <v>837</v>
      </c>
      <c r="F1960" t="s">
        <v>1001</v>
      </c>
      <c r="G1960" t="s">
        <v>1002</v>
      </c>
      <c r="H1960" t="s">
        <v>622</v>
      </c>
      <c r="I1960" t="s">
        <v>623</v>
      </c>
    </row>
    <row r="1961" spans="2:9">
      <c r="B1961" t="s">
        <v>5223</v>
      </c>
      <c r="C1961" t="s">
        <v>5224</v>
      </c>
      <c r="D1961" t="s">
        <v>836</v>
      </c>
      <c r="E1961" t="s">
        <v>837</v>
      </c>
      <c r="F1961" t="s">
        <v>1013</v>
      </c>
      <c r="G1961" t="s">
        <v>1014</v>
      </c>
      <c r="H1961" t="s">
        <v>628</v>
      </c>
      <c r="I1961" t="s">
        <v>629</v>
      </c>
    </row>
    <row r="1962" spans="2:9">
      <c r="B1962" t="s">
        <v>5225</v>
      </c>
      <c r="C1962" t="s">
        <v>5226</v>
      </c>
      <c r="D1962" t="s">
        <v>836</v>
      </c>
      <c r="E1962" t="s">
        <v>837</v>
      </c>
      <c r="F1962" t="s">
        <v>870</v>
      </c>
      <c r="G1962" t="s">
        <v>871</v>
      </c>
      <c r="H1962" t="s">
        <v>628</v>
      </c>
      <c r="I1962" t="s">
        <v>629</v>
      </c>
    </row>
    <row r="1963" spans="2:9" hidden="1">
      <c r="B1963" t="s">
        <v>5227</v>
      </c>
      <c r="C1963" t="s">
        <v>5228</v>
      </c>
      <c r="D1963" t="s">
        <v>899</v>
      </c>
      <c r="E1963" t="s">
        <v>900</v>
      </c>
      <c r="F1963" t="s">
        <v>3325</v>
      </c>
      <c r="G1963" t="s">
        <v>3326</v>
      </c>
      <c r="H1963" t="s">
        <v>3477</v>
      </c>
      <c r="I1963" t="s">
        <v>3478</v>
      </c>
    </row>
    <row r="1964" spans="2:9" hidden="1">
      <c r="B1964" t="s">
        <v>5229</v>
      </c>
      <c r="C1964" t="s">
        <v>5230</v>
      </c>
      <c r="D1964" t="s">
        <v>1305</v>
      </c>
      <c r="E1964" t="s">
        <v>1306</v>
      </c>
      <c r="F1964" t="s">
        <v>1575</v>
      </c>
      <c r="G1964" t="s">
        <v>1576</v>
      </c>
      <c r="H1964" t="s">
        <v>4416</v>
      </c>
      <c r="I1964" t="s">
        <v>4417</v>
      </c>
    </row>
    <row r="1965" spans="2:9" hidden="1">
      <c r="B1965" t="s">
        <v>5231</v>
      </c>
      <c r="C1965" t="s">
        <v>5232</v>
      </c>
      <c r="D1965" t="s">
        <v>1305</v>
      </c>
      <c r="E1965" t="s">
        <v>1306</v>
      </c>
      <c r="F1965" t="s">
        <v>2177</v>
      </c>
      <c r="G1965" t="s">
        <v>2178</v>
      </c>
      <c r="H1965" t="s">
        <v>633</v>
      </c>
      <c r="I1965" t="s">
        <v>60</v>
      </c>
    </row>
    <row r="1966" spans="2:9" hidden="1">
      <c r="B1966" t="s">
        <v>5233</v>
      </c>
      <c r="C1966" t="s">
        <v>5234</v>
      </c>
      <c r="D1966" t="s">
        <v>1305</v>
      </c>
      <c r="E1966" t="s">
        <v>1306</v>
      </c>
      <c r="F1966" t="s">
        <v>2177</v>
      </c>
      <c r="G1966" t="s">
        <v>2178</v>
      </c>
      <c r="H1966" t="s">
        <v>4416</v>
      </c>
      <c r="I1966" t="s">
        <v>4417</v>
      </c>
    </row>
    <row r="1967" spans="2:9">
      <c r="B1967" t="s">
        <v>5235</v>
      </c>
      <c r="C1967" t="s">
        <v>5236</v>
      </c>
      <c r="D1967" t="s">
        <v>836</v>
      </c>
      <c r="E1967" t="s">
        <v>837</v>
      </c>
      <c r="F1967" t="s">
        <v>1734</v>
      </c>
      <c r="G1967" t="s">
        <v>1735</v>
      </c>
      <c r="H1967" t="s">
        <v>633</v>
      </c>
      <c r="I1967" t="s">
        <v>60</v>
      </c>
    </row>
    <row r="1968" spans="2:9" hidden="1">
      <c r="B1968" t="s">
        <v>5237</v>
      </c>
      <c r="C1968" t="s">
        <v>5238</v>
      </c>
      <c r="D1968" t="s">
        <v>887</v>
      </c>
      <c r="E1968" t="s">
        <v>888</v>
      </c>
      <c r="F1968" t="s">
        <v>889</v>
      </c>
      <c r="G1968" t="s">
        <v>890</v>
      </c>
      <c r="H1968" t="s">
        <v>633</v>
      </c>
      <c r="I1968" t="s">
        <v>60</v>
      </c>
    </row>
    <row r="1969" spans="2:9">
      <c r="B1969" t="s">
        <v>697</v>
      </c>
      <c r="C1969" t="s">
        <v>698</v>
      </c>
      <c r="D1969" t="s">
        <v>836</v>
      </c>
      <c r="E1969" t="s">
        <v>837</v>
      </c>
      <c r="F1969" t="s">
        <v>685</v>
      </c>
      <c r="G1969" t="s">
        <v>686</v>
      </c>
      <c r="H1969" t="s">
        <v>696</v>
      </c>
      <c r="I1969" t="s">
        <v>15</v>
      </c>
    </row>
    <row r="1970" spans="2:9" hidden="1">
      <c r="B1970" t="s">
        <v>5239</v>
      </c>
      <c r="C1970" t="s">
        <v>5240</v>
      </c>
      <c r="D1970" t="s">
        <v>5241</v>
      </c>
      <c r="E1970" t="s">
        <v>5242</v>
      </c>
      <c r="F1970" t="s">
        <v>5243</v>
      </c>
      <c r="G1970" t="s">
        <v>5244</v>
      </c>
      <c r="H1970" t="s">
        <v>608</v>
      </c>
      <c r="I1970" t="s">
        <v>609</v>
      </c>
    </row>
    <row r="1971" spans="2:9">
      <c r="B1971" t="s">
        <v>5245</v>
      </c>
      <c r="C1971" t="s">
        <v>5246</v>
      </c>
      <c r="D1971" t="s">
        <v>836</v>
      </c>
      <c r="E1971" t="s">
        <v>837</v>
      </c>
      <c r="F1971" t="s">
        <v>912</v>
      </c>
      <c r="G1971" t="s">
        <v>913</v>
      </c>
      <c r="H1971" t="s">
        <v>562</v>
      </c>
      <c r="I1971" t="s">
        <v>13</v>
      </c>
    </row>
    <row r="1972" spans="2:9">
      <c r="B1972" t="s">
        <v>5247</v>
      </c>
      <c r="C1972" t="s">
        <v>5248</v>
      </c>
      <c r="D1972" t="s">
        <v>836</v>
      </c>
      <c r="E1972" t="s">
        <v>837</v>
      </c>
      <c r="F1972" t="s">
        <v>852</v>
      </c>
      <c r="G1972" t="s">
        <v>853</v>
      </c>
      <c r="H1972" t="s">
        <v>760</v>
      </c>
      <c r="I1972" t="s">
        <v>761</v>
      </c>
    </row>
    <row r="1973" spans="2:9">
      <c r="B1973" t="s">
        <v>5249</v>
      </c>
      <c r="C1973" t="s">
        <v>5250</v>
      </c>
      <c r="D1973" t="s">
        <v>836</v>
      </c>
      <c r="E1973" t="s">
        <v>837</v>
      </c>
      <c r="F1973" t="s">
        <v>1563</v>
      </c>
      <c r="G1973" t="s">
        <v>1564</v>
      </c>
      <c r="H1973" t="s">
        <v>600</v>
      </c>
      <c r="I1973" t="s">
        <v>601</v>
      </c>
    </row>
    <row r="1974" spans="2:9">
      <c r="B1974" t="s">
        <v>5251</v>
      </c>
      <c r="C1974" t="s">
        <v>5252</v>
      </c>
      <c r="D1974" t="s">
        <v>836</v>
      </c>
      <c r="E1974" t="s">
        <v>837</v>
      </c>
      <c r="F1974" t="s">
        <v>1393</v>
      </c>
      <c r="G1974" t="s">
        <v>1394</v>
      </c>
      <c r="H1974" t="s">
        <v>633</v>
      </c>
      <c r="I1974" t="s">
        <v>60</v>
      </c>
    </row>
    <row r="1975" spans="2:9">
      <c r="B1975" t="s">
        <v>5253</v>
      </c>
      <c r="C1975" t="s">
        <v>5254</v>
      </c>
      <c r="D1975" t="s">
        <v>836</v>
      </c>
      <c r="E1975" t="s">
        <v>837</v>
      </c>
      <c r="F1975" t="s">
        <v>985</v>
      </c>
      <c r="G1975" t="s">
        <v>986</v>
      </c>
      <c r="H1975" t="s">
        <v>760</v>
      </c>
      <c r="I1975" t="s">
        <v>761</v>
      </c>
    </row>
    <row r="1976" spans="2:9">
      <c r="B1976" t="s">
        <v>5255</v>
      </c>
      <c r="C1976" t="s">
        <v>5256</v>
      </c>
      <c r="D1976" t="s">
        <v>836</v>
      </c>
      <c r="E1976" t="s">
        <v>837</v>
      </c>
      <c r="F1976" t="s">
        <v>1013</v>
      </c>
      <c r="G1976" t="s">
        <v>1014</v>
      </c>
      <c r="H1976" t="s">
        <v>760</v>
      </c>
      <c r="I1976" t="s">
        <v>761</v>
      </c>
    </row>
    <row r="1977" spans="2:9">
      <c r="B1977" t="s">
        <v>5257</v>
      </c>
      <c r="C1977" t="s">
        <v>5258</v>
      </c>
      <c r="D1977" t="s">
        <v>836</v>
      </c>
      <c r="E1977" t="s">
        <v>837</v>
      </c>
      <c r="F1977" t="s">
        <v>1013</v>
      </c>
      <c r="G1977" t="s">
        <v>1014</v>
      </c>
      <c r="H1977" t="s">
        <v>760</v>
      </c>
      <c r="I1977" t="s">
        <v>761</v>
      </c>
    </row>
    <row r="1978" spans="2:9">
      <c r="B1978" t="s">
        <v>5259</v>
      </c>
      <c r="C1978" t="s">
        <v>5260</v>
      </c>
      <c r="D1978" t="s">
        <v>836</v>
      </c>
      <c r="E1978" t="s">
        <v>837</v>
      </c>
      <c r="F1978" t="s">
        <v>1245</v>
      </c>
      <c r="G1978" t="s">
        <v>1246</v>
      </c>
      <c r="H1978" t="s">
        <v>590</v>
      </c>
      <c r="I1978" t="s">
        <v>591</v>
      </c>
    </row>
    <row r="1979" spans="2:9">
      <c r="B1979" t="s">
        <v>5261</v>
      </c>
      <c r="C1979" t="s">
        <v>5262</v>
      </c>
      <c r="D1979" t="s">
        <v>836</v>
      </c>
      <c r="E1979" t="s">
        <v>837</v>
      </c>
      <c r="F1979" t="s">
        <v>1819</v>
      </c>
      <c r="G1979" t="s">
        <v>1820</v>
      </c>
      <c r="H1979" t="s">
        <v>608</v>
      </c>
      <c r="I1979" t="s">
        <v>609</v>
      </c>
    </row>
    <row r="1980" spans="2:9">
      <c r="B1980" t="s">
        <v>5263</v>
      </c>
      <c r="C1980" t="s">
        <v>5264</v>
      </c>
      <c r="D1980" t="s">
        <v>836</v>
      </c>
      <c r="E1980" t="s">
        <v>837</v>
      </c>
      <c r="F1980" t="s">
        <v>1843</v>
      </c>
      <c r="G1980" t="s">
        <v>1844</v>
      </c>
      <c r="H1980" t="s">
        <v>760</v>
      </c>
      <c r="I1980" t="s">
        <v>761</v>
      </c>
    </row>
    <row r="1981" spans="2:9">
      <c r="B1981" t="s">
        <v>5265</v>
      </c>
      <c r="C1981" t="s">
        <v>5266</v>
      </c>
      <c r="D1981" t="s">
        <v>836</v>
      </c>
      <c r="E1981" t="s">
        <v>837</v>
      </c>
      <c r="F1981" t="s">
        <v>2494</v>
      </c>
      <c r="G1981" t="s">
        <v>2495</v>
      </c>
      <c r="H1981" t="s">
        <v>600</v>
      </c>
      <c r="I1981" t="s">
        <v>601</v>
      </c>
    </row>
    <row r="1982" spans="2:9">
      <c r="B1982" t="s">
        <v>5267</v>
      </c>
      <c r="C1982" t="s">
        <v>5268</v>
      </c>
      <c r="D1982" t="s">
        <v>836</v>
      </c>
      <c r="E1982" t="s">
        <v>837</v>
      </c>
      <c r="F1982" t="s">
        <v>2230</v>
      </c>
      <c r="G1982" t="s">
        <v>2231</v>
      </c>
      <c r="H1982" t="s">
        <v>590</v>
      </c>
      <c r="I1982" t="s">
        <v>591</v>
      </c>
    </row>
    <row r="1983" spans="2:9">
      <c r="B1983" t="s">
        <v>5269</v>
      </c>
      <c r="C1983" t="s">
        <v>5270</v>
      </c>
      <c r="D1983" t="s">
        <v>836</v>
      </c>
      <c r="E1983" t="s">
        <v>837</v>
      </c>
      <c r="F1983" t="s">
        <v>4684</v>
      </c>
      <c r="G1983" t="s">
        <v>4685</v>
      </c>
      <c r="H1983" t="s">
        <v>562</v>
      </c>
      <c r="I1983" t="s">
        <v>13</v>
      </c>
    </row>
    <row r="1984" spans="2:9">
      <c r="B1984" t="s">
        <v>5271</v>
      </c>
      <c r="C1984" t="s">
        <v>5272</v>
      </c>
      <c r="D1984" t="s">
        <v>836</v>
      </c>
      <c r="E1984" t="s">
        <v>837</v>
      </c>
      <c r="F1984" t="s">
        <v>4044</v>
      </c>
      <c r="G1984" t="s">
        <v>4045</v>
      </c>
      <c r="H1984" t="s">
        <v>600</v>
      </c>
      <c r="I1984" t="s">
        <v>601</v>
      </c>
    </row>
    <row r="1985" spans="2:9">
      <c r="B1985" t="s">
        <v>5273</v>
      </c>
      <c r="C1985" t="s">
        <v>5274</v>
      </c>
      <c r="D1985" t="s">
        <v>836</v>
      </c>
      <c r="E1985" t="s">
        <v>837</v>
      </c>
      <c r="F1985" t="s">
        <v>1777</v>
      </c>
      <c r="G1985" t="s">
        <v>1778</v>
      </c>
      <c r="H1985" t="s">
        <v>576</v>
      </c>
      <c r="I1985" t="s">
        <v>16</v>
      </c>
    </row>
    <row r="1986" spans="2:9" hidden="1">
      <c r="B1986" t="s">
        <v>5275</v>
      </c>
      <c r="C1986" t="s">
        <v>5276</v>
      </c>
      <c r="D1986" t="s">
        <v>887</v>
      </c>
      <c r="E1986" t="s">
        <v>888</v>
      </c>
      <c r="F1986" t="s">
        <v>889</v>
      </c>
      <c r="G1986" t="s">
        <v>890</v>
      </c>
      <c r="H1986" t="s">
        <v>633</v>
      </c>
      <c r="I1986" t="s">
        <v>60</v>
      </c>
    </row>
    <row r="1987" spans="2:9" hidden="1">
      <c r="B1987" t="s">
        <v>5277</v>
      </c>
      <c r="C1987" t="s">
        <v>5278</v>
      </c>
      <c r="D1987" t="s">
        <v>899</v>
      </c>
      <c r="E1987" t="s">
        <v>900</v>
      </c>
      <c r="F1987" t="s">
        <v>960</v>
      </c>
      <c r="G1987" t="s">
        <v>961</v>
      </c>
      <c r="H1987" t="s">
        <v>576</v>
      </c>
      <c r="I1987" t="s">
        <v>16</v>
      </c>
    </row>
    <row r="1988" spans="2:9">
      <c r="B1988" t="s">
        <v>5279</v>
      </c>
      <c r="C1988" t="s">
        <v>5280</v>
      </c>
      <c r="D1988" t="s">
        <v>836</v>
      </c>
      <c r="E1988" t="s">
        <v>837</v>
      </c>
      <c r="F1988" t="s">
        <v>2494</v>
      </c>
      <c r="G1988" t="s">
        <v>2495</v>
      </c>
      <c r="H1988" t="s">
        <v>600</v>
      </c>
      <c r="I1988" t="s">
        <v>601</v>
      </c>
    </row>
    <row r="1989" spans="2:9" hidden="1">
      <c r="B1989" t="s">
        <v>5281</v>
      </c>
      <c r="C1989" t="s">
        <v>5282</v>
      </c>
      <c r="D1989" t="s">
        <v>887</v>
      </c>
      <c r="E1989" t="s">
        <v>888</v>
      </c>
      <c r="F1989" t="s">
        <v>889</v>
      </c>
      <c r="G1989" t="s">
        <v>890</v>
      </c>
      <c r="H1989" t="s">
        <v>633</v>
      </c>
      <c r="I1989" t="s">
        <v>60</v>
      </c>
    </row>
    <row r="1990" spans="2:9" hidden="1">
      <c r="B1990" t="s">
        <v>5283</v>
      </c>
      <c r="C1990" t="s">
        <v>5284</v>
      </c>
      <c r="D1990" t="s">
        <v>887</v>
      </c>
      <c r="E1990" t="s">
        <v>888</v>
      </c>
      <c r="F1990" t="s">
        <v>889</v>
      </c>
      <c r="G1990" t="s">
        <v>890</v>
      </c>
      <c r="H1990" t="s">
        <v>633</v>
      </c>
      <c r="I1990" t="s">
        <v>60</v>
      </c>
    </row>
    <row r="1991" spans="2:9">
      <c r="B1991" t="s">
        <v>5285</v>
      </c>
      <c r="C1991" t="s">
        <v>5286</v>
      </c>
      <c r="D1991" t="s">
        <v>836</v>
      </c>
      <c r="E1991" t="s">
        <v>837</v>
      </c>
      <c r="F1991" t="s">
        <v>555</v>
      </c>
      <c r="G1991" t="s">
        <v>556</v>
      </c>
      <c r="H1991" t="s">
        <v>3249</v>
      </c>
      <c r="I1991" t="s">
        <v>3250</v>
      </c>
    </row>
    <row r="1992" spans="2:9">
      <c r="B1992" t="s">
        <v>5287</v>
      </c>
      <c r="C1992" t="s">
        <v>5288</v>
      </c>
      <c r="D1992" t="s">
        <v>836</v>
      </c>
      <c r="E1992" t="s">
        <v>837</v>
      </c>
      <c r="F1992" t="s">
        <v>2206</v>
      </c>
      <c r="G1992" t="s">
        <v>2207</v>
      </c>
      <c r="H1992" t="s">
        <v>608</v>
      </c>
      <c r="I1992" t="s">
        <v>609</v>
      </c>
    </row>
    <row r="1993" spans="2:9" hidden="1">
      <c r="B1993" t="s">
        <v>5289</v>
      </c>
      <c r="C1993" t="s">
        <v>5290</v>
      </c>
      <c r="D1993" t="s">
        <v>887</v>
      </c>
      <c r="E1993" t="s">
        <v>888</v>
      </c>
      <c r="F1993" t="s">
        <v>889</v>
      </c>
      <c r="G1993" t="s">
        <v>890</v>
      </c>
      <c r="H1993" t="s">
        <v>633</v>
      </c>
      <c r="I1993" t="s">
        <v>60</v>
      </c>
    </row>
    <row r="1994" spans="2:9" hidden="1">
      <c r="B1994" t="s">
        <v>5291</v>
      </c>
      <c r="C1994" t="s">
        <v>5292</v>
      </c>
      <c r="D1994" t="s">
        <v>887</v>
      </c>
      <c r="E1994" t="s">
        <v>888</v>
      </c>
      <c r="F1994" t="s">
        <v>889</v>
      </c>
      <c r="G1994" t="s">
        <v>890</v>
      </c>
      <c r="H1994" t="s">
        <v>633</v>
      </c>
      <c r="I1994" t="s">
        <v>60</v>
      </c>
    </row>
    <row r="1995" spans="2:9" hidden="1">
      <c r="B1995" t="s">
        <v>5293</v>
      </c>
      <c r="C1995" t="s">
        <v>5294</v>
      </c>
      <c r="D1995" t="s">
        <v>887</v>
      </c>
      <c r="E1995" t="s">
        <v>888</v>
      </c>
      <c r="F1995" t="s">
        <v>889</v>
      </c>
      <c r="G1995" t="s">
        <v>890</v>
      </c>
      <c r="H1995" t="s">
        <v>633</v>
      </c>
      <c r="I1995" t="s">
        <v>60</v>
      </c>
    </row>
    <row r="1996" spans="2:9" hidden="1">
      <c r="B1996" t="s">
        <v>5295</v>
      </c>
      <c r="C1996" t="s">
        <v>5296</v>
      </c>
      <c r="D1996" t="s">
        <v>887</v>
      </c>
      <c r="E1996" t="s">
        <v>888</v>
      </c>
      <c r="F1996" t="s">
        <v>889</v>
      </c>
      <c r="G1996" t="s">
        <v>890</v>
      </c>
      <c r="H1996" t="s">
        <v>633</v>
      </c>
      <c r="I1996" t="s">
        <v>60</v>
      </c>
    </row>
    <row r="1997" spans="2:9">
      <c r="B1997" t="s">
        <v>5297</v>
      </c>
      <c r="C1997" t="s">
        <v>5298</v>
      </c>
      <c r="D1997" t="s">
        <v>836</v>
      </c>
      <c r="E1997" t="s">
        <v>837</v>
      </c>
      <c r="F1997" t="s">
        <v>1973</v>
      </c>
      <c r="G1997" t="s">
        <v>1974</v>
      </c>
      <c r="H1997" t="s">
        <v>570</v>
      </c>
      <c r="I1997" t="s">
        <v>14</v>
      </c>
    </row>
    <row r="1998" spans="2:9">
      <c r="B1998" t="s">
        <v>5299</v>
      </c>
      <c r="C1998" t="s">
        <v>5300</v>
      </c>
      <c r="D1998" t="s">
        <v>836</v>
      </c>
      <c r="E1998" t="s">
        <v>837</v>
      </c>
      <c r="F1998" t="s">
        <v>555</v>
      </c>
      <c r="G1998" t="s">
        <v>556</v>
      </c>
      <c r="H1998" t="s">
        <v>655</v>
      </c>
      <c r="I1998" t="s">
        <v>657</v>
      </c>
    </row>
    <row r="1999" spans="2:9">
      <c r="B1999" t="s">
        <v>5301</v>
      </c>
      <c r="C1999" t="s">
        <v>5302</v>
      </c>
      <c r="D1999" t="s">
        <v>836</v>
      </c>
      <c r="E1999" t="s">
        <v>837</v>
      </c>
      <c r="F1999" t="s">
        <v>876</v>
      </c>
      <c r="G1999" t="s">
        <v>877</v>
      </c>
      <c r="H1999" t="s">
        <v>1253</v>
      </c>
      <c r="I1999" t="s">
        <v>1254</v>
      </c>
    </row>
    <row r="2000" spans="2:9">
      <c r="B2000" t="s">
        <v>646</v>
      </c>
      <c r="C2000" t="s">
        <v>647</v>
      </c>
      <c r="D2000" t="s">
        <v>836</v>
      </c>
      <c r="E2000" t="s">
        <v>837</v>
      </c>
      <c r="F2000" t="s">
        <v>557</v>
      </c>
      <c r="G2000" t="s">
        <v>558</v>
      </c>
      <c r="H2000" t="s">
        <v>570</v>
      </c>
      <c r="I2000" t="s">
        <v>14</v>
      </c>
    </row>
    <row r="2001" spans="2:9">
      <c r="B2001" t="s">
        <v>5303</v>
      </c>
      <c r="C2001" t="s">
        <v>5304</v>
      </c>
      <c r="D2001" t="s">
        <v>836</v>
      </c>
      <c r="E2001" t="s">
        <v>837</v>
      </c>
      <c r="F2001" t="s">
        <v>1312</v>
      </c>
      <c r="G2001" t="s">
        <v>1313</v>
      </c>
      <c r="H2001" t="s">
        <v>655</v>
      </c>
      <c r="I2001" t="s">
        <v>657</v>
      </c>
    </row>
    <row r="2002" spans="2:9">
      <c r="B2002" t="s">
        <v>5305</v>
      </c>
      <c r="C2002" t="s">
        <v>5306</v>
      </c>
      <c r="D2002" t="s">
        <v>836</v>
      </c>
      <c r="E2002" t="s">
        <v>837</v>
      </c>
      <c r="F2002" t="s">
        <v>1312</v>
      </c>
      <c r="G2002" t="s">
        <v>1313</v>
      </c>
      <c r="H2002" t="s">
        <v>562</v>
      </c>
      <c r="I2002" t="s">
        <v>13</v>
      </c>
    </row>
    <row r="2003" spans="2:9">
      <c r="B2003" t="s">
        <v>5307</v>
      </c>
      <c r="C2003" t="s">
        <v>5308</v>
      </c>
      <c r="D2003" t="s">
        <v>836</v>
      </c>
      <c r="E2003" t="s">
        <v>837</v>
      </c>
      <c r="F2003" t="s">
        <v>1040</v>
      </c>
      <c r="G2003" t="s">
        <v>1041</v>
      </c>
      <c r="H2003" t="s">
        <v>562</v>
      </c>
      <c r="I2003" t="s">
        <v>13</v>
      </c>
    </row>
    <row r="2004" spans="2:9">
      <c r="B2004" t="s">
        <v>5309</v>
      </c>
      <c r="C2004" t="s">
        <v>4496</v>
      </c>
      <c r="D2004" t="s">
        <v>836</v>
      </c>
      <c r="E2004" t="s">
        <v>837</v>
      </c>
      <c r="F2004" t="s">
        <v>1040</v>
      </c>
      <c r="G2004" t="s">
        <v>1041</v>
      </c>
      <c r="H2004" t="s">
        <v>570</v>
      </c>
      <c r="I2004" t="s">
        <v>14</v>
      </c>
    </row>
    <row r="2005" spans="2:9">
      <c r="B2005" t="s">
        <v>5310</v>
      </c>
      <c r="C2005" t="s">
        <v>5311</v>
      </c>
      <c r="D2005" t="s">
        <v>836</v>
      </c>
      <c r="E2005" t="s">
        <v>837</v>
      </c>
      <c r="F2005" t="s">
        <v>1040</v>
      </c>
      <c r="G2005" t="s">
        <v>1041</v>
      </c>
      <c r="H2005" t="s">
        <v>570</v>
      </c>
      <c r="I2005" t="s">
        <v>14</v>
      </c>
    </row>
    <row r="2006" spans="2:9">
      <c r="B2006" t="s">
        <v>5312</v>
      </c>
      <c r="C2006" t="s">
        <v>5313</v>
      </c>
      <c r="D2006" t="s">
        <v>836</v>
      </c>
      <c r="E2006" t="s">
        <v>837</v>
      </c>
      <c r="F2006" t="s">
        <v>1040</v>
      </c>
      <c r="G2006" t="s">
        <v>1041</v>
      </c>
      <c r="H2006" t="s">
        <v>576</v>
      </c>
      <c r="I2006" t="s">
        <v>16</v>
      </c>
    </row>
    <row r="2007" spans="2:9">
      <c r="B2007" t="s">
        <v>5314</v>
      </c>
      <c r="C2007" t="s">
        <v>5315</v>
      </c>
      <c r="D2007" t="s">
        <v>836</v>
      </c>
      <c r="E2007" t="s">
        <v>837</v>
      </c>
      <c r="F2007" t="s">
        <v>1040</v>
      </c>
      <c r="G2007" t="s">
        <v>1041</v>
      </c>
      <c r="H2007" t="s">
        <v>590</v>
      </c>
      <c r="I2007" t="s">
        <v>591</v>
      </c>
    </row>
    <row r="2008" spans="2:9">
      <c r="B2008" t="s">
        <v>5316</v>
      </c>
      <c r="C2008" t="s">
        <v>5317</v>
      </c>
      <c r="D2008" t="s">
        <v>836</v>
      </c>
      <c r="E2008" t="s">
        <v>837</v>
      </c>
      <c r="F2008" t="s">
        <v>1040</v>
      </c>
      <c r="G2008" t="s">
        <v>1041</v>
      </c>
      <c r="H2008" t="s">
        <v>590</v>
      </c>
      <c r="I2008" t="s">
        <v>591</v>
      </c>
    </row>
    <row r="2009" spans="2:9">
      <c r="B2009" t="s">
        <v>5318</v>
      </c>
      <c r="C2009" t="s">
        <v>5319</v>
      </c>
      <c r="D2009" t="s">
        <v>836</v>
      </c>
      <c r="E2009" t="s">
        <v>837</v>
      </c>
      <c r="F2009" t="s">
        <v>1040</v>
      </c>
      <c r="G2009" t="s">
        <v>1041</v>
      </c>
      <c r="H2009" t="s">
        <v>590</v>
      </c>
      <c r="I2009" t="s">
        <v>591</v>
      </c>
    </row>
    <row r="2010" spans="2:9">
      <c r="B2010" t="s">
        <v>5320</v>
      </c>
      <c r="C2010" t="s">
        <v>5321</v>
      </c>
      <c r="D2010" t="s">
        <v>836</v>
      </c>
      <c r="E2010" t="s">
        <v>837</v>
      </c>
      <c r="F2010" t="s">
        <v>1040</v>
      </c>
      <c r="G2010" t="s">
        <v>1041</v>
      </c>
      <c r="H2010" t="s">
        <v>608</v>
      </c>
      <c r="I2010" t="s">
        <v>609</v>
      </c>
    </row>
    <row r="2011" spans="2:9">
      <c r="B2011" t="s">
        <v>5322</v>
      </c>
      <c r="C2011" t="s">
        <v>5323</v>
      </c>
      <c r="D2011" t="s">
        <v>836</v>
      </c>
      <c r="E2011" t="s">
        <v>837</v>
      </c>
      <c r="F2011" t="s">
        <v>1040</v>
      </c>
      <c r="G2011" t="s">
        <v>1041</v>
      </c>
      <c r="H2011" t="s">
        <v>622</v>
      </c>
      <c r="I2011" t="s">
        <v>623</v>
      </c>
    </row>
    <row r="2012" spans="2:9">
      <c r="B2012" t="s">
        <v>5324</v>
      </c>
      <c r="C2012" t="s">
        <v>5325</v>
      </c>
      <c r="D2012" t="s">
        <v>836</v>
      </c>
      <c r="E2012" t="s">
        <v>837</v>
      </c>
      <c r="F2012" t="s">
        <v>1312</v>
      </c>
      <c r="G2012" t="s">
        <v>1313</v>
      </c>
      <c r="H2012" t="s">
        <v>742</v>
      </c>
      <c r="I2012" t="s">
        <v>743</v>
      </c>
    </row>
    <row r="2013" spans="2:9">
      <c r="B2013" t="s">
        <v>5326</v>
      </c>
      <c r="C2013" t="s">
        <v>5327</v>
      </c>
      <c r="D2013" t="s">
        <v>836</v>
      </c>
      <c r="E2013" t="s">
        <v>837</v>
      </c>
      <c r="F2013" t="s">
        <v>1519</v>
      </c>
      <c r="G2013" t="s">
        <v>1520</v>
      </c>
      <c r="H2013" t="s">
        <v>570</v>
      </c>
      <c r="I2013" t="s">
        <v>14</v>
      </c>
    </row>
    <row r="2014" spans="2:9">
      <c r="B2014" t="s">
        <v>5328</v>
      </c>
      <c r="C2014" t="s">
        <v>5329</v>
      </c>
      <c r="D2014" t="s">
        <v>836</v>
      </c>
      <c r="E2014" t="s">
        <v>837</v>
      </c>
      <c r="F2014" t="s">
        <v>1519</v>
      </c>
      <c r="G2014" t="s">
        <v>1520</v>
      </c>
      <c r="H2014" t="s">
        <v>570</v>
      </c>
      <c r="I2014" t="s">
        <v>14</v>
      </c>
    </row>
    <row r="2015" spans="2:9">
      <c r="B2015" t="s">
        <v>5330</v>
      </c>
      <c r="C2015" t="s">
        <v>5331</v>
      </c>
      <c r="D2015" t="s">
        <v>836</v>
      </c>
      <c r="E2015" t="s">
        <v>837</v>
      </c>
      <c r="F2015" t="s">
        <v>1519</v>
      </c>
      <c r="G2015" t="s">
        <v>1520</v>
      </c>
      <c r="H2015" t="s">
        <v>696</v>
      </c>
      <c r="I2015" t="s">
        <v>15</v>
      </c>
    </row>
    <row r="2016" spans="2:9">
      <c r="B2016" t="s">
        <v>5332</v>
      </c>
      <c r="C2016" t="s">
        <v>5333</v>
      </c>
      <c r="D2016" t="s">
        <v>836</v>
      </c>
      <c r="E2016" t="s">
        <v>837</v>
      </c>
      <c r="F2016" t="s">
        <v>1519</v>
      </c>
      <c r="G2016" t="s">
        <v>1520</v>
      </c>
      <c r="H2016" t="s">
        <v>576</v>
      </c>
      <c r="I2016" t="s">
        <v>16</v>
      </c>
    </row>
    <row r="2017" spans="2:9">
      <c r="B2017" t="s">
        <v>5334</v>
      </c>
      <c r="C2017" t="s">
        <v>5335</v>
      </c>
      <c r="D2017" t="s">
        <v>836</v>
      </c>
      <c r="E2017" t="s">
        <v>837</v>
      </c>
      <c r="F2017" t="s">
        <v>1519</v>
      </c>
      <c r="G2017" t="s">
        <v>1520</v>
      </c>
      <c r="H2017" t="s">
        <v>576</v>
      </c>
      <c r="I2017" t="s">
        <v>16</v>
      </c>
    </row>
    <row r="2018" spans="2:9">
      <c r="B2018" t="s">
        <v>5336</v>
      </c>
      <c r="C2018" t="s">
        <v>5337</v>
      </c>
      <c r="D2018" t="s">
        <v>836</v>
      </c>
      <c r="E2018" t="s">
        <v>837</v>
      </c>
      <c r="F2018" t="s">
        <v>1519</v>
      </c>
      <c r="G2018" t="s">
        <v>1520</v>
      </c>
      <c r="H2018" t="s">
        <v>590</v>
      </c>
      <c r="I2018" t="s">
        <v>591</v>
      </c>
    </row>
    <row r="2019" spans="2:9">
      <c r="B2019" t="s">
        <v>5338</v>
      </c>
      <c r="C2019" t="s">
        <v>5339</v>
      </c>
      <c r="D2019" t="s">
        <v>836</v>
      </c>
      <c r="E2019" t="s">
        <v>837</v>
      </c>
      <c r="F2019" t="s">
        <v>1519</v>
      </c>
      <c r="G2019" t="s">
        <v>1520</v>
      </c>
      <c r="H2019" t="s">
        <v>608</v>
      </c>
      <c r="I2019" t="s">
        <v>609</v>
      </c>
    </row>
    <row r="2020" spans="2:9">
      <c r="B2020" t="s">
        <v>5340</v>
      </c>
      <c r="C2020" t="s">
        <v>5341</v>
      </c>
      <c r="D2020" t="s">
        <v>836</v>
      </c>
      <c r="E2020" t="s">
        <v>837</v>
      </c>
      <c r="F2020" t="s">
        <v>1083</v>
      </c>
      <c r="G2020" t="s">
        <v>1084</v>
      </c>
      <c r="H2020" t="s">
        <v>696</v>
      </c>
      <c r="I2020" t="s">
        <v>15</v>
      </c>
    </row>
    <row r="2021" spans="2:9" hidden="1">
      <c r="B2021" t="s">
        <v>5342</v>
      </c>
      <c r="C2021" t="s">
        <v>5343</v>
      </c>
      <c r="D2021" t="s">
        <v>887</v>
      </c>
      <c r="E2021" t="s">
        <v>888</v>
      </c>
      <c r="F2021" t="s">
        <v>889</v>
      </c>
      <c r="G2021" t="s">
        <v>890</v>
      </c>
      <c r="H2021" t="s">
        <v>633</v>
      </c>
      <c r="I2021" t="s">
        <v>60</v>
      </c>
    </row>
    <row r="2022" spans="2:9" hidden="1">
      <c r="B2022" t="s">
        <v>5344</v>
      </c>
      <c r="C2022" t="s">
        <v>5345</v>
      </c>
      <c r="D2022" t="s">
        <v>887</v>
      </c>
      <c r="E2022" t="s">
        <v>888</v>
      </c>
      <c r="F2022" t="s">
        <v>889</v>
      </c>
      <c r="G2022" t="s">
        <v>890</v>
      </c>
      <c r="H2022" t="s">
        <v>633</v>
      </c>
      <c r="I2022" t="s">
        <v>60</v>
      </c>
    </row>
    <row r="2023" spans="2:9" hidden="1">
      <c r="B2023" t="s">
        <v>5346</v>
      </c>
      <c r="C2023" t="s">
        <v>5347</v>
      </c>
      <c r="D2023" t="s">
        <v>887</v>
      </c>
      <c r="E2023" t="s">
        <v>888</v>
      </c>
      <c r="F2023" t="s">
        <v>889</v>
      </c>
      <c r="G2023" t="s">
        <v>890</v>
      </c>
      <c r="H2023" t="s">
        <v>633</v>
      </c>
      <c r="I2023" t="s">
        <v>60</v>
      </c>
    </row>
    <row r="2024" spans="2:9">
      <c r="B2024" t="s">
        <v>5348</v>
      </c>
      <c r="C2024" t="s">
        <v>5349</v>
      </c>
      <c r="D2024" t="s">
        <v>836</v>
      </c>
      <c r="E2024" t="s">
        <v>837</v>
      </c>
      <c r="F2024" t="s">
        <v>1843</v>
      </c>
      <c r="G2024" t="s">
        <v>1844</v>
      </c>
      <c r="H2024" t="s">
        <v>5350</v>
      </c>
      <c r="I2024" t="s">
        <v>5351</v>
      </c>
    </row>
    <row r="2025" spans="2:9">
      <c r="B2025" t="s">
        <v>5352</v>
      </c>
      <c r="C2025" t="s">
        <v>5353</v>
      </c>
      <c r="D2025" t="s">
        <v>836</v>
      </c>
      <c r="E2025" t="s">
        <v>837</v>
      </c>
      <c r="F2025" t="s">
        <v>1245</v>
      </c>
      <c r="G2025" t="s">
        <v>1246</v>
      </c>
      <c r="H2025" t="s">
        <v>2876</v>
      </c>
      <c r="I2025" t="s">
        <v>2877</v>
      </c>
    </row>
    <row r="2026" spans="2:9" hidden="1">
      <c r="B2026" t="s">
        <v>5354</v>
      </c>
      <c r="C2026" t="s">
        <v>5355</v>
      </c>
      <c r="D2026" t="s">
        <v>4106</v>
      </c>
      <c r="E2026" t="s">
        <v>4107</v>
      </c>
      <c r="F2026" t="s">
        <v>4108</v>
      </c>
      <c r="G2026" t="s">
        <v>4109</v>
      </c>
      <c r="H2026" t="s">
        <v>633</v>
      </c>
      <c r="I2026" t="s">
        <v>60</v>
      </c>
    </row>
    <row r="2027" spans="2:9" hidden="1">
      <c r="B2027" t="s">
        <v>5356</v>
      </c>
      <c r="C2027" t="s">
        <v>5357</v>
      </c>
      <c r="D2027" t="s">
        <v>899</v>
      </c>
      <c r="E2027" t="s">
        <v>900</v>
      </c>
      <c r="F2027" t="s">
        <v>1105</v>
      </c>
      <c r="G2027" t="s">
        <v>1106</v>
      </c>
      <c r="H2027" t="s">
        <v>5358</v>
      </c>
      <c r="I2027" t="s">
        <v>5359</v>
      </c>
    </row>
    <row r="2028" spans="2:9">
      <c r="B2028" t="s">
        <v>5360</v>
      </c>
      <c r="C2028" t="s">
        <v>5361</v>
      </c>
      <c r="D2028" t="s">
        <v>836</v>
      </c>
      <c r="E2028" t="s">
        <v>837</v>
      </c>
      <c r="F2028" t="s">
        <v>1136</v>
      </c>
      <c r="G2028" t="s">
        <v>1137</v>
      </c>
      <c r="H2028" t="s">
        <v>760</v>
      </c>
      <c r="I2028" t="s">
        <v>761</v>
      </c>
    </row>
    <row r="2029" spans="2:9" hidden="1">
      <c r="B2029" t="s">
        <v>5362</v>
      </c>
      <c r="C2029" t="s">
        <v>5363</v>
      </c>
      <c r="D2029" t="s">
        <v>5241</v>
      </c>
      <c r="E2029" t="s">
        <v>5242</v>
      </c>
      <c r="F2029" t="s">
        <v>5364</v>
      </c>
      <c r="G2029" t="s">
        <v>5365</v>
      </c>
      <c r="H2029" t="s">
        <v>3477</v>
      </c>
      <c r="I2029" t="s">
        <v>3478</v>
      </c>
    </row>
    <row r="2030" spans="2:9">
      <c r="B2030" t="s">
        <v>5366</v>
      </c>
      <c r="C2030" t="s">
        <v>5367</v>
      </c>
      <c r="D2030" t="s">
        <v>836</v>
      </c>
      <c r="E2030" t="s">
        <v>837</v>
      </c>
      <c r="F2030" t="s">
        <v>2458</v>
      </c>
      <c r="G2030" t="s">
        <v>2459</v>
      </c>
      <c r="H2030" t="s">
        <v>576</v>
      </c>
      <c r="I2030" t="s">
        <v>16</v>
      </c>
    </row>
    <row r="2031" spans="2:9" hidden="1">
      <c r="B2031" t="s">
        <v>5368</v>
      </c>
      <c r="C2031" t="s">
        <v>5369</v>
      </c>
      <c r="D2031" t="s">
        <v>887</v>
      </c>
      <c r="E2031" t="s">
        <v>888</v>
      </c>
      <c r="F2031" t="s">
        <v>889</v>
      </c>
      <c r="G2031" t="s">
        <v>890</v>
      </c>
      <c r="H2031" t="s">
        <v>633</v>
      </c>
      <c r="I2031" t="s">
        <v>60</v>
      </c>
    </row>
    <row r="2032" spans="2:9">
      <c r="B2032" t="s">
        <v>5370</v>
      </c>
      <c r="C2032" t="s">
        <v>5371</v>
      </c>
      <c r="D2032" t="s">
        <v>836</v>
      </c>
      <c r="E2032" t="s">
        <v>837</v>
      </c>
      <c r="F2032" t="s">
        <v>1843</v>
      </c>
      <c r="G2032" t="s">
        <v>1844</v>
      </c>
      <c r="H2032" t="s">
        <v>5350</v>
      </c>
      <c r="I2032" t="s">
        <v>5351</v>
      </c>
    </row>
    <row r="2033" spans="2:9">
      <c r="B2033" t="s">
        <v>5372</v>
      </c>
      <c r="C2033" t="s">
        <v>5373</v>
      </c>
      <c r="D2033" t="s">
        <v>836</v>
      </c>
      <c r="E2033" t="s">
        <v>837</v>
      </c>
      <c r="F2033" t="s">
        <v>856</v>
      </c>
      <c r="G2033" t="s">
        <v>857</v>
      </c>
      <c r="H2033" t="s">
        <v>576</v>
      </c>
      <c r="I2033" t="s">
        <v>16</v>
      </c>
    </row>
    <row r="2034" spans="2:9">
      <c r="B2034" t="s">
        <v>5374</v>
      </c>
      <c r="C2034" t="s">
        <v>5375</v>
      </c>
      <c r="D2034" t="s">
        <v>836</v>
      </c>
      <c r="E2034" t="s">
        <v>837</v>
      </c>
      <c r="F2034" t="s">
        <v>925</v>
      </c>
      <c r="G2034" t="s">
        <v>926</v>
      </c>
      <c r="H2034" t="s">
        <v>562</v>
      </c>
      <c r="I2034" t="s">
        <v>13</v>
      </c>
    </row>
    <row r="2035" spans="2:9">
      <c r="B2035" t="s">
        <v>709</v>
      </c>
      <c r="C2035" t="s">
        <v>710</v>
      </c>
      <c r="D2035" t="s">
        <v>836</v>
      </c>
      <c r="E2035" t="s">
        <v>837</v>
      </c>
      <c r="F2035" t="s">
        <v>685</v>
      </c>
      <c r="G2035" t="s">
        <v>686</v>
      </c>
      <c r="H2035" t="s">
        <v>600</v>
      </c>
      <c r="I2035" t="s">
        <v>601</v>
      </c>
    </row>
    <row r="2036" spans="2:9" hidden="1">
      <c r="B2036" t="s">
        <v>5376</v>
      </c>
      <c r="C2036" t="s">
        <v>5377</v>
      </c>
      <c r="D2036" t="s">
        <v>899</v>
      </c>
      <c r="E2036" t="s">
        <v>900</v>
      </c>
      <c r="F2036" t="s">
        <v>1105</v>
      </c>
      <c r="G2036" t="s">
        <v>1106</v>
      </c>
      <c r="H2036" t="s">
        <v>696</v>
      </c>
      <c r="I2036" t="s">
        <v>15</v>
      </c>
    </row>
    <row r="2037" spans="2:9">
      <c r="B2037" t="s">
        <v>5378</v>
      </c>
      <c r="C2037" t="s">
        <v>5379</v>
      </c>
      <c r="D2037" t="s">
        <v>836</v>
      </c>
      <c r="E2037" t="s">
        <v>837</v>
      </c>
      <c r="F2037" t="s">
        <v>2776</v>
      </c>
      <c r="G2037" t="s">
        <v>2777</v>
      </c>
      <c r="H2037" t="s">
        <v>5380</v>
      </c>
      <c r="I2037" t="s">
        <v>5381</v>
      </c>
    </row>
    <row r="2038" spans="2:9" hidden="1">
      <c r="B2038" t="s">
        <v>5382</v>
      </c>
      <c r="C2038" t="s">
        <v>5383</v>
      </c>
      <c r="D2038" t="s">
        <v>899</v>
      </c>
      <c r="E2038" t="s">
        <v>900</v>
      </c>
      <c r="F2038" t="s">
        <v>960</v>
      </c>
      <c r="G2038" t="s">
        <v>961</v>
      </c>
      <c r="H2038" t="s">
        <v>600</v>
      </c>
      <c r="I2038" t="s">
        <v>601</v>
      </c>
    </row>
    <row r="2039" spans="2:9">
      <c r="B2039" t="s">
        <v>5384</v>
      </c>
      <c r="C2039" t="s">
        <v>5385</v>
      </c>
      <c r="D2039" t="s">
        <v>836</v>
      </c>
      <c r="E2039" t="s">
        <v>837</v>
      </c>
      <c r="F2039" t="s">
        <v>2280</v>
      </c>
      <c r="G2039" t="s">
        <v>2281</v>
      </c>
      <c r="H2039" t="s">
        <v>590</v>
      </c>
      <c r="I2039" t="s">
        <v>591</v>
      </c>
    </row>
    <row r="2040" spans="2:9">
      <c r="B2040" t="s">
        <v>572</v>
      </c>
      <c r="C2040" t="s">
        <v>573</v>
      </c>
      <c r="D2040" t="s">
        <v>836</v>
      </c>
      <c r="E2040" t="s">
        <v>837</v>
      </c>
      <c r="F2040" t="s">
        <v>557</v>
      </c>
      <c r="G2040" t="s">
        <v>558</v>
      </c>
      <c r="H2040" t="s">
        <v>570</v>
      </c>
      <c r="I2040" t="s">
        <v>14</v>
      </c>
    </row>
    <row r="2041" spans="2:9">
      <c r="B2041" t="s">
        <v>5386</v>
      </c>
      <c r="C2041" t="s">
        <v>5387</v>
      </c>
      <c r="D2041" t="s">
        <v>836</v>
      </c>
      <c r="E2041" t="s">
        <v>837</v>
      </c>
      <c r="F2041" t="s">
        <v>1040</v>
      </c>
      <c r="G2041" t="s">
        <v>1041</v>
      </c>
      <c r="H2041" t="s">
        <v>570</v>
      </c>
      <c r="I2041" t="s">
        <v>14</v>
      </c>
    </row>
    <row r="2042" spans="2:9">
      <c r="B2042" t="s">
        <v>648</v>
      </c>
      <c r="C2042" t="s">
        <v>649</v>
      </c>
      <c r="D2042" t="s">
        <v>836</v>
      </c>
      <c r="E2042" t="s">
        <v>837</v>
      </c>
      <c r="F2042" t="s">
        <v>557</v>
      </c>
      <c r="G2042" t="s">
        <v>558</v>
      </c>
      <c r="H2042" t="s">
        <v>570</v>
      </c>
      <c r="I2042" t="s">
        <v>14</v>
      </c>
    </row>
    <row r="2043" spans="2:9">
      <c r="B2043" t="s">
        <v>788</v>
      </c>
      <c r="C2043" t="s">
        <v>789</v>
      </c>
      <c r="D2043" t="s">
        <v>836</v>
      </c>
      <c r="E2043" t="s">
        <v>837</v>
      </c>
      <c r="F2043" t="s">
        <v>57</v>
      </c>
      <c r="G2043" t="s">
        <v>741</v>
      </c>
      <c r="H2043" t="s">
        <v>570</v>
      </c>
      <c r="I2043" t="s">
        <v>14</v>
      </c>
    </row>
    <row r="2044" spans="2:9">
      <c r="B2044" t="s">
        <v>5388</v>
      </c>
      <c r="C2044" t="s">
        <v>5389</v>
      </c>
      <c r="D2044" t="s">
        <v>836</v>
      </c>
      <c r="E2044" t="s">
        <v>837</v>
      </c>
      <c r="F2044" t="s">
        <v>1101</v>
      </c>
      <c r="G2044" t="s">
        <v>1102</v>
      </c>
      <c r="H2044" t="s">
        <v>760</v>
      </c>
      <c r="I2044" t="s">
        <v>761</v>
      </c>
    </row>
    <row r="2045" spans="2:9">
      <c r="B2045" t="s">
        <v>5390</v>
      </c>
      <c r="C2045" t="s">
        <v>5391</v>
      </c>
      <c r="D2045" t="s">
        <v>836</v>
      </c>
      <c r="E2045" t="s">
        <v>837</v>
      </c>
      <c r="F2045" t="s">
        <v>1668</v>
      </c>
      <c r="G2045" t="s">
        <v>1669</v>
      </c>
      <c r="H2045" t="s">
        <v>576</v>
      </c>
      <c r="I2045" t="s">
        <v>16</v>
      </c>
    </row>
    <row r="2046" spans="2:9">
      <c r="B2046" t="s">
        <v>5392</v>
      </c>
      <c r="C2046" t="s">
        <v>5393</v>
      </c>
      <c r="D2046" t="s">
        <v>836</v>
      </c>
      <c r="E2046" t="s">
        <v>837</v>
      </c>
      <c r="F2046" t="s">
        <v>1769</v>
      </c>
      <c r="G2046" t="s">
        <v>1770</v>
      </c>
      <c r="H2046" t="s">
        <v>576</v>
      </c>
      <c r="I2046" t="s">
        <v>16</v>
      </c>
    </row>
    <row r="2047" spans="2:9" hidden="1">
      <c r="B2047" t="s">
        <v>5394</v>
      </c>
      <c r="C2047" t="s">
        <v>5395</v>
      </c>
      <c r="D2047" t="s">
        <v>899</v>
      </c>
      <c r="E2047" t="s">
        <v>900</v>
      </c>
      <c r="F2047" t="s">
        <v>960</v>
      </c>
      <c r="G2047" t="s">
        <v>961</v>
      </c>
      <c r="H2047" t="s">
        <v>2045</v>
      </c>
      <c r="I2047" t="s">
        <v>2046</v>
      </c>
    </row>
    <row r="2048" spans="2:9">
      <c r="B2048" t="s">
        <v>5396</v>
      </c>
      <c r="C2048" t="s">
        <v>5397</v>
      </c>
      <c r="D2048" t="s">
        <v>836</v>
      </c>
      <c r="E2048" t="s">
        <v>837</v>
      </c>
      <c r="F2048" t="s">
        <v>1437</v>
      </c>
      <c r="G2048" t="s">
        <v>1438</v>
      </c>
      <c r="H2048" t="s">
        <v>576</v>
      </c>
      <c r="I2048" t="s">
        <v>16</v>
      </c>
    </row>
    <row r="2049" spans="2:9">
      <c r="B2049" t="s">
        <v>5398</v>
      </c>
      <c r="C2049" t="s">
        <v>5399</v>
      </c>
      <c r="D2049" t="s">
        <v>836</v>
      </c>
      <c r="E2049" t="s">
        <v>837</v>
      </c>
      <c r="F2049" t="s">
        <v>1501</v>
      </c>
      <c r="G2049" t="s">
        <v>1502</v>
      </c>
      <c r="H2049" t="s">
        <v>570</v>
      </c>
      <c r="I2049" t="s">
        <v>14</v>
      </c>
    </row>
    <row r="2050" spans="2:9" hidden="1">
      <c r="B2050" t="s">
        <v>5400</v>
      </c>
      <c r="C2050" t="s">
        <v>5401</v>
      </c>
      <c r="D2050" t="s">
        <v>887</v>
      </c>
      <c r="E2050" t="s">
        <v>888</v>
      </c>
      <c r="F2050" t="s">
        <v>889</v>
      </c>
      <c r="G2050" t="s">
        <v>890</v>
      </c>
      <c r="H2050" t="s">
        <v>633</v>
      </c>
      <c r="I2050" t="s">
        <v>60</v>
      </c>
    </row>
    <row r="2051" spans="2:9">
      <c r="B2051" t="s">
        <v>5402</v>
      </c>
      <c r="C2051" t="s">
        <v>5403</v>
      </c>
      <c r="D2051" t="s">
        <v>836</v>
      </c>
      <c r="E2051" t="s">
        <v>837</v>
      </c>
      <c r="F2051" t="s">
        <v>2218</v>
      </c>
      <c r="G2051" t="s">
        <v>2219</v>
      </c>
      <c r="H2051" t="s">
        <v>608</v>
      </c>
      <c r="I2051" t="s">
        <v>609</v>
      </c>
    </row>
    <row r="2052" spans="2:9">
      <c r="B2052" t="s">
        <v>5404</v>
      </c>
      <c r="C2052" t="s">
        <v>5405</v>
      </c>
      <c r="D2052" t="s">
        <v>836</v>
      </c>
      <c r="E2052" t="s">
        <v>837</v>
      </c>
      <c r="F2052" t="s">
        <v>838</v>
      </c>
      <c r="G2052" t="s">
        <v>839</v>
      </c>
      <c r="H2052" t="s">
        <v>622</v>
      </c>
      <c r="I2052" t="s">
        <v>623</v>
      </c>
    </row>
    <row r="2053" spans="2:9">
      <c r="B2053" t="s">
        <v>5406</v>
      </c>
      <c r="C2053" t="s">
        <v>5407</v>
      </c>
      <c r="D2053" t="s">
        <v>836</v>
      </c>
      <c r="E2053" t="s">
        <v>837</v>
      </c>
      <c r="F2053" t="s">
        <v>3153</v>
      </c>
      <c r="G2053" t="s">
        <v>3154</v>
      </c>
      <c r="H2053" t="s">
        <v>4955</v>
      </c>
      <c r="I2053" t="s">
        <v>4956</v>
      </c>
    </row>
    <row r="2054" spans="2:9">
      <c r="B2054" t="s">
        <v>5408</v>
      </c>
      <c r="C2054" t="s">
        <v>5409</v>
      </c>
      <c r="D2054" t="s">
        <v>836</v>
      </c>
      <c r="E2054" t="s">
        <v>837</v>
      </c>
      <c r="F2054" t="s">
        <v>1393</v>
      </c>
      <c r="G2054" t="s">
        <v>1394</v>
      </c>
      <c r="H2054" t="s">
        <v>4955</v>
      </c>
      <c r="I2054" t="s">
        <v>4956</v>
      </c>
    </row>
    <row r="2055" spans="2:9">
      <c r="B2055" t="s">
        <v>5410</v>
      </c>
      <c r="C2055" t="s">
        <v>5411</v>
      </c>
      <c r="D2055" t="s">
        <v>836</v>
      </c>
      <c r="E2055" t="s">
        <v>837</v>
      </c>
      <c r="F2055" t="s">
        <v>1843</v>
      </c>
      <c r="G2055" t="s">
        <v>1844</v>
      </c>
      <c r="H2055" t="s">
        <v>612</v>
      </c>
      <c r="I2055" t="s">
        <v>613</v>
      </c>
    </row>
    <row r="2056" spans="2:9">
      <c r="B2056" t="s">
        <v>5412</v>
      </c>
      <c r="C2056" t="s">
        <v>5413</v>
      </c>
      <c r="D2056" t="s">
        <v>836</v>
      </c>
      <c r="E2056" t="s">
        <v>837</v>
      </c>
      <c r="F2056" t="s">
        <v>1437</v>
      </c>
      <c r="G2056" t="s">
        <v>1438</v>
      </c>
      <c r="H2056" t="s">
        <v>622</v>
      </c>
      <c r="I2056" t="s">
        <v>623</v>
      </c>
    </row>
    <row r="2057" spans="2:9">
      <c r="B2057" t="s">
        <v>5414</v>
      </c>
      <c r="C2057" t="s">
        <v>5415</v>
      </c>
      <c r="D2057" t="s">
        <v>836</v>
      </c>
      <c r="E2057" t="s">
        <v>837</v>
      </c>
      <c r="F2057" t="s">
        <v>1648</v>
      </c>
      <c r="G2057" t="s">
        <v>1649</v>
      </c>
      <c r="H2057" t="s">
        <v>4955</v>
      </c>
      <c r="I2057" t="s">
        <v>4956</v>
      </c>
    </row>
    <row r="2058" spans="2:9">
      <c r="B2058" t="s">
        <v>5416</v>
      </c>
      <c r="C2058" t="s">
        <v>5417</v>
      </c>
      <c r="D2058" t="s">
        <v>836</v>
      </c>
      <c r="E2058" t="s">
        <v>837</v>
      </c>
      <c r="F2058" t="s">
        <v>1040</v>
      </c>
      <c r="G2058" t="s">
        <v>1041</v>
      </c>
      <c r="H2058" t="s">
        <v>622</v>
      </c>
      <c r="I2058" t="s">
        <v>623</v>
      </c>
    </row>
    <row r="2059" spans="2:9">
      <c r="B2059" t="s">
        <v>5418</v>
      </c>
      <c r="C2059" t="s">
        <v>5419</v>
      </c>
      <c r="D2059" t="s">
        <v>836</v>
      </c>
      <c r="E2059" t="s">
        <v>837</v>
      </c>
      <c r="F2059" t="s">
        <v>838</v>
      </c>
      <c r="G2059" t="s">
        <v>839</v>
      </c>
      <c r="H2059" t="s">
        <v>622</v>
      </c>
      <c r="I2059" t="s">
        <v>623</v>
      </c>
    </row>
    <row r="2060" spans="2:9">
      <c r="B2060" t="s">
        <v>5420</v>
      </c>
      <c r="C2060" t="s">
        <v>5421</v>
      </c>
      <c r="D2060" t="s">
        <v>836</v>
      </c>
      <c r="E2060" t="s">
        <v>837</v>
      </c>
      <c r="F2060" t="s">
        <v>1668</v>
      </c>
      <c r="G2060" t="s">
        <v>1669</v>
      </c>
      <c r="H2060" t="s">
        <v>622</v>
      </c>
      <c r="I2060" t="s">
        <v>623</v>
      </c>
    </row>
    <row r="2061" spans="2:9">
      <c r="B2061" t="s">
        <v>5422</v>
      </c>
      <c r="C2061" t="s">
        <v>5423</v>
      </c>
      <c r="D2061" t="s">
        <v>836</v>
      </c>
      <c r="E2061" t="s">
        <v>837</v>
      </c>
      <c r="F2061" t="s">
        <v>1765</v>
      </c>
      <c r="G2061" t="s">
        <v>1766</v>
      </c>
      <c r="H2061" t="s">
        <v>622</v>
      </c>
      <c r="I2061" t="s">
        <v>623</v>
      </c>
    </row>
    <row r="2062" spans="2:9">
      <c r="B2062" t="s">
        <v>5424</v>
      </c>
      <c r="C2062" t="s">
        <v>5425</v>
      </c>
      <c r="D2062" t="s">
        <v>836</v>
      </c>
      <c r="E2062" t="s">
        <v>837</v>
      </c>
      <c r="F2062" t="s">
        <v>2330</v>
      </c>
      <c r="G2062" t="s">
        <v>2331</v>
      </c>
      <c r="H2062" t="s">
        <v>622</v>
      </c>
      <c r="I2062" t="s">
        <v>623</v>
      </c>
    </row>
    <row r="2063" spans="2:9">
      <c r="B2063" t="s">
        <v>5426</v>
      </c>
      <c r="C2063" t="s">
        <v>5427</v>
      </c>
      <c r="D2063" t="s">
        <v>836</v>
      </c>
      <c r="E2063" t="s">
        <v>837</v>
      </c>
      <c r="F2063" t="s">
        <v>1769</v>
      </c>
      <c r="G2063" t="s">
        <v>1770</v>
      </c>
      <c r="H2063" t="s">
        <v>622</v>
      </c>
      <c r="I2063" t="s">
        <v>623</v>
      </c>
    </row>
    <row r="2064" spans="2:9">
      <c r="B2064" t="s">
        <v>5428</v>
      </c>
      <c r="C2064" t="s">
        <v>5429</v>
      </c>
      <c r="D2064" t="s">
        <v>836</v>
      </c>
      <c r="E2064" t="s">
        <v>837</v>
      </c>
      <c r="F2064" t="s">
        <v>1320</v>
      </c>
      <c r="G2064" t="s">
        <v>1321</v>
      </c>
      <c r="H2064" t="s">
        <v>622</v>
      </c>
      <c r="I2064" t="s">
        <v>623</v>
      </c>
    </row>
    <row r="2065" spans="2:9">
      <c r="B2065" t="s">
        <v>5430</v>
      </c>
      <c r="C2065" t="s">
        <v>5431</v>
      </c>
      <c r="D2065" t="s">
        <v>836</v>
      </c>
      <c r="E2065" t="s">
        <v>837</v>
      </c>
      <c r="F2065" t="s">
        <v>1519</v>
      </c>
      <c r="G2065" t="s">
        <v>1520</v>
      </c>
      <c r="H2065" t="s">
        <v>622</v>
      </c>
      <c r="I2065" t="s">
        <v>623</v>
      </c>
    </row>
    <row r="2066" spans="2:9">
      <c r="B2066" t="s">
        <v>5432</v>
      </c>
      <c r="C2066" t="s">
        <v>5433</v>
      </c>
      <c r="D2066" t="s">
        <v>836</v>
      </c>
      <c r="E2066" t="s">
        <v>837</v>
      </c>
      <c r="F2066" t="s">
        <v>1745</v>
      </c>
      <c r="G2066" t="s">
        <v>1746</v>
      </c>
      <c r="H2066" t="s">
        <v>622</v>
      </c>
      <c r="I2066" t="s">
        <v>623</v>
      </c>
    </row>
    <row r="2067" spans="2:9">
      <c r="B2067" t="s">
        <v>5434</v>
      </c>
      <c r="C2067" t="s">
        <v>5435</v>
      </c>
      <c r="D2067" t="s">
        <v>836</v>
      </c>
      <c r="E2067" t="s">
        <v>837</v>
      </c>
      <c r="F2067" t="s">
        <v>2494</v>
      </c>
      <c r="G2067" t="s">
        <v>2495</v>
      </c>
      <c r="H2067" t="s">
        <v>622</v>
      </c>
      <c r="I2067" t="s">
        <v>623</v>
      </c>
    </row>
    <row r="2068" spans="2:9">
      <c r="B2068" t="s">
        <v>5436</v>
      </c>
      <c r="C2068" t="s">
        <v>5437</v>
      </c>
      <c r="D2068" t="s">
        <v>836</v>
      </c>
      <c r="E2068" t="s">
        <v>837</v>
      </c>
      <c r="F2068" t="s">
        <v>1233</v>
      </c>
      <c r="G2068" t="s">
        <v>1234</v>
      </c>
      <c r="H2068" t="s">
        <v>622</v>
      </c>
      <c r="I2068" t="s">
        <v>623</v>
      </c>
    </row>
    <row r="2069" spans="2:9">
      <c r="B2069" t="s">
        <v>5438</v>
      </c>
      <c r="C2069" t="s">
        <v>5439</v>
      </c>
      <c r="D2069" t="s">
        <v>836</v>
      </c>
      <c r="E2069" t="s">
        <v>837</v>
      </c>
      <c r="F2069" t="s">
        <v>1777</v>
      </c>
      <c r="G2069" t="s">
        <v>1778</v>
      </c>
      <c r="H2069" t="s">
        <v>622</v>
      </c>
      <c r="I2069" t="s">
        <v>623</v>
      </c>
    </row>
    <row r="2070" spans="2:9">
      <c r="B2070" t="s">
        <v>5440</v>
      </c>
      <c r="C2070" t="s">
        <v>5441</v>
      </c>
      <c r="D2070" t="s">
        <v>836</v>
      </c>
      <c r="E2070" t="s">
        <v>837</v>
      </c>
      <c r="F2070" t="s">
        <v>2376</v>
      </c>
      <c r="G2070" t="s">
        <v>2377</v>
      </c>
      <c r="H2070" t="s">
        <v>628</v>
      </c>
      <c r="I2070" t="s">
        <v>629</v>
      </c>
    </row>
    <row r="2071" spans="2:9">
      <c r="B2071" t="s">
        <v>5442</v>
      </c>
      <c r="C2071" t="s">
        <v>5443</v>
      </c>
      <c r="D2071" t="s">
        <v>836</v>
      </c>
      <c r="E2071" t="s">
        <v>837</v>
      </c>
      <c r="F2071" t="s">
        <v>1769</v>
      </c>
      <c r="G2071" t="s">
        <v>1770</v>
      </c>
      <c r="H2071" t="s">
        <v>622</v>
      </c>
      <c r="I2071" t="s">
        <v>623</v>
      </c>
    </row>
    <row r="2072" spans="2:9">
      <c r="B2072" t="s">
        <v>5444</v>
      </c>
      <c r="C2072" t="s">
        <v>5445</v>
      </c>
      <c r="D2072" t="s">
        <v>836</v>
      </c>
      <c r="E2072" t="s">
        <v>837</v>
      </c>
      <c r="F2072" t="s">
        <v>1533</v>
      </c>
      <c r="G2072" t="s">
        <v>1534</v>
      </c>
      <c r="H2072" t="s">
        <v>622</v>
      </c>
      <c r="I2072" t="s">
        <v>623</v>
      </c>
    </row>
    <row r="2073" spans="2:9">
      <c r="B2073" t="s">
        <v>5446</v>
      </c>
      <c r="C2073" t="s">
        <v>5447</v>
      </c>
      <c r="D2073" t="s">
        <v>836</v>
      </c>
      <c r="E2073" t="s">
        <v>837</v>
      </c>
      <c r="F2073" t="s">
        <v>1533</v>
      </c>
      <c r="G2073" t="s">
        <v>1534</v>
      </c>
      <c r="H2073" t="s">
        <v>622</v>
      </c>
      <c r="I2073" t="s">
        <v>623</v>
      </c>
    </row>
    <row r="2074" spans="2:9">
      <c r="B2074" t="s">
        <v>5448</v>
      </c>
      <c r="C2074" t="s">
        <v>5449</v>
      </c>
      <c r="D2074" t="s">
        <v>836</v>
      </c>
      <c r="E2074" t="s">
        <v>837</v>
      </c>
      <c r="F2074" t="s">
        <v>1777</v>
      </c>
      <c r="G2074" t="s">
        <v>1778</v>
      </c>
      <c r="H2074" t="s">
        <v>628</v>
      </c>
      <c r="I2074" t="s">
        <v>629</v>
      </c>
    </row>
    <row r="2075" spans="2:9">
      <c r="B2075" t="s">
        <v>5450</v>
      </c>
      <c r="C2075" t="s">
        <v>5451</v>
      </c>
      <c r="D2075" t="s">
        <v>836</v>
      </c>
      <c r="E2075" t="s">
        <v>837</v>
      </c>
      <c r="F2075" t="s">
        <v>2280</v>
      </c>
      <c r="G2075" t="s">
        <v>2281</v>
      </c>
      <c r="H2075" t="s">
        <v>622</v>
      </c>
      <c r="I2075" t="s">
        <v>623</v>
      </c>
    </row>
    <row r="2076" spans="2:9">
      <c r="B2076" t="s">
        <v>624</v>
      </c>
      <c r="C2076" t="s">
        <v>625</v>
      </c>
      <c r="D2076" t="s">
        <v>836</v>
      </c>
      <c r="E2076" t="s">
        <v>837</v>
      </c>
      <c r="F2076" t="s">
        <v>557</v>
      </c>
      <c r="G2076" t="s">
        <v>558</v>
      </c>
      <c r="H2076" t="s">
        <v>622</v>
      </c>
      <c r="I2076" t="s">
        <v>623</v>
      </c>
    </row>
    <row r="2077" spans="2:9">
      <c r="B2077" t="s">
        <v>5452</v>
      </c>
      <c r="C2077" t="s">
        <v>5453</v>
      </c>
      <c r="D2077" t="s">
        <v>836</v>
      </c>
      <c r="E2077" t="s">
        <v>837</v>
      </c>
      <c r="F2077" t="s">
        <v>1668</v>
      </c>
      <c r="G2077" t="s">
        <v>1669</v>
      </c>
      <c r="H2077" t="s">
        <v>622</v>
      </c>
      <c r="I2077" t="s">
        <v>623</v>
      </c>
    </row>
    <row r="2078" spans="2:9">
      <c r="B2078" t="s">
        <v>5454</v>
      </c>
      <c r="C2078" t="s">
        <v>5455</v>
      </c>
      <c r="D2078" t="s">
        <v>836</v>
      </c>
      <c r="E2078" t="s">
        <v>837</v>
      </c>
      <c r="F2078" t="s">
        <v>1648</v>
      </c>
      <c r="G2078" t="s">
        <v>1649</v>
      </c>
      <c r="H2078" t="s">
        <v>3477</v>
      </c>
      <c r="I2078" t="s">
        <v>3478</v>
      </c>
    </row>
    <row r="2079" spans="2:9">
      <c r="B2079" t="s">
        <v>5456</v>
      </c>
      <c r="C2079" t="s">
        <v>5457</v>
      </c>
      <c r="D2079" t="s">
        <v>836</v>
      </c>
      <c r="E2079" t="s">
        <v>837</v>
      </c>
      <c r="F2079" t="s">
        <v>1769</v>
      </c>
      <c r="G2079" t="s">
        <v>1770</v>
      </c>
      <c r="H2079" t="s">
        <v>622</v>
      </c>
      <c r="I2079" t="s">
        <v>623</v>
      </c>
    </row>
    <row r="2080" spans="2:9">
      <c r="B2080" t="s">
        <v>5458</v>
      </c>
      <c r="C2080" t="s">
        <v>5459</v>
      </c>
      <c r="D2080" t="s">
        <v>836</v>
      </c>
      <c r="E2080" t="s">
        <v>837</v>
      </c>
      <c r="F2080" t="s">
        <v>1136</v>
      </c>
      <c r="G2080" t="s">
        <v>1137</v>
      </c>
      <c r="H2080" t="s">
        <v>622</v>
      </c>
      <c r="I2080" t="s">
        <v>623</v>
      </c>
    </row>
    <row r="2081" spans="2:9">
      <c r="B2081" t="s">
        <v>5460</v>
      </c>
      <c r="C2081" t="s">
        <v>5461</v>
      </c>
      <c r="D2081" t="s">
        <v>836</v>
      </c>
      <c r="E2081" t="s">
        <v>837</v>
      </c>
      <c r="F2081" t="s">
        <v>1805</v>
      </c>
      <c r="G2081" t="s">
        <v>1806</v>
      </c>
      <c r="H2081" t="s">
        <v>622</v>
      </c>
      <c r="I2081" t="s">
        <v>623</v>
      </c>
    </row>
    <row r="2082" spans="2:9">
      <c r="B2082" t="s">
        <v>5462</v>
      </c>
      <c r="C2082" t="s">
        <v>5463</v>
      </c>
      <c r="D2082" t="s">
        <v>836</v>
      </c>
      <c r="E2082" t="s">
        <v>837</v>
      </c>
      <c r="F2082" t="s">
        <v>1843</v>
      </c>
      <c r="G2082" t="s">
        <v>1844</v>
      </c>
      <c r="H2082" t="s">
        <v>628</v>
      </c>
      <c r="I2082" t="s">
        <v>629</v>
      </c>
    </row>
    <row r="2083" spans="2:9">
      <c r="B2083" t="s">
        <v>5464</v>
      </c>
      <c r="C2083" t="s">
        <v>5465</v>
      </c>
      <c r="D2083" t="s">
        <v>836</v>
      </c>
      <c r="E2083" t="s">
        <v>837</v>
      </c>
      <c r="F2083" t="s">
        <v>852</v>
      </c>
      <c r="G2083" t="s">
        <v>853</v>
      </c>
      <c r="H2083" t="s">
        <v>628</v>
      </c>
      <c r="I2083" t="s">
        <v>629</v>
      </c>
    </row>
    <row r="2084" spans="2:9">
      <c r="B2084" t="s">
        <v>717</v>
      </c>
      <c r="C2084" t="s">
        <v>718</v>
      </c>
      <c r="D2084" t="s">
        <v>836</v>
      </c>
      <c r="E2084" t="s">
        <v>837</v>
      </c>
      <c r="F2084" t="s">
        <v>685</v>
      </c>
      <c r="G2084" t="s">
        <v>686</v>
      </c>
      <c r="H2084" t="s">
        <v>622</v>
      </c>
      <c r="I2084" t="s">
        <v>623</v>
      </c>
    </row>
    <row r="2085" spans="2:9">
      <c r="B2085" t="s">
        <v>5466</v>
      </c>
      <c r="C2085" t="s">
        <v>5467</v>
      </c>
      <c r="D2085" t="s">
        <v>836</v>
      </c>
      <c r="E2085" t="s">
        <v>837</v>
      </c>
      <c r="F2085" t="s">
        <v>1777</v>
      </c>
      <c r="G2085" t="s">
        <v>1778</v>
      </c>
      <c r="H2085" t="s">
        <v>622</v>
      </c>
      <c r="I2085" t="s">
        <v>623</v>
      </c>
    </row>
    <row r="2086" spans="2:9">
      <c r="B2086" t="s">
        <v>719</v>
      </c>
      <c r="C2086" t="s">
        <v>720</v>
      </c>
      <c r="D2086" t="s">
        <v>836</v>
      </c>
      <c r="E2086" t="s">
        <v>837</v>
      </c>
      <c r="F2086" t="s">
        <v>685</v>
      </c>
      <c r="G2086" t="s">
        <v>686</v>
      </c>
      <c r="H2086" t="s">
        <v>622</v>
      </c>
      <c r="I2086" t="s">
        <v>623</v>
      </c>
    </row>
    <row r="2087" spans="2:9">
      <c r="B2087" t="s">
        <v>5468</v>
      </c>
      <c r="C2087" t="s">
        <v>5469</v>
      </c>
      <c r="D2087" t="s">
        <v>836</v>
      </c>
      <c r="E2087" t="s">
        <v>837</v>
      </c>
      <c r="F2087" t="s">
        <v>1973</v>
      </c>
      <c r="G2087" t="s">
        <v>1974</v>
      </c>
      <c r="H2087" t="s">
        <v>622</v>
      </c>
      <c r="I2087" t="s">
        <v>623</v>
      </c>
    </row>
    <row r="2088" spans="2:9">
      <c r="B2088" t="s">
        <v>5470</v>
      </c>
      <c r="C2088" t="s">
        <v>5471</v>
      </c>
      <c r="D2088" t="s">
        <v>836</v>
      </c>
      <c r="E2088" t="s">
        <v>837</v>
      </c>
      <c r="F2088" t="s">
        <v>1501</v>
      </c>
      <c r="G2088" t="s">
        <v>1502</v>
      </c>
      <c r="H2088" t="s">
        <v>622</v>
      </c>
      <c r="I2088" t="s">
        <v>623</v>
      </c>
    </row>
    <row r="2089" spans="2:9">
      <c r="B2089" t="s">
        <v>5472</v>
      </c>
      <c r="C2089" t="s">
        <v>5473</v>
      </c>
      <c r="D2089" t="s">
        <v>836</v>
      </c>
      <c r="E2089" t="s">
        <v>837</v>
      </c>
      <c r="F2089" t="s">
        <v>935</v>
      </c>
      <c r="G2089" t="s">
        <v>936</v>
      </c>
      <c r="H2089" t="s">
        <v>622</v>
      </c>
      <c r="I2089" t="s">
        <v>623</v>
      </c>
    </row>
    <row r="2090" spans="2:9">
      <c r="B2090" t="s">
        <v>5474</v>
      </c>
      <c r="C2090" t="s">
        <v>5475</v>
      </c>
      <c r="D2090" t="s">
        <v>836</v>
      </c>
      <c r="E2090" t="s">
        <v>837</v>
      </c>
      <c r="F2090" t="s">
        <v>989</v>
      </c>
      <c r="G2090" t="s">
        <v>990</v>
      </c>
      <c r="H2090" t="s">
        <v>622</v>
      </c>
      <c r="I2090" t="s">
        <v>623</v>
      </c>
    </row>
    <row r="2091" spans="2:9">
      <c r="B2091" t="s">
        <v>5476</v>
      </c>
      <c r="C2091" t="s">
        <v>5477</v>
      </c>
      <c r="D2091" t="s">
        <v>836</v>
      </c>
      <c r="E2091" t="s">
        <v>837</v>
      </c>
      <c r="F2091" t="s">
        <v>1563</v>
      </c>
      <c r="G2091" t="s">
        <v>1564</v>
      </c>
      <c r="H2091" t="s">
        <v>622</v>
      </c>
      <c r="I2091" t="s">
        <v>623</v>
      </c>
    </row>
    <row r="2092" spans="2:9">
      <c r="B2092" t="s">
        <v>5478</v>
      </c>
      <c r="C2092" t="s">
        <v>5479</v>
      </c>
      <c r="D2092" t="s">
        <v>836</v>
      </c>
      <c r="E2092" t="s">
        <v>837</v>
      </c>
      <c r="F2092" t="s">
        <v>1001</v>
      </c>
      <c r="G2092" t="s">
        <v>1002</v>
      </c>
      <c r="H2092" t="s">
        <v>622</v>
      </c>
      <c r="I2092" t="s">
        <v>623</v>
      </c>
    </row>
    <row r="2093" spans="2:9">
      <c r="B2093" t="s">
        <v>5480</v>
      </c>
      <c r="C2093" t="s">
        <v>5481</v>
      </c>
      <c r="D2093" t="s">
        <v>836</v>
      </c>
      <c r="E2093" t="s">
        <v>837</v>
      </c>
      <c r="F2093" t="s">
        <v>1497</v>
      </c>
      <c r="G2093" t="s">
        <v>1498</v>
      </c>
      <c r="H2093" t="s">
        <v>622</v>
      </c>
      <c r="I2093" t="s">
        <v>623</v>
      </c>
    </row>
    <row r="2094" spans="2:9">
      <c r="B2094" t="s">
        <v>5482</v>
      </c>
      <c r="C2094" t="s">
        <v>5483</v>
      </c>
      <c r="D2094" t="s">
        <v>836</v>
      </c>
      <c r="E2094" t="s">
        <v>837</v>
      </c>
      <c r="F2094" t="s">
        <v>916</v>
      </c>
      <c r="G2094" t="s">
        <v>917</v>
      </c>
      <c r="H2094" t="s">
        <v>628</v>
      </c>
      <c r="I2094" t="s">
        <v>629</v>
      </c>
    </row>
    <row r="2095" spans="2:9">
      <c r="B2095" t="s">
        <v>5484</v>
      </c>
      <c r="C2095" t="s">
        <v>5485</v>
      </c>
      <c r="D2095" t="s">
        <v>836</v>
      </c>
      <c r="E2095" t="s">
        <v>837</v>
      </c>
      <c r="F2095" t="s">
        <v>916</v>
      </c>
      <c r="G2095" t="s">
        <v>917</v>
      </c>
      <c r="H2095" t="s">
        <v>628</v>
      </c>
      <c r="I2095" t="s">
        <v>629</v>
      </c>
    </row>
    <row r="2096" spans="2:9">
      <c r="B2096" t="s">
        <v>5486</v>
      </c>
      <c r="C2096" t="s">
        <v>5487</v>
      </c>
      <c r="D2096" t="s">
        <v>836</v>
      </c>
      <c r="E2096" t="s">
        <v>837</v>
      </c>
      <c r="F2096" t="s">
        <v>1487</v>
      </c>
      <c r="G2096" t="s">
        <v>1488</v>
      </c>
      <c r="H2096" t="s">
        <v>628</v>
      </c>
      <c r="I2096" t="s">
        <v>629</v>
      </c>
    </row>
    <row r="2097" spans="2:9">
      <c r="B2097" t="s">
        <v>5488</v>
      </c>
      <c r="C2097" t="s">
        <v>5489</v>
      </c>
      <c r="D2097" t="s">
        <v>836</v>
      </c>
      <c r="E2097" t="s">
        <v>837</v>
      </c>
      <c r="F2097" t="s">
        <v>1001</v>
      </c>
      <c r="G2097" t="s">
        <v>1002</v>
      </c>
      <c r="H2097" t="s">
        <v>622</v>
      </c>
      <c r="I2097" t="s">
        <v>623</v>
      </c>
    </row>
    <row r="2098" spans="2:9">
      <c r="B2098" t="s">
        <v>5490</v>
      </c>
      <c r="C2098" t="s">
        <v>5491</v>
      </c>
      <c r="D2098" t="s">
        <v>836</v>
      </c>
      <c r="E2098" t="s">
        <v>837</v>
      </c>
      <c r="F2098" t="s">
        <v>1013</v>
      </c>
      <c r="G2098" t="s">
        <v>1014</v>
      </c>
      <c r="H2098" t="s">
        <v>628</v>
      </c>
      <c r="I2098" t="s">
        <v>629</v>
      </c>
    </row>
    <row r="2099" spans="2:9">
      <c r="B2099" t="s">
        <v>5492</v>
      </c>
      <c r="C2099" t="s">
        <v>5493</v>
      </c>
      <c r="D2099" t="s">
        <v>836</v>
      </c>
      <c r="E2099" t="s">
        <v>837</v>
      </c>
      <c r="F2099" t="s">
        <v>1013</v>
      </c>
      <c r="G2099" t="s">
        <v>1014</v>
      </c>
      <c r="H2099" t="s">
        <v>633</v>
      </c>
      <c r="I2099" t="s">
        <v>60</v>
      </c>
    </row>
    <row r="2100" spans="2:9">
      <c r="B2100" t="s">
        <v>5494</v>
      </c>
      <c r="C2100" t="s">
        <v>5495</v>
      </c>
      <c r="D2100" t="s">
        <v>836</v>
      </c>
      <c r="E2100" t="s">
        <v>837</v>
      </c>
      <c r="F2100" t="s">
        <v>985</v>
      </c>
      <c r="G2100" t="s">
        <v>986</v>
      </c>
      <c r="H2100" t="s">
        <v>628</v>
      </c>
      <c r="I2100" t="s">
        <v>629</v>
      </c>
    </row>
    <row r="2101" spans="2:9">
      <c r="B2101" t="s">
        <v>5496</v>
      </c>
      <c r="C2101" t="s">
        <v>5497</v>
      </c>
      <c r="D2101" t="s">
        <v>836</v>
      </c>
      <c r="E2101" t="s">
        <v>837</v>
      </c>
      <c r="F2101" t="s">
        <v>870</v>
      </c>
      <c r="G2101" t="s">
        <v>871</v>
      </c>
      <c r="H2101" t="s">
        <v>633</v>
      </c>
      <c r="I2101" t="s">
        <v>60</v>
      </c>
    </row>
    <row r="2102" spans="2:9" hidden="1">
      <c r="B2102" t="s">
        <v>5498</v>
      </c>
      <c r="C2102" t="s">
        <v>5499</v>
      </c>
      <c r="D2102" t="s">
        <v>1305</v>
      </c>
      <c r="E2102" t="s">
        <v>1306</v>
      </c>
      <c r="F2102" t="s">
        <v>2177</v>
      </c>
      <c r="G2102" t="s">
        <v>2178</v>
      </c>
      <c r="H2102" t="s">
        <v>633</v>
      </c>
      <c r="I2102" t="s">
        <v>60</v>
      </c>
    </row>
    <row r="2103" spans="2:9" hidden="1">
      <c r="B2103" t="s">
        <v>5500</v>
      </c>
      <c r="C2103" t="s">
        <v>5501</v>
      </c>
      <c r="D2103" t="s">
        <v>1305</v>
      </c>
      <c r="E2103" t="s">
        <v>1306</v>
      </c>
      <c r="F2103" t="s">
        <v>1575</v>
      </c>
      <c r="G2103" t="s">
        <v>1576</v>
      </c>
      <c r="H2103" t="s">
        <v>633</v>
      </c>
      <c r="I2103" t="s">
        <v>60</v>
      </c>
    </row>
    <row r="2104" spans="2:9">
      <c r="B2104" t="s">
        <v>5502</v>
      </c>
      <c r="C2104" t="s">
        <v>5503</v>
      </c>
      <c r="D2104" t="s">
        <v>836</v>
      </c>
      <c r="E2104" t="s">
        <v>837</v>
      </c>
      <c r="F2104" t="s">
        <v>2218</v>
      </c>
      <c r="G2104" t="s">
        <v>2219</v>
      </c>
      <c r="H2104" t="s">
        <v>590</v>
      </c>
      <c r="I2104" t="s">
        <v>591</v>
      </c>
    </row>
    <row r="2105" spans="2:9">
      <c r="B2105" t="s">
        <v>5504</v>
      </c>
      <c r="C2105" t="s">
        <v>5505</v>
      </c>
      <c r="D2105" t="s">
        <v>836</v>
      </c>
      <c r="E2105" t="s">
        <v>837</v>
      </c>
      <c r="F2105" t="s">
        <v>4684</v>
      </c>
      <c r="G2105" t="s">
        <v>4685</v>
      </c>
      <c r="H2105" t="s">
        <v>608</v>
      </c>
      <c r="I2105" t="s">
        <v>609</v>
      </c>
    </row>
    <row r="2106" spans="2:9" hidden="1">
      <c r="B2106" t="s">
        <v>5506</v>
      </c>
      <c r="C2106" t="s">
        <v>5507</v>
      </c>
      <c r="D2106" t="s">
        <v>899</v>
      </c>
      <c r="E2106" t="s">
        <v>900</v>
      </c>
      <c r="F2106" t="s">
        <v>960</v>
      </c>
      <c r="G2106" t="s">
        <v>961</v>
      </c>
      <c r="H2106" t="s">
        <v>760</v>
      </c>
      <c r="I2106" t="s">
        <v>761</v>
      </c>
    </row>
    <row r="2107" spans="2:9">
      <c r="B2107" t="s">
        <v>5508</v>
      </c>
      <c r="C2107" t="s">
        <v>5509</v>
      </c>
      <c r="D2107" t="s">
        <v>836</v>
      </c>
      <c r="E2107" t="s">
        <v>837</v>
      </c>
      <c r="F2107" t="s">
        <v>956</v>
      </c>
      <c r="G2107" t="s">
        <v>957</v>
      </c>
      <c r="H2107" t="s">
        <v>655</v>
      </c>
      <c r="I2107" t="s">
        <v>657</v>
      </c>
    </row>
    <row r="2108" spans="2:9" hidden="1">
      <c r="B2108" t="s">
        <v>5510</v>
      </c>
      <c r="C2108" t="s">
        <v>5511</v>
      </c>
      <c r="D2108" t="s">
        <v>4106</v>
      </c>
      <c r="E2108" t="s">
        <v>4107</v>
      </c>
      <c r="F2108" t="s">
        <v>4108</v>
      </c>
      <c r="G2108" t="s">
        <v>4109</v>
      </c>
      <c r="H2108" t="s">
        <v>633</v>
      </c>
      <c r="I2108" t="s">
        <v>60</v>
      </c>
    </row>
    <row r="2109" spans="2:9">
      <c r="B2109" t="s">
        <v>5512</v>
      </c>
      <c r="C2109" t="s">
        <v>5513</v>
      </c>
      <c r="D2109" t="s">
        <v>836</v>
      </c>
      <c r="E2109" t="s">
        <v>837</v>
      </c>
      <c r="F2109" t="s">
        <v>1136</v>
      </c>
      <c r="G2109" t="s">
        <v>1137</v>
      </c>
      <c r="H2109" t="s">
        <v>600</v>
      </c>
      <c r="I2109" t="s">
        <v>601</v>
      </c>
    </row>
    <row r="2110" spans="2:9">
      <c r="B2110" t="s">
        <v>5514</v>
      </c>
      <c r="C2110" t="s">
        <v>5515</v>
      </c>
      <c r="D2110" t="s">
        <v>836</v>
      </c>
      <c r="E2110" t="s">
        <v>837</v>
      </c>
      <c r="F2110" t="s">
        <v>2135</v>
      </c>
      <c r="G2110" t="s">
        <v>2136</v>
      </c>
      <c r="H2110" t="s">
        <v>590</v>
      </c>
      <c r="I2110" t="s">
        <v>591</v>
      </c>
    </row>
    <row r="2111" spans="2:9">
      <c r="B2111" t="s">
        <v>5516</v>
      </c>
      <c r="C2111" t="s">
        <v>5517</v>
      </c>
      <c r="D2111" t="s">
        <v>836</v>
      </c>
      <c r="E2111" t="s">
        <v>837</v>
      </c>
      <c r="F2111" t="s">
        <v>1843</v>
      </c>
      <c r="G2111" t="s">
        <v>1844</v>
      </c>
      <c r="H2111" t="s">
        <v>608</v>
      </c>
      <c r="I2111" t="s">
        <v>609</v>
      </c>
    </row>
    <row r="2112" spans="2:9">
      <c r="B2112" t="s">
        <v>5518</v>
      </c>
      <c r="C2112" t="s">
        <v>5519</v>
      </c>
      <c r="D2112" t="s">
        <v>836</v>
      </c>
      <c r="E2112" t="s">
        <v>837</v>
      </c>
      <c r="F2112" t="s">
        <v>993</v>
      </c>
      <c r="G2112" t="s">
        <v>994</v>
      </c>
      <c r="H2112" t="s">
        <v>550</v>
      </c>
      <c r="I2112" t="s">
        <v>432</v>
      </c>
    </row>
    <row r="2113" spans="2:9">
      <c r="B2113" t="s">
        <v>5520</v>
      </c>
      <c r="C2113" t="s">
        <v>5521</v>
      </c>
      <c r="D2113" t="s">
        <v>836</v>
      </c>
      <c r="E2113" t="s">
        <v>837</v>
      </c>
      <c r="F2113" t="s">
        <v>1067</v>
      </c>
      <c r="G2113" t="s">
        <v>1068</v>
      </c>
      <c r="H2113" t="s">
        <v>550</v>
      </c>
      <c r="I2113" t="s">
        <v>432</v>
      </c>
    </row>
    <row r="2114" spans="2:9">
      <c r="B2114" t="s">
        <v>5522</v>
      </c>
      <c r="C2114" t="s">
        <v>5523</v>
      </c>
      <c r="D2114" t="s">
        <v>836</v>
      </c>
      <c r="E2114" t="s">
        <v>837</v>
      </c>
      <c r="F2114" t="s">
        <v>1067</v>
      </c>
      <c r="G2114" t="s">
        <v>1068</v>
      </c>
      <c r="H2114" t="s">
        <v>550</v>
      </c>
      <c r="I2114" t="s">
        <v>432</v>
      </c>
    </row>
    <row r="2115" spans="2:9" hidden="1">
      <c r="B2115" t="s">
        <v>5524</v>
      </c>
      <c r="C2115" t="s">
        <v>5525</v>
      </c>
      <c r="D2115" t="s">
        <v>887</v>
      </c>
      <c r="E2115" t="s">
        <v>888</v>
      </c>
      <c r="F2115" t="s">
        <v>889</v>
      </c>
      <c r="G2115" t="s">
        <v>890</v>
      </c>
      <c r="H2115" t="s">
        <v>633</v>
      </c>
      <c r="I2115" t="s">
        <v>60</v>
      </c>
    </row>
    <row r="2116" spans="2:9">
      <c r="B2116" t="s">
        <v>5526</v>
      </c>
      <c r="C2116" t="s">
        <v>5527</v>
      </c>
      <c r="D2116" t="s">
        <v>836</v>
      </c>
      <c r="E2116" t="s">
        <v>837</v>
      </c>
      <c r="F2116" t="s">
        <v>1757</v>
      </c>
      <c r="G2116" t="s">
        <v>1758</v>
      </c>
      <c r="H2116" t="s">
        <v>622</v>
      </c>
      <c r="I2116" t="s">
        <v>623</v>
      </c>
    </row>
    <row r="2117" spans="2:9" hidden="1">
      <c r="B2117" t="s">
        <v>5528</v>
      </c>
      <c r="C2117" t="s">
        <v>5529</v>
      </c>
      <c r="D2117" t="s">
        <v>887</v>
      </c>
      <c r="E2117" t="s">
        <v>888</v>
      </c>
      <c r="F2117" t="s">
        <v>889</v>
      </c>
      <c r="G2117" t="s">
        <v>890</v>
      </c>
      <c r="H2117" t="s">
        <v>633</v>
      </c>
      <c r="I2117" t="s">
        <v>60</v>
      </c>
    </row>
    <row r="2118" spans="2:9">
      <c r="B2118" t="s">
        <v>5530</v>
      </c>
      <c r="C2118" t="s">
        <v>5531</v>
      </c>
      <c r="D2118" t="s">
        <v>836</v>
      </c>
      <c r="E2118" t="s">
        <v>837</v>
      </c>
      <c r="F2118" t="s">
        <v>1563</v>
      </c>
      <c r="G2118" t="s">
        <v>1564</v>
      </c>
      <c r="H2118" t="s">
        <v>576</v>
      </c>
      <c r="I2118" t="s">
        <v>16</v>
      </c>
    </row>
    <row r="2119" spans="2:9">
      <c r="B2119" t="s">
        <v>5532</v>
      </c>
      <c r="C2119" t="s">
        <v>5533</v>
      </c>
      <c r="D2119" t="s">
        <v>836</v>
      </c>
      <c r="E2119" t="s">
        <v>837</v>
      </c>
      <c r="F2119" t="s">
        <v>2218</v>
      </c>
      <c r="G2119" t="s">
        <v>2219</v>
      </c>
      <c r="H2119" t="s">
        <v>608</v>
      </c>
      <c r="I2119" t="s">
        <v>609</v>
      </c>
    </row>
    <row r="2120" spans="2:9">
      <c r="B2120" t="s">
        <v>5534</v>
      </c>
      <c r="C2120" t="s">
        <v>5535</v>
      </c>
      <c r="D2120" t="s">
        <v>836</v>
      </c>
      <c r="E2120" t="s">
        <v>837</v>
      </c>
      <c r="F2120" t="s">
        <v>1973</v>
      </c>
      <c r="G2120" t="s">
        <v>1974</v>
      </c>
      <c r="H2120" t="s">
        <v>570</v>
      </c>
      <c r="I2120" t="s">
        <v>14</v>
      </c>
    </row>
    <row r="2121" spans="2:9">
      <c r="B2121" t="s">
        <v>733</v>
      </c>
      <c r="C2121" t="s">
        <v>734</v>
      </c>
      <c r="D2121" t="s">
        <v>836</v>
      </c>
      <c r="E2121" t="s">
        <v>837</v>
      </c>
      <c r="F2121" t="s">
        <v>685</v>
      </c>
      <c r="G2121" t="s">
        <v>686</v>
      </c>
      <c r="H2121" t="s">
        <v>570</v>
      </c>
      <c r="I2121" t="s">
        <v>14</v>
      </c>
    </row>
    <row r="2122" spans="2:9">
      <c r="B2122" t="s">
        <v>652</v>
      </c>
      <c r="C2122" t="s">
        <v>653</v>
      </c>
      <c r="D2122" t="s">
        <v>836</v>
      </c>
      <c r="E2122" t="s">
        <v>837</v>
      </c>
      <c r="F2122" t="s">
        <v>557</v>
      </c>
      <c r="G2122" t="s">
        <v>558</v>
      </c>
      <c r="H2122" t="s">
        <v>655</v>
      </c>
      <c r="I2122" t="s">
        <v>657</v>
      </c>
    </row>
    <row r="2123" spans="2:9">
      <c r="B2123" t="s">
        <v>5536</v>
      </c>
      <c r="C2123" t="s">
        <v>5537</v>
      </c>
      <c r="D2123" t="s">
        <v>836</v>
      </c>
      <c r="E2123" t="s">
        <v>837</v>
      </c>
      <c r="F2123" t="s">
        <v>912</v>
      </c>
      <c r="G2123" t="s">
        <v>913</v>
      </c>
      <c r="H2123" t="s">
        <v>562</v>
      </c>
      <c r="I2123" t="s">
        <v>13</v>
      </c>
    </row>
    <row r="2124" spans="2:9">
      <c r="B2124" t="s">
        <v>5538</v>
      </c>
      <c r="C2124" t="s">
        <v>5539</v>
      </c>
      <c r="D2124" t="s">
        <v>836</v>
      </c>
      <c r="E2124" t="s">
        <v>837</v>
      </c>
      <c r="F2124" t="s">
        <v>1316</v>
      </c>
      <c r="G2124" t="s">
        <v>1317</v>
      </c>
      <c r="H2124" t="s">
        <v>550</v>
      </c>
      <c r="I2124" t="s">
        <v>432</v>
      </c>
    </row>
    <row r="2125" spans="2:9">
      <c r="B2125" t="s">
        <v>5540</v>
      </c>
      <c r="C2125" t="s">
        <v>5541</v>
      </c>
      <c r="D2125" t="s">
        <v>836</v>
      </c>
      <c r="E2125" t="s">
        <v>837</v>
      </c>
      <c r="F2125" t="s">
        <v>1728</v>
      </c>
      <c r="G2125" t="s">
        <v>1729</v>
      </c>
      <c r="H2125" t="s">
        <v>608</v>
      </c>
      <c r="I2125" t="s">
        <v>609</v>
      </c>
    </row>
    <row r="2126" spans="2:9">
      <c r="B2126" t="s">
        <v>5542</v>
      </c>
      <c r="C2126" t="s">
        <v>5543</v>
      </c>
      <c r="D2126" t="s">
        <v>836</v>
      </c>
      <c r="E2126" t="s">
        <v>837</v>
      </c>
      <c r="F2126" t="s">
        <v>2218</v>
      </c>
      <c r="G2126" t="s">
        <v>2219</v>
      </c>
      <c r="H2126" t="s">
        <v>590</v>
      </c>
      <c r="I2126" t="s">
        <v>591</v>
      </c>
    </row>
    <row r="2127" spans="2:9">
      <c r="B2127" t="s">
        <v>5544</v>
      </c>
      <c r="C2127" t="s">
        <v>5545</v>
      </c>
      <c r="D2127" t="s">
        <v>836</v>
      </c>
      <c r="E2127" t="s">
        <v>837</v>
      </c>
      <c r="F2127" t="s">
        <v>1334</v>
      </c>
      <c r="G2127" t="s">
        <v>1335</v>
      </c>
      <c r="H2127" t="s">
        <v>1336</v>
      </c>
      <c r="I2127" t="s">
        <v>1337</v>
      </c>
    </row>
    <row r="2128" spans="2:9">
      <c r="B2128" t="s">
        <v>5546</v>
      </c>
      <c r="C2128" t="s">
        <v>5547</v>
      </c>
      <c r="D2128" t="s">
        <v>836</v>
      </c>
      <c r="E2128" t="s">
        <v>837</v>
      </c>
      <c r="F2128" t="s">
        <v>912</v>
      </c>
      <c r="G2128" t="s">
        <v>913</v>
      </c>
      <c r="H2128" t="s">
        <v>550</v>
      </c>
      <c r="I2128" t="s">
        <v>432</v>
      </c>
    </row>
    <row r="2129" spans="2:9">
      <c r="B2129" t="s">
        <v>5548</v>
      </c>
      <c r="C2129" t="s">
        <v>5549</v>
      </c>
      <c r="D2129" t="s">
        <v>836</v>
      </c>
      <c r="E2129" t="s">
        <v>837</v>
      </c>
      <c r="F2129" t="s">
        <v>1136</v>
      </c>
      <c r="G2129" t="s">
        <v>1137</v>
      </c>
      <c r="H2129" t="s">
        <v>612</v>
      </c>
      <c r="I2129" t="s">
        <v>613</v>
      </c>
    </row>
    <row r="2130" spans="2:9">
      <c r="B2130" t="s">
        <v>5550</v>
      </c>
      <c r="C2130" t="s">
        <v>5551</v>
      </c>
      <c r="D2130" t="s">
        <v>836</v>
      </c>
      <c r="E2130" t="s">
        <v>837</v>
      </c>
      <c r="F2130" t="s">
        <v>2420</v>
      </c>
      <c r="G2130" t="s">
        <v>2421</v>
      </c>
      <c r="H2130" t="s">
        <v>590</v>
      </c>
      <c r="I2130" t="s">
        <v>591</v>
      </c>
    </row>
    <row r="2131" spans="2:9" hidden="1">
      <c r="B2131" t="s">
        <v>5552</v>
      </c>
      <c r="C2131" t="s">
        <v>5553</v>
      </c>
      <c r="D2131" t="s">
        <v>899</v>
      </c>
      <c r="E2131" t="s">
        <v>900</v>
      </c>
      <c r="F2131" t="s">
        <v>3325</v>
      </c>
      <c r="G2131" t="s">
        <v>3326</v>
      </c>
      <c r="H2131" t="s">
        <v>612</v>
      </c>
      <c r="I2131" t="s">
        <v>613</v>
      </c>
    </row>
    <row r="2132" spans="2:9">
      <c r="B2132" t="s">
        <v>5554</v>
      </c>
      <c r="C2132" t="s">
        <v>5555</v>
      </c>
      <c r="D2132" t="s">
        <v>836</v>
      </c>
      <c r="E2132" t="s">
        <v>837</v>
      </c>
      <c r="F2132" t="s">
        <v>555</v>
      </c>
      <c r="G2132" t="s">
        <v>556</v>
      </c>
      <c r="H2132" t="s">
        <v>655</v>
      </c>
      <c r="I2132" t="s">
        <v>657</v>
      </c>
    </row>
    <row r="2133" spans="2:9" hidden="1">
      <c r="B2133" t="s">
        <v>5556</v>
      </c>
      <c r="C2133" t="s">
        <v>5557</v>
      </c>
      <c r="D2133" t="s">
        <v>887</v>
      </c>
      <c r="E2133" t="s">
        <v>888</v>
      </c>
      <c r="F2133" t="s">
        <v>889</v>
      </c>
      <c r="G2133" t="s">
        <v>890</v>
      </c>
      <c r="H2133" t="s">
        <v>633</v>
      </c>
      <c r="I2133" t="s">
        <v>60</v>
      </c>
    </row>
    <row r="2134" spans="2:9">
      <c r="B2134" t="s">
        <v>5558</v>
      </c>
      <c r="C2134" t="s">
        <v>5559</v>
      </c>
      <c r="D2134" t="s">
        <v>836</v>
      </c>
      <c r="E2134" t="s">
        <v>837</v>
      </c>
      <c r="F2134" t="s">
        <v>1458</v>
      </c>
      <c r="G2134" t="s">
        <v>1459</v>
      </c>
      <c r="H2134" t="s">
        <v>742</v>
      </c>
      <c r="I2134" t="s">
        <v>743</v>
      </c>
    </row>
    <row r="2135" spans="2:9">
      <c r="B2135" t="s">
        <v>5560</v>
      </c>
      <c r="C2135" t="s">
        <v>5561</v>
      </c>
      <c r="D2135" t="s">
        <v>836</v>
      </c>
      <c r="E2135" t="s">
        <v>837</v>
      </c>
      <c r="F2135" t="s">
        <v>1013</v>
      </c>
      <c r="G2135" t="s">
        <v>1014</v>
      </c>
      <c r="H2135" t="s">
        <v>628</v>
      </c>
      <c r="I2135" t="s">
        <v>629</v>
      </c>
    </row>
    <row r="2136" spans="2:9" hidden="1">
      <c r="B2136" t="s">
        <v>5562</v>
      </c>
      <c r="C2136" t="s">
        <v>5563</v>
      </c>
      <c r="D2136" t="s">
        <v>887</v>
      </c>
      <c r="E2136" t="s">
        <v>888</v>
      </c>
      <c r="F2136" t="s">
        <v>889</v>
      </c>
      <c r="G2136" t="s">
        <v>890</v>
      </c>
      <c r="H2136" t="s">
        <v>633</v>
      </c>
      <c r="I2136" t="s">
        <v>60</v>
      </c>
    </row>
    <row r="2137" spans="2:9">
      <c r="B2137" t="s">
        <v>5564</v>
      </c>
      <c r="C2137" t="s">
        <v>5565</v>
      </c>
      <c r="D2137" t="s">
        <v>836</v>
      </c>
      <c r="E2137" t="s">
        <v>837</v>
      </c>
      <c r="F2137" t="s">
        <v>943</v>
      </c>
      <c r="G2137" t="s">
        <v>944</v>
      </c>
      <c r="H2137" t="s">
        <v>1224</v>
      </c>
      <c r="I2137" t="s">
        <v>1225</v>
      </c>
    </row>
    <row r="2138" spans="2:9">
      <c r="B2138" t="s">
        <v>5566</v>
      </c>
      <c r="C2138" t="s">
        <v>5567</v>
      </c>
      <c r="D2138" t="s">
        <v>836</v>
      </c>
      <c r="E2138" t="s">
        <v>837</v>
      </c>
      <c r="F2138" t="s">
        <v>1533</v>
      </c>
      <c r="G2138" t="s">
        <v>1534</v>
      </c>
      <c r="H2138" t="s">
        <v>600</v>
      </c>
      <c r="I2138" t="s">
        <v>601</v>
      </c>
    </row>
    <row r="2139" spans="2:9">
      <c r="B2139" t="s">
        <v>5568</v>
      </c>
      <c r="C2139" t="s">
        <v>5569</v>
      </c>
      <c r="D2139" t="s">
        <v>836</v>
      </c>
      <c r="E2139" t="s">
        <v>837</v>
      </c>
      <c r="F2139" t="s">
        <v>935</v>
      </c>
      <c r="G2139" t="s">
        <v>936</v>
      </c>
      <c r="H2139" t="s">
        <v>570</v>
      </c>
      <c r="I2139" t="s">
        <v>14</v>
      </c>
    </row>
    <row r="2140" spans="2:9">
      <c r="B2140" t="s">
        <v>5570</v>
      </c>
      <c r="C2140" t="s">
        <v>5571</v>
      </c>
      <c r="D2140" t="s">
        <v>836</v>
      </c>
      <c r="E2140" t="s">
        <v>837</v>
      </c>
      <c r="F2140" t="s">
        <v>1769</v>
      </c>
      <c r="G2140" t="s">
        <v>1770</v>
      </c>
      <c r="H2140" t="s">
        <v>600</v>
      </c>
      <c r="I2140" t="s">
        <v>601</v>
      </c>
    </row>
    <row r="2141" spans="2:9">
      <c r="B2141" t="s">
        <v>5572</v>
      </c>
      <c r="C2141" t="s">
        <v>5573</v>
      </c>
      <c r="D2141" t="s">
        <v>836</v>
      </c>
      <c r="E2141" t="s">
        <v>837</v>
      </c>
      <c r="F2141" t="s">
        <v>1765</v>
      </c>
      <c r="G2141" t="s">
        <v>1766</v>
      </c>
      <c r="H2141" t="s">
        <v>760</v>
      </c>
      <c r="I2141" t="s">
        <v>761</v>
      </c>
    </row>
    <row r="2142" spans="2:9">
      <c r="B2142" t="s">
        <v>758</v>
      </c>
      <c r="C2142" t="s">
        <v>759</v>
      </c>
      <c r="D2142" t="s">
        <v>836</v>
      </c>
      <c r="E2142" t="s">
        <v>837</v>
      </c>
      <c r="F2142" t="s">
        <v>57</v>
      </c>
      <c r="G2142" t="s">
        <v>741</v>
      </c>
      <c r="H2142" t="s">
        <v>760</v>
      </c>
      <c r="I2142" t="s">
        <v>761</v>
      </c>
    </row>
    <row r="2143" spans="2:9">
      <c r="B2143" t="s">
        <v>5574</v>
      </c>
      <c r="C2143" t="s">
        <v>5575</v>
      </c>
      <c r="D2143" t="s">
        <v>836</v>
      </c>
      <c r="E2143" t="s">
        <v>837</v>
      </c>
      <c r="F2143" t="s">
        <v>4044</v>
      </c>
      <c r="G2143" t="s">
        <v>4045</v>
      </c>
      <c r="H2143" t="s">
        <v>608</v>
      </c>
      <c r="I2143" t="s">
        <v>609</v>
      </c>
    </row>
    <row r="2144" spans="2:9">
      <c r="B2144" t="s">
        <v>5576</v>
      </c>
      <c r="C2144" t="s">
        <v>5577</v>
      </c>
      <c r="D2144" t="s">
        <v>836</v>
      </c>
      <c r="E2144" t="s">
        <v>837</v>
      </c>
      <c r="F2144" t="s">
        <v>1501</v>
      </c>
      <c r="G2144" t="s">
        <v>1502</v>
      </c>
      <c r="H2144" t="s">
        <v>600</v>
      </c>
      <c r="I2144" t="s">
        <v>601</v>
      </c>
    </row>
    <row r="2145" spans="2:9">
      <c r="B2145" t="s">
        <v>5578</v>
      </c>
      <c r="C2145" t="s">
        <v>5579</v>
      </c>
      <c r="D2145" t="s">
        <v>836</v>
      </c>
      <c r="E2145" t="s">
        <v>837</v>
      </c>
      <c r="F2145" t="s">
        <v>1769</v>
      </c>
      <c r="G2145" t="s">
        <v>1770</v>
      </c>
      <c r="H2145" t="s">
        <v>576</v>
      </c>
      <c r="I2145" t="s">
        <v>16</v>
      </c>
    </row>
    <row r="2146" spans="2:9" hidden="1">
      <c r="B2146" t="s">
        <v>5580</v>
      </c>
      <c r="C2146" t="s">
        <v>5581</v>
      </c>
      <c r="D2146" t="s">
        <v>887</v>
      </c>
      <c r="E2146" t="s">
        <v>888</v>
      </c>
      <c r="F2146" t="s">
        <v>889</v>
      </c>
      <c r="G2146" t="s">
        <v>890</v>
      </c>
      <c r="H2146" t="s">
        <v>633</v>
      </c>
      <c r="I2146" t="s">
        <v>60</v>
      </c>
    </row>
    <row r="2147" spans="2:9">
      <c r="B2147" t="s">
        <v>715</v>
      </c>
      <c r="C2147" t="s">
        <v>716</v>
      </c>
      <c r="D2147" t="s">
        <v>836</v>
      </c>
      <c r="E2147" t="s">
        <v>837</v>
      </c>
      <c r="F2147" t="s">
        <v>685</v>
      </c>
      <c r="G2147" t="s">
        <v>686</v>
      </c>
      <c r="H2147" t="s">
        <v>612</v>
      </c>
      <c r="I2147" t="s">
        <v>613</v>
      </c>
    </row>
    <row r="2148" spans="2:9">
      <c r="B2148" t="s">
        <v>5582</v>
      </c>
      <c r="C2148" t="s">
        <v>5583</v>
      </c>
      <c r="D2148" t="s">
        <v>836</v>
      </c>
      <c r="E2148" t="s">
        <v>837</v>
      </c>
      <c r="F2148" t="s">
        <v>1443</v>
      </c>
      <c r="G2148" t="s">
        <v>1444</v>
      </c>
      <c r="H2148" t="s">
        <v>612</v>
      </c>
      <c r="I2148" t="s">
        <v>613</v>
      </c>
    </row>
    <row r="2149" spans="2:9" hidden="1">
      <c r="B2149" t="s">
        <v>5584</v>
      </c>
      <c r="C2149" t="s">
        <v>5585</v>
      </c>
      <c r="D2149" t="s">
        <v>887</v>
      </c>
      <c r="E2149" t="s">
        <v>888</v>
      </c>
      <c r="F2149" t="s">
        <v>889</v>
      </c>
      <c r="G2149" t="s">
        <v>890</v>
      </c>
      <c r="H2149" t="s">
        <v>633</v>
      </c>
      <c r="I2149" t="s">
        <v>60</v>
      </c>
    </row>
    <row r="2150" spans="2:9">
      <c r="B2150" t="s">
        <v>5586</v>
      </c>
      <c r="C2150" t="s">
        <v>5587</v>
      </c>
      <c r="D2150" t="s">
        <v>836</v>
      </c>
      <c r="E2150" t="s">
        <v>837</v>
      </c>
      <c r="F2150" t="s">
        <v>1614</v>
      </c>
      <c r="G2150" t="s">
        <v>1615</v>
      </c>
      <c r="H2150" t="s">
        <v>590</v>
      </c>
      <c r="I2150" t="s">
        <v>591</v>
      </c>
    </row>
    <row r="2151" spans="2:9">
      <c r="B2151" t="s">
        <v>5588</v>
      </c>
      <c r="C2151" t="s">
        <v>5589</v>
      </c>
      <c r="D2151" t="s">
        <v>836</v>
      </c>
      <c r="E2151" t="s">
        <v>837</v>
      </c>
      <c r="F2151" t="s">
        <v>856</v>
      </c>
      <c r="G2151" t="s">
        <v>857</v>
      </c>
      <c r="H2151" t="s">
        <v>608</v>
      </c>
      <c r="I2151" t="s">
        <v>609</v>
      </c>
    </row>
    <row r="2152" spans="2:9">
      <c r="B2152" t="s">
        <v>5590</v>
      </c>
      <c r="C2152" t="s">
        <v>5591</v>
      </c>
      <c r="D2152" t="s">
        <v>836</v>
      </c>
      <c r="E2152" t="s">
        <v>837</v>
      </c>
      <c r="F2152" t="s">
        <v>1228</v>
      </c>
      <c r="G2152" t="s">
        <v>1229</v>
      </c>
      <c r="H2152" t="s">
        <v>600</v>
      </c>
      <c r="I2152" t="s">
        <v>601</v>
      </c>
    </row>
    <row r="2153" spans="2:9" hidden="1">
      <c r="B2153" t="s">
        <v>5592</v>
      </c>
      <c r="C2153" t="s">
        <v>5593</v>
      </c>
      <c r="D2153" t="s">
        <v>887</v>
      </c>
      <c r="E2153" t="s">
        <v>888</v>
      </c>
      <c r="F2153" t="s">
        <v>889</v>
      </c>
      <c r="G2153" t="s">
        <v>890</v>
      </c>
      <c r="H2153" t="s">
        <v>633</v>
      </c>
      <c r="I2153" t="s">
        <v>60</v>
      </c>
    </row>
    <row r="2154" spans="2:9" hidden="1">
      <c r="B2154" t="s">
        <v>5594</v>
      </c>
      <c r="C2154" t="s">
        <v>5595</v>
      </c>
      <c r="D2154" t="s">
        <v>887</v>
      </c>
      <c r="E2154" t="s">
        <v>888</v>
      </c>
      <c r="F2154" t="s">
        <v>889</v>
      </c>
      <c r="G2154" t="s">
        <v>890</v>
      </c>
      <c r="H2154" t="s">
        <v>633</v>
      </c>
      <c r="I2154" t="s">
        <v>60</v>
      </c>
    </row>
    <row r="2155" spans="2:9" hidden="1">
      <c r="B2155" t="s">
        <v>5596</v>
      </c>
      <c r="C2155" t="s">
        <v>5597</v>
      </c>
      <c r="D2155" t="s">
        <v>887</v>
      </c>
      <c r="E2155" t="s">
        <v>888</v>
      </c>
      <c r="F2155" t="s">
        <v>889</v>
      </c>
      <c r="G2155" t="s">
        <v>890</v>
      </c>
      <c r="H2155" t="s">
        <v>633</v>
      </c>
      <c r="I2155" t="s">
        <v>60</v>
      </c>
    </row>
    <row r="2156" spans="2:9" hidden="1">
      <c r="B2156" t="s">
        <v>5598</v>
      </c>
      <c r="C2156" t="s">
        <v>5599</v>
      </c>
      <c r="D2156" t="s">
        <v>887</v>
      </c>
      <c r="E2156" t="s">
        <v>888</v>
      </c>
      <c r="F2156" t="s">
        <v>889</v>
      </c>
      <c r="G2156" t="s">
        <v>890</v>
      </c>
      <c r="H2156" t="s">
        <v>633</v>
      </c>
      <c r="I2156" t="s">
        <v>60</v>
      </c>
    </row>
    <row r="2157" spans="2:9" hidden="1">
      <c r="B2157" t="s">
        <v>5600</v>
      </c>
      <c r="C2157" t="s">
        <v>5601</v>
      </c>
      <c r="D2157" t="s">
        <v>887</v>
      </c>
      <c r="E2157" t="s">
        <v>888</v>
      </c>
      <c r="F2157" t="s">
        <v>889</v>
      </c>
      <c r="G2157" t="s">
        <v>890</v>
      </c>
      <c r="H2157" t="s">
        <v>633</v>
      </c>
      <c r="I2157" t="s">
        <v>60</v>
      </c>
    </row>
    <row r="2158" spans="2:9" hidden="1">
      <c r="B2158" t="s">
        <v>5602</v>
      </c>
      <c r="C2158" t="s">
        <v>5603</v>
      </c>
      <c r="D2158" t="s">
        <v>887</v>
      </c>
      <c r="E2158" t="s">
        <v>888</v>
      </c>
      <c r="F2158" t="s">
        <v>889</v>
      </c>
      <c r="G2158" t="s">
        <v>890</v>
      </c>
      <c r="H2158" t="s">
        <v>633</v>
      </c>
      <c r="I2158" t="s">
        <v>60</v>
      </c>
    </row>
    <row r="2159" spans="2:9" hidden="1">
      <c r="B2159" t="s">
        <v>5604</v>
      </c>
      <c r="C2159" t="s">
        <v>5605</v>
      </c>
      <c r="D2159" t="s">
        <v>887</v>
      </c>
      <c r="E2159" t="s">
        <v>888</v>
      </c>
      <c r="F2159" t="s">
        <v>889</v>
      </c>
      <c r="G2159" t="s">
        <v>890</v>
      </c>
      <c r="H2159" t="s">
        <v>633</v>
      </c>
      <c r="I2159" t="s">
        <v>60</v>
      </c>
    </row>
    <row r="2160" spans="2:9" hidden="1">
      <c r="B2160" t="s">
        <v>5606</v>
      </c>
      <c r="C2160" t="s">
        <v>5607</v>
      </c>
      <c r="D2160" t="s">
        <v>887</v>
      </c>
      <c r="E2160" t="s">
        <v>888</v>
      </c>
      <c r="F2160" t="s">
        <v>889</v>
      </c>
      <c r="G2160" t="s">
        <v>890</v>
      </c>
      <c r="H2160" t="s">
        <v>633</v>
      </c>
      <c r="I2160" t="s">
        <v>60</v>
      </c>
    </row>
    <row r="2161" spans="2:9" hidden="1">
      <c r="B2161" t="s">
        <v>5608</v>
      </c>
      <c r="C2161" t="s">
        <v>5609</v>
      </c>
      <c r="D2161" t="s">
        <v>887</v>
      </c>
      <c r="E2161" t="s">
        <v>888</v>
      </c>
      <c r="F2161" t="s">
        <v>889</v>
      </c>
      <c r="G2161" t="s">
        <v>890</v>
      </c>
      <c r="H2161" t="s">
        <v>633</v>
      </c>
      <c r="I2161" t="s">
        <v>60</v>
      </c>
    </row>
    <row r="2162" spans="2:9" hidden="1">
      <c r="B2162" t="s">
        <v>5610</v>
      </c>
      <c r="C2162" t="s">
        <v>5611</v>
      </c>
      <c r="D2162" t="s">
        <v>887</v>
      </c>
      <c r="E2162" t="s">
        <v>888</v>
      </c>
      <c r="F2162" t="s">
        <v>889</v>
      </c>
      <c r="G2162" t="s">
        <v>890</v>
      </c>
      <c r="H2162" t="s">
        <v>633</v>
      </c>
      <c r="I2162" t="s">
        <v>60</v>
      </c>
    </row>
    <row r="2163" spans="2:9" hidden="1">
      <c r="B2163" t="s">
        <v>5612</v>
      </c>
      <c r="C2163" t="s">
        <v>5613</v>
      </c>
      <c r="D2163" t="s">
        <v>887</v>
      </c>
      <c r="E2163" t="s">
        <v>888</v>
      </c>
      <c r="F2163" t="s">
        <v>889</v>
      </c>
      <c r="G2163" t="s">
        <v>890</v>
      </c>
      <c r="H2163" t="s">
        <v>633</v>
      </c>
      <c r="I2163" t="s">
        <v>60</v>
      </c>
    </row>
    <row r="2164" spans="2:9">
      <c r="B2164" t="s">
        <v>5614</v>
      </c>
      <c r="C2164" t="s">
        <v>5615</v>
      </c>
      <c r="D2164" t="s">
        <v>836</v>
      </c>
      <c r="E2164" t="s">
        <v>837</v>
      </c>
      <c r="F2164" t="s">
        <v>916</v>
      </c>
      <c r="G2164" t="s">
        <v>917</v>
      </c>
      <c r="H2164" t="s">
        <v>760</v>
      </c>
      <c r="I2164" t="s">
        <v>761</v>
      </c>
    </row>
    <row r="2165" spans="2:9">
      <c r="B2165" t="s">
        <v>5616</v>
      </c>
      <c r="C2165" t="s">
        <v>5617</v>
      </c>
      <c r="D2165" t="s">
        <v>836</v>
      </c>
      <c r="E2165" t="s">
        <v>837</v>
      </c>
      <c r="F2165" t="s">
        <v>1710</v>
      </c>
      <c r="G2165" t="s">
        <v>1711</v>
      </c>
      <c r="H2165" t="s">
        <v>550</v>
      </c>
      <c r="I2165" t="s">
        <v>432</v>
      </c>
    </row>
    <row r="2166" spans="2:9">
      <c r="B2166" t="s">
        <v>5618</v>
      </c>
      <c r="C2166" t="s">
        <v>5619</v>
      </c>
      <c r="D2166" t="s">
        <v>836</v>
      </c>
      <c r="E2166" t="s">
        <v>837</v>
      </c>
      <c r="F2166" t="s">
        <v>1174</v>
      </c>
      <c r="G2166" t="s">
        <v>1175</v>
      </c>
      <c r="H2166" t="s">
        <v>550</v>
      </c>
      <c r="I2166" t="s">
        <v>432</v>
      </c>
    </row>
    <row r="2167" spans="2:9">
      <c r="B2167" t="s">
        <v>5620</v>
      </c>
      <c r="C2167" t="s">
        <v>5621</v>
      </c>
      <c r="D2167" t="s">
        <v>836</v>
      </c>
      <c r="E2167" t="s">
        <v>837</v>
      </c>
      <c r="F2167" t="s">
        <v>852</v>
      </c>
      <c r="G2167" t="s">
        <v>853</v>
      </c>
      <c r="H2167" t="s">
        <v>612</v>
      </c>
      <c r="I2167" t="s">
        <v>613</v>
      </c>
    </row>
    <row r="2168" spans="2:9" hidden="1">
      <c r="B2168" t="s">
        <v>5622</v>
      </c>
      <c r="C2168" t="s">
        <v>5623</v>
      </c>
      <c r="D2168" t="s">
        <v>5241</v>
      </c>
      <c r="E2168" t="s">
        <v>5242</v>
      </c>
      <c r="F2168" t="s">
        <v>5624</v>
      </c>
      <c r="G2168" t="s">
        <v>5625</v>
      </c>
      <c r="H2168" t="s">
        <v>633</v>
      </c>
      <c r="I2168" t="s">
        <v>60</v>
      </c>
    </row>
    <row r="2169" spans="2:9">
      <c r="B2169" t="s">
        <v>5626</v>
      </c>
      <c r="C2169" t="s">
        <v>5627</v>
      </c>
      <c r="D2169" t="s">
        <v>836</v>
      </c>
      <c r="E2169" t="s">
        <v>837</v>
      </c>
      <c r="F2169" t="s">
        <v>2494</v>
      </c>
      <c r="G2169" t="s">
        <v>2495</v>
      </c>
      <c r="H2169" t="s">
        <v>612</v>
      </c>
      <c r="I2169" t="s">
        <v>613</v>
      </c>
    </row>
    <row r="2170" spans="2:9">
      <c r="B2170" t="s">
        <v>5628</v>
      </c>
      <c r="C2170" t="s">
        <v>5629</v>
      </c>
      <c r="D2170" t="s">
        <v>836</v>
      </c>
      <c r="E2170" t="s">
        <v>837</v>
      </c>
      <c r="F2170" t="s">
        <v>1745</v>
      </c>
      <c r="G2170" t="s">
        <v>1746</v>
      </c>
      <c r="H2170" t="s">
        <v>628</v>
      </c>
      <c r="I2170" t="s">
        <v>629</v>
      </c>
    </row>
    <row r="2171" spans="2:9">
      <c r="B2171" t="s">
        <v>5630</v>
      </c>
      <c r="C2171" t="s">
        <v>5631</v>
      </c>
      <c r="D2171" t="s">
        <v>836</v>
      </c>
      <c r="E2171" t="s">
        <v>837</v>
      </c>
      <c r="F2171" t="s">
        <v>1745</v>
      </c>
      <c r="G2171" t="s">
        <v>1746</v>
      </c>
      <c r="H2171" t="s">
        <v>576</v>
      </c>
      <c r="I2171" t="s">
        <v>16</v>
      </c>
    </row>
    <row r="2172" spans="2:9" hidden="1">
      <c r="B2172" t="s">
        <v>5632</v>
      </c>
      <c r="C2172" t="s">
        <v>5633</v>
      </c>
      <c r="D2172" t="s">
        <v>899</v>
      </c>
      <c r="E2172" t="s">
        <v>900</v>
      </c>
      <c r="F2172" t="s">
        <v>960</v>
      </c>
      <c r="G2172" t="s">
        <v>961</v>
      </c>
      <c r="H2172" t="s">
        <v>612</v>
      </c>
      <c r="I2172" t="s">
        <v>613</v>
      </c>
    </row>
    <row r="2173" spans="2:9">
      <c r="B2173" t="s">
        <v>5634</v>
      </c>
      <c r="C2173" t="s">
        <v>5635</v>
      </c>
      <c r="D2173" t="s">
        <v>836</v>
      </c>
      <c r="E2173" t="s">
        <v>837</v>
      </c>
      <c r="F2173" t="s">
        <v>1101</v>
      </c>
      <c r="G2173" t="s">
        <v>1102</v>
      </c>
      <c r="H2173" t="s">
        <v>576</v>
      </c>
      <c r="I2173" t="s">
        <v>16</v>
      </c>
    </row>
    <row r="2174" spans="2:9">
      <c r="B2174" t="s">
        <v>5636</v>
      </c>
      <c r="C2174" t="s">
        <v>5637</v>
      </c>
      <c r="D2174" t="s">
        <v>836</v>
      </c>
      <c r="E2174" t="s">
        <v>837</v>
      </c>
      <c r="F2174" t="s">
        <v>1819</v>
      </c>
      <c r="G2174" t="s">
        <v>1820</v>
      </c>
      <c r="H2174" t="s">
        <v>608</v>
      </c>
      <c r="I2174" t="s">
        <v>609</v>
      </c>
    </row>
    <row r="2175" spans="2:9">
      <c r="B2175" t="s">
        <v>5638</v>
      </c>
      <c r="C2175" t="s">
        <v>5639</v>
      </c>
      <c r="D2175" t="s">
        <v>836</v>
      </c>
      <c r="E2175" t="s">
        <v>837</v>
      </c>
      <c r="F2175" t="s">
        <v>925</v>
      </c>
      <c r="G2175" t="s">
        <v>926</v>
      </c>
      <c r="H2175" t="s">
        <v>570</v>
      </c>
      <c r="I2175" t="s">
        <v>14</v>
      </c>
    </row>
    <row r="2176" spans="2:9">
      <c r="B2176" t="s">
        <v>5640</v>
      </c>
      <c r="C2176" t="s">
        <v>5641</v>
      </c>
      <c r="D2176" t="s">
        <v>836</v>
      </c>
      <c r="E2176" t="s">
        <v>837</v>
      </c>
      <c r="F2176" t="s">
        <v>2218</v>
      </c>
      <c r="G2176" t="s">
        <v>2219</v>
      </c>
      <c r="H2176" t="s">
        <v>576</v>
      </c>
      <c r="I2176" t="s">
        <v>16</v>
      </c>
    </row>
    <row r="2177" spans="2:9" hidden="1">
      <c r="B2177" t="s">
        <v>5642</v>
      </c>
      <c r="C2177" t="s">
        <v>5643</v>
      </c>
      <c r="D2177" t="s">
        <v>887</v>
      </c>
      <c r="E2177" t="s">
        <v>888</v>
      </c>
      <c r="F2177" t="s">
        <v>889</v>
      </c>
      <c r="G2177" t="s">
        <v>890</v>
      </c>
      <c r="H2177" t="s">
        <v>633</v>
      </c>
      <c r="I2177" t="s">
        <v>60</v>
      </c>
    </row>
    <row r="2178" spans="2:9" hidden="1">
      <c r="B2178" t="s">
        <v>5644</v>
      </c>
      <c r="C2178" t="s">
        <v>5645</v>
      </c>
      <c r="D2178" t="s">
        <v>899</v>
      </c>
      <c r="E2178" t="s">
        <v>900</v>
      </c>
      <c r="F2178" t="s">
        <v>3325</v>
      </c>
      <c r="G2178" t="s">
        <v>3326</v>
      </c>
      <c r="H2178" t="s">
        <v>612</v>
      </c>
      <c r="I2178" t="s">
        <v>613</v>
      </c>
    </row>
    <row r="2179" spans="2:9">
      <c r="B2179" t="s">
        <v>5646</v>
      </c>
      <c r="C2179" t="s">
        <v>5647</v>
      </c>
      <c r="D2179" t="s">
        <v>836</v>
      </c>
      <c r="E2179" t="s">
        <v>837</v>
      </c>
      <c r="F2179" t="s">
        <v>1533</v>
      </c>
      <c r="G2179" t="s">
        <v>1534</v>
      </c>
      <c r="H2179" t="s">
        <v>608</v>
      </c>
      <c r="I2179" t="s">
        <v>609</v>
      </c>
    </row>
    <row r="2180" spans="2:9">
      <c r="B2180" t="s">
        <v>5648</v>
      </c>
      <c r="C2180" t="s">
        <v>5649</v>
      </c>
      <c r="D2180" t="s">
        <v>836</v>
      </c>
      <c r="E2180" t="s">
        <v>837</v>
      </c>
      <c r="F2180" t="s">
        <v>1036</v>
      </c>
      <c r="G2180" t="s">
        <v>1037</v>
      </c>
      <c r="H2180" t="s">
        <v>655</v>
      </c>
      <c r="I2180" t="s">
        <v>657</v>
      </c>
    </row>
    <row r="2181" spans="2:9" hidden="1">
      <c r="B2181" t="s">
        <v>5650</v>
      </c>
      <c r="C2181" t="s">
        <v>5651</v>
      </c>
      <c r="D2181" t="s">
        <v>899</v>
      </c>
      <c r="E2181" t="s">
        <v>900</v>
      </c>
      <c r="F2181" t="s">
        <v>960</v>
      </c>
      <c r="G2181" t="s">
        <v>961</v>
      </c>
      <c r="H2181" t="s">
        <v>4435</v>
      </c>
      <c r="I2181" t="s">
        <v>4436</v>
      </c>
    </row>
    <row r="2182" spans="2:9">
      <c r="B2182" t="s">
        <v>5652</v>
      </c>
      <c r="C2182" t="s">
        <v>5653</v>
      </c>
      <c r="D2182" t="s">
        <v>836</v>
      </c>
      <c r="E2182" t="s">
        <v>837</v>
      </c>
      <c r="F2182" t="s">
        <v>1745</v>
      </c>
      <c r="G2182" t="s">
        <v>1746</v>
      </c>
      <c r="H2182" t="s">
        <v>608</v>
      </c>
      <c r="I2182" t="s">
        <v>609</v>
      </c>
    </row>
    <row r="2183" spans="2:9">
      <c r="B2183" t="s">
        <v>731</v>
      </c>
      <c r="C2183" t="s">
        <v>732</v>
      </c>
      <c r="D2183" t="s">
        <v>836</v>
      </c>
      <c r="E2183" t="s">
        <v>837</v>
      </c>
      <c r="F2183" t="s">
        <v>685</v>
      </c>
      <c r="G2183" t="s">
        <v>686</v>
      </c>
      <c r="H2183" t="s">
        <v>570</v>
      </c>
      <c r="I2183" t="s">
        <v>14</v>
      </c>
    </row>
    <row r="2184" spans="2:9">
      <c r="B2184" t="s">
        <v>5654</v>
      </c>
      <c r="C2184" t="s">
        <v>5655</v>
      </c>
      <c r="D2184" t="s">
        <v>836</v>
      </c>
      <c r="E2184" t="s">
        <v>837</v>
      </c>
      <c r="F2184" t="s">
        <v>1999</v>
      </c>
      <c r="G2184" t="s">
        <v>2000</v>
      </c>
      <c r="H2184" t="s">
        <v>590</v>
      </c>
      <c r="I2184" t="s">
        <v>591</v>
      </c>
    </row>
    <row r="2185" spans="2:9">
      <c r="B2185" t="s">
        <v>5656</v>
      </c>
      <c r="C2185" t="s">
        <v>5657</v>
      </c>
      <c r="D2185" t="s">
        <v>836</v>
      </c>
      <c r="E2185" t="s">
        <v>837</v>
      </c>
      <c r="F2185" t="s">
        <v>1999</v>
      </c>
      <c r="G2185" t="s">
        <v>2000</v>
      </c>
      <c r="H2185" t="s">
        <v>590</v>
      </c>
      <c r="I2185" t="s">
        <v>591</v>
      </c>
    </row>
    <row r="2186" spans="2:9">
      <c r="B2186" t="s">
        <v>5658</v>
      </c>
      <c r="C2186" t="s">
        <v>5659</v>
      </c>
      <c r="D2186" t="s">
        <v>836</v>
      </c>
      <c r="E2186" t="s">
        <v>837</v>
      </c>
      <c r="F2186" t="s">
        <v>2494</v>
      </c>
      <c r="G2186" t="s">
        <v>2495</v>
      </c>
      <c r="H2186" t="s">
        <v>760</v>
      </c>
      <c r="I2186" t="s">
        <v>761</v>
      </c>
    </row>
    <row r="2187" spans="2:9">
      <c r="B2187" t="s">
        <v>5660</v>
      </c>
      <c r="C2187" t="s">
        <v>5661</v>
      </c>
      <c r="D2187" t="s">
        <v>836</v>
      </c>
      <c r="E2187" t="s">
        <v>837</v>
      </c>
      <c r="F2187" t="s">
        <v>1166</v>
      </c>
      <c r="G2187" t="s">
        <v>1167</v>
      </c>
      <c r="H2187" t="s">
        <v>2876</v>
      </c>
      <c r="I2187" t="s">
        <v>2877</v>
      </c>
    </row>
    <row r="2188" spans="2:9">
      <c r="B2188" t="s">
        <v>5662</v>
      </c>
      <c r="C2188" t="s">
        <v>5663</v>
      </c>
      <c r="D2188" t="s">
        <v>836</v>
      </c>
      <c r="E2188" t="s">
        <v>837</v>
      </c>
      <c r="F2188" t="s">
        <v>1819</v>
      </c>
      <c r="G2188" t="s">
        <v>1820</v>
      </c>
      <c r="H2188" t="s">
        <v>3477</v>
      </c>
      <c r="I2188" t="s">
        <v>3478</v>
      </c>
    </row>
    <row r="2189" spans="2:9">
      <c r="B2189" t="s">
        <v>5664</v>
      </c>
      <c r="C2189" t="s">
        <v>5665</v>
      </c>
      <c r="D2189" t="s">
        <v>836</v>
      </c>
      <c r="E2189" t="s">
        <v>837</v>
      </c>
      <c r="F2189" t="s">
        <v>956</v>
      </c>
      <c r="G2189" t="s">
        <v>957</v>
      </c>
      <c r="H2189" t="s">
        <v>655</v>
      </c>
      <c r="I2189" t="s">
        <v>657</v>
      </c>
    </row>
    <row r="2190" spans="2:9">
      <c r="B2190" t="s">
        <v>5666</v>
      </c>
      <c r="C2190" t="s">
        <v>5667</v>
      </c>
      <c r="D2190" t="s">
        <v>836</v>
      </c>
      <c r="E2190" t="s">
        <v>837</v>
      </c>
      <c r="F2190" t="s">
        <v>838</v>
      </c>
      <c r="G2190" t="s">
        <v>839</v>
      </c>
      <c r="H2190" t="s">
        <v>576</v>
      </c>
      <c r="I2190" t="s">
        <v>16</v>
      </c>
    </row>
    <row r="2191" spans="2:9">
      <c r="B2191" t="s">
        <v>5668</v>
      </c>
      <c r="C2191" t="s">
        <v>5669</v>
      </c>
      <c r="D2191" t="s">
        <v>836</v>
      </c>
      <c r="E2191" t="s">
        <v>837</v>
      </c>
      <c r="F2191" t="s">
        <v>1393</v>
      </c>
      <c r="G2191" t="s">
        <v>1394</v>
      </c>
      <c r="H2191" t="s">
        <v>1152</v>
      </c>
      <c r="I2191" t="s">
        <v>1153</v>
      </c>
    </row>
    <row r="2192" spans="2:9">
      <c r="B2192" t="s">
        <v>5670</v>
      </c>
      <c r="C2192" t="s">
        <v>5671</v>
      </c>
      <c r="D2192" t="s">
        <v>836</v>
      </c>
      <c r="E2192" t="s">
        <v>837</v>
      </c>
      <c r="F2192" t="s">
        <v>997</v>
      </c>
      <c r="G2192" t="s">
        <v>998</v>
      </c>
      <c r="H2192" t="s">
        <v>633</v>
      </c>
      <c r="I2192" t="s">
        <v>60</v>
      </c>
    </row>
    <row r="2193" spans="2:9">
      <c r="B2193" t="s">
        <v>5672</v>
      </c>
      <c r="C2193" t="s">
        <v>5673</v>
      </c>
      <c r="D2193" t="s">
        <v>836</v>
      </c>
      <c r="E2193" t="s">
        <v>837</v>
      </c>
      <c r="F2193" t="s">
        <v>1393</v>
      </c>
      <c r="G2193" t="s">
        <v>1394</v>
      </c>
      <c r="H2193" t="s">
        <v>633</v>
      </c>
      <c r="I2193" t="s">
        <v>60</v>
      </c>
    </row>
    <row r="2194" spans="2:9">
      <c r="B2194" t="s">
        <v>5674</v>
      </c>
      <c r="C2194" t="s">
        <v>5675</v>
      </c>
      <c r="D2194" t="s">
        <v>836</v>
      </c>
      <c r="E2194" t="s">
        <v>837</v>
      </c>
      <c r="F2194" t="s">
        <v>1843</v>
      </c>
      <c r="G2194" t="s">
        <v>1844</v>
      </c>
      <c r="H2194" t="s">
        <v>628</v>
      </c>
      <c r="I2194" t="s">
        <v>629</v>
      </c>
    </row>
    <row r="2195" spans="2:9">
      <c r="B2195" t="s">
        <v>5676</v>
      </c>
      <c r="C2195" t="s">
        <v>5677</v>
      </c>
      <c r="D2195" t="s">
        <v>836</v>
      </c>
      <c r="E2195" t="s">
        <v>837</v>
      </c>
      <c r="F2195" t="s">
        <v>1668</v>
      </c>
      <c r="G2195" t="s">
        <v>1669</v>
      </c>
      <c r="H2195" t="s">
        <v>628</v>
      </c>
      <c r="I2195" t="s">
        <v>629</v>
      </c>
    </row>
    <row r="2196" spans="2:9">
      <c r="B2196" t="s">
        <v>5678</v>
      </c>
      <c r="C2196" t="s">
        <v>5679</v>
      </c>
      <c r="D2196" t="s">
        <v>836</v>
      </c>
      <c r="E2196" t="s">
        <v>837</v>
      </c>
      <c r="F2196" t="s">
        <v>1040</v>
      </c>
      <c r="G2196" t="s">
        <v>1041</v>
      </c>
      <c r="H2196" t="s">
        <v>628</v>
      </c>
      <c r="I2196" t="s">
        <v>629</v>
      </c>
    </row>
    <row r="2197" spans="2:9">
      <c r="B2197" t="s">
        <v>5680</v>
      </c>
      <c r="C2197" t="s">
        <v>5681</v>
      </c>
      <c r="D2197" t="s">
        <v>836</v>
      </c>
      <c r="E2197" t="s">
        <v>837</v>
      </c>
      <c r="F2197" t="s">
        <v>2330</v>
      </c>
      <c r="G2197" t="s">
        <v>2331</v>
      </c>
      <c r="H2197" t="s">
        <v>628</v>
      </c>
      <c r="I2197" t="s">
        <v>629</v>
      </c>
    </row>
    <row r="2198" spans="2:9">
      <c r="B2198" t="s">
        <v>5682</v>
      </c>
      <c r="C2198" t="s">
        <v>5683</v>
      </c>
      <c r="D2198" t="s">
        <v>836</v>
      </c>
      <c r="E2198" t="s">
        <v>837</v>
      </c>
      <c r="F2198" t="s">
        <v>2420</v>
      </c>
      <c r="G2198" t="s">
        <v>2421</v>
      </c>
      <c r="H2198" t="s">
        <v>628</v>
      </c>
      <c r="I2198" t="s">
        <v>629</v>
      </c>
    </row>
    <row r="2199" spans="2:9">
      <c r="B2199" t="s">
        <v>5684</v>
      </c>
      <c r="C2199" t="s">
        <v>5685</v>
      </c>
      <c r="D2199" t="s">
        <v>836</v>
      </c>
      <c r="E2199" t="s">
        <v>837</v>
      </c>
      <c r="F2199" t="s">
        <v>895</v>
      </c>
      <c r="G2199" t="s">
        <v>896</v>
      </c>
      <c r="H2199" t="s">
        <v>628</v>
      </c>
      <c r="I2199" t="s">
        <v>629</v>
      </c>
    </row>
    <row r="2200" spans="2:9">
      <c r="B2200" t="s">
        <v>5686</v>
      </c>
      <c r="C2200" t="s">
        <v>5687</v>
      </c>
      <c r="D2200" t="s">
        <v>836</v>
      </c>
      <c r="E2200" t="s">
        <v>837</v>
      </c>
      <c r="F2200" t="s">
        <v>1519</v>
      </c>
      <c r="G2200" t="s">
        <v>1520</v>
      </c>
      <c r="H2200" t="s">
        <v>628</v>
      </c>
      <c r="I2200" t="s">
        <v>629</v>
      </c>
    </row>
    <row r="2201" spans="2:9">
      <c r="B2201" t="s">
        <v>5688</v>
      </c>
      <c r="C2201" t="s">
        <v>5689</v>
      </c>
      <c r="D2201" t="s">
        <v>836</v>
      </c>
      <c r="E2201" t="s">
        <v>837</v>
      </c>
      <c r="F2201" t="s">
        <v>1519</v>
      </c>
      <c r="G2201" t="s">
        <v>1520</v>
      </c>
      <c r="H2201" t="s">
        <v>628</v>
      </c>
      <c r="I2201" t="s">
        <v>629</v>
      </c>
    </row>
    <row r="2202" spans="2:9">
      <c r="B2202" t="s">
        <v>5690</v>
      </c>
      <c r="C2202" t="s">
        <v>5691</v>
      </c>
      <c r="D2202" t="s">
        <v>836</v>
      </c>
      <c r="E2202" t="s">
        <v>837</v>
      </c>
      <c r="F2202" t="s">
        <v>1519</v>
      </c>
      <c r="G2202" t="s">
        <v>1520</v>
      </c>
      <c r="H2202" t="s">
        <v>628</v>
      </c>
      <c r="I2202" t="s">
        <v>629</v>
      </c>
    </row>
    <row r="2203" spans="2:9">
      <c r="B2203" t="s">
        <v>5692</v>
      </c>
      <c r="C2203" t="s">
        <v>5693</v>
      </c>
      <c r="D2203" t="s">
        <v>836</v>
      </c>
      <c r="E2203" t="s">
        <v>837</v>
      </c>
      <c r="F2203" t="s">
        <v>1233</v>
      </c>
      <c r="G2203" t="s">
        <v>1234</v>
      </c>
      <c r="H2203" t="s">
        <v>628</v>
      </c>
      <c r="I2203" t="s">
        <v>629</v>
      </c>
    </row>
    <row r="2204" spans="2:9">
      <c r="B2204" t="s">
        <v>5694</v>
      </c>
      <c r="C2204" t="s">
        <v>5695</v>
      </c>
      <c r="D2204" t="s">
        <v>836</v>
      </c>
      <c r="E2204" t="s">
        <v>837</v>
      </c>
      <c r="F2204" t="s">
        <v>1233</v>
      </c>
      <c r="G2204" t="s">
        <v>1234</v>
      </c>
      <c r="H2204" t="s">
        <v>628</v>
      </c>
      <c r="I2204" t="s">
        <v>629</v>
      </c>
    </row>
    <row r="2205" spans="2:9">
      <c r="B2205" t="s">
        <v>5696</v>
      </c>
      <c r="C2205" t="s">
        <v>5697</v>
      </c>
      <c r="D2205" t="s">
        <v>836</v>
      </c>
      <c r="E2205" t="s">
        <v>837</v>
      </c>
      <c r="F2205" t="s">
        <v>1533</v>
      </c>
      <c r="G2205" t="s">
        <v>1534</v>
      </c>
      <c r="H2205" t="s">
        <v>628</v>
      </c>
      <c r="I2205" t="s">
        <v>629</v>
      </c>
    </row>
    <row r="2206" spans="2:9">
      <c r="B2206" t="s">
        <v>5698</v>
      </c>
      <c r="C2206" t="s">
        <v>5699</v>
      </c>
      <c r="D2206" t="s">
        <v>836</v>
      </c>
      <c r="E2206" t="s">
        <v>837</v>
      </c>
      <c r="F2206" t="s">
        <v>1166</v>
      </c>
      <c r="G2206" t="s">
        <v>1167</v>
      </c>
      <c r="H2206" t="s">
        <v>633</v>
      </c>
      <c r="I2206" t="s">
        <v>60</v>
      </c>
    </row>
    <row r="2207" spans="2:9">
      <c r="B2207" t="s">
        <v>5700</v>
      </c>
      <c r="C2207" t="s">
        <v>5701</v>
      </c>
      <c r="D2207" t="s">
        <v>836</v>
      </c>
      <c r="E2207" t="s">
        <v>837</v>
      </c>
      <c r="F2207" t="s">
        <v>1769</v>
      </c>
      <c r="G2207" t="s">
        <v>1770</v>
      </c>
      <c r="H2207" t="s">
        <v>628</v>
      </c>
      <c r="I2207" t="s">
        <v>629</v>
      </c>
    </row>
    <row r="2208" spans="2:9">
      <c r="B2208" t="s">
        <v>5702</v>
      </c>
      <c r="C2208" t="s">
        <v>5703</v>
      </c>
      <c r="D2208" t="s">
        <v>836</v>
      </c>
      <c r="E2208" t="s">
        <v>837</v>
      </c>
      <c r="F2208" t="s">
        <v>2494</v>
      </c>
      <c r="G2208" t="s">
        <v>2495</v>
      </c>
      <c r="H2208" t="s">
        <v>633</v>
      </c>
      <c r="I2208" t="s">
        <v>60</v>
      </c>
    </row>
    <row r="2209" spans="2:9">
      <c r="B2209" t="s">
        <v>5704</v>
      </c>
      <c r="C2209" t="s">
        <v>5705</v>
      </c>
      <c r="D2209" t="s">
        <v>836</v>
      </c>
      <c r="E2209" t="s">
        <v>837</v>
      </c>
      <c r="F2209" t="s">
        <v>1745</v>
      </c>
      <c r="G2209" t="s">
        <v>1746</v>
      </c>
      <c r="H2209" t="s">
        <v>628</v>
      </c>
      <c r="I2209" t="s">
        <v>629</v>
      </c>
    </row>
    <row r="2210" spans="2:9">
      <c r="B2210" t="s">
        <v>5706</v>
      </c>
      <c r="C2210" t="s">
        <v>5707</v>
      </c>
      <c r="D2210" t="s">
        <v>836</v>
      </c>
      <c r="E2210" t="s">
        <v>837</v>
      </c>
      <c r="F2210" t="s">
        <v>1777</v>
      </c>
      <c r="G2210" t="s">
        <v>1778</v>
      </c>
      <c r="H2210" t="s">
        <v>633</v>
      </c>
      <c r="I2210" t="s">
        <v>60</v>
      </c>
    </row>
    <row r="2211" spans="2:9">
      <c r="B2211" t="s">
        <v>5708</v>
      </c>
      <c r="C2211" t="s">
        <v>5709</v>
      </c>
      <c r="D2211" t="s">
        <v>836</v>
      </c>
      <c r="E2211" t="s">
        <v>837</v>
      </c>
      <c r="F2211" t="s">
        <v>4684</v>
      </c>
      <c r="G2211" t="s">
        <v>4685</v>
      </c>
      <c r="H2211" t="s">
        <v>633</v>
      </c>
      <c r="I2211" t="s">
        <v>60</v>
      </c>
    </row>
    <row r="2212" spans="2:9">
      <c r="B2212" t="s">
        <v>5710</v>
      </c>
      <c r="C2212" t="s">
        <v>5711</v>
      </c>
      <c r="D2212" t="s">
        <v>836</v>
      </c>
      <c r="E2212" t="s">
        <v>837</v>
      </c>
      <c r="F2212" t="s">
        <v>1668</v>
      </c>
      <c r="G2212" t="s">
        <v>1669</v>
      </c>
      <c r="H2212" t="s">
        <v>628</v>
      </c>
      <c r="I2212" t="s">
        <v>629</v>
      </c>
    </row>
    <row r="2213" spans="2:9">
      <c r="B2213" t="s">
        <v>5712</v>
      </c>
      <c r="C2213" t="s">
        <v>5713</v>
      </c>
      <c r="D2213" t="s">
        <v>836</v>
      </c>
      <c r="E2213" t="s">
        <v>837</v>
      </c>
      <c r="F2213" t="s">
        <v>895</v>
      </c>
      <c r="G2213" t="s">
        <v>896</v>
      </c>
      <c r="H2213" t="s">
        <v>628</v>
      </c>
      <c r="I2213" t="s">
        <v>629</v>
      </c>
    </row>
    <row r="2214" spans="2:9">
      <c r="B2214" t="s">
        <v>5714</v>
      </c>
      <c r="C2214" t="s">
        <v>5715</v>
      </c>
      <c r="D2214" t="s">
        <v>836</v>
      </c>
      <c r="E2214" t="s">
        <v>837</v>
      </c>
      <c r="F2214" t="s">
        <v>1136</v>
      </c>
      <c r="G2214" t="s">
        <v>1137</v>
      </c>
      <c r="H2214" t="s">
        <v>628</v>
      </c>
      <c r="I2214" t="s">
        <v>629</v>
      </c>
    </row>
    <row r="2215" spans="2:9">
      <c r="B2215" t="s">
        <v>5716</v>
      </c>
      <c r="C2215" t="s">
        <v>5717</v>
      </c>
      <c r="D2215" t="s">
        <v>836</v>
      </c>
      <c r="E2215" t="s">
        <v>837</v>
      </c>
      <c r="F2215" t="s">
        <v>852</v>
      </c>
      <c r="G2215" t="s">
        <v>853</v>
      </c>
      <c r="H2215" t="s">
        <v>633</v>
      </c>
      <c r="I2215" t="s">
        <v>60</v>
      </c>
    </row>
    <row r="2216" spans="2:9">
      <c r="B2216" t="s">
        <v>5718</v>
      </c>
      <c r="C2216" t="s">
        <v>5719</v>
      </c>
      <c r="D2216" t="s">
        <v>836</v>
      </c>
      <c r="E2216" t="s">
        <v>837</v>
      </c>
      <c r="F2216" t="s">
        <v>1805</v>
      </c>
      <c r="G2216" t="s">
        <v>1806</v>
      </c>
      <c r="H2216" t="s">
        <v>628</v>
      </c>
      <c r="I2216" t="s">
        <v>629</v>
      </c>
    </row>
    <row r="2217" spans="2:9">
      <c r="B2217" t="s">
        <v>678</v>
      </c>
      <c r="C2217" t="s">
        <v>679</v>
      </c>
      <c r="D2217" t="s">
        <v>836</v>
      </c>
      <c r="E2217" t="s">
        <v>837</v>
      </c>
      <c r="F2217" t="s">
        <v>680</v>
      </c>
      <c r="G2217" t="s">
        <v>5720</v>
      </c>
      <c r="H2217" t="s">
        <v>628</v>
      </c>
      <c r="I2217" t="s">
        <v>629</v>
      </c>
    </row>
    <row r="2218" spans="2:9">
      <c r="B2218" t="s">
        <v>721</v>
      </c>
      <c r="C2218" t="s">
        <v>722</v>
      </c>
      <c r="D2218" t="s">
        <v>836</v>
      </c>
      <c r="E2218" t="s">
        <v>837</v>
      </c>
      <c r="F2218" t="s">
        <v>685</v>
      </c>
      <c r="G2218" t="s">
        <v>686</v>
      </c>
      <c r="H2218" t="s">
        <v>628</v>
      </c>
      <c r="I2218" t="s">
        <v>629</v>
      </c>
    </row>
    <row r="2219" spans="2:9">
      <c r="B2219" t="s">
        <v>723</v>
      </c>
      <c r="C2219" t="s">
        <v>724</v>
      </c>
      <c r="D2219" t="s">
        <v>836</v>
      </c>
      <c r="E2219" t="s">
        <v>837</v>
      </c>
      <c r="F2219" t="s">
        <v>685</v>
      </c>
      <c r="G2219" t="s">
        <v>686</v>
      </c>
      <c r="H2219" t="s">
        <v>628</v>
      </c>
      <c r="I2219" t="s">
        <v>629</v>
      </c>
    </row>
    <row r="2220" spans="2:9">
      <c r="B2220" t="s">
        <v>762</v>
      </c>
      <c r="C2220" t="s">
        <v>763</v>
      </c>
      <c r="D2220" t="s">
        <v>836</v>
      </c>
      <c r="E2220" t="s">
        <v>837</v>
      </c>
      <c r="F2220" t="s">
        <v>57</v>
      </c>
      <c r="G2220" t="s">
        <v>741</v>
      </c>
      <c r="H2220" t="s">
        <v>628</v>
      </c>
      <c r="I2220" t="s">
        <v>629</v>
      </c>
    </row>
    <row r="2221" spans="2:9">
      <c r="B2221" t="s">
        <v>810</v>
      </c>
      <c r="C2221" t="s">
        <v>811</v>
      </c>
      <c r="D2221" t="s">
        <v>836</v>
      </c>
      <c r="E2221" t="s">
        <v>837</v>
      </c>
      <c r="F2221" t="s">
        <v>57</v>
      </c>
      <c r="G2221" t="s">
        <v>741</v>
      </c>
      <c r="H2221" t="s">
        <v>633</v>
      </c>
      <c r="I2221" t="s">
        <v>60</v>
      </c>
    </row>
    <row r="2222" spans="2:9">
      <c r="B2222" t="s">
        <v>5721</v>
      </c>
      <c r="C2222" t="s">
        <v>5722</v>
      </c>
      <c r="D2222" t="s">
        <v>836</v>
      </c>
      <c r="E2222" t="s">
        <v>837</v>
      </c>
      <c r="F2222" t="s">
        <v>1973</v>
      </c>
      <c r="G2222" t="s">
        <v>1974</v>
      </c>
      <c r="H2222" t="s">
        <v>628</v>
      </c>
      <c r="I2222" t="s">
        <v>629</v>
      </c>
    </row>
    <row r="2223" spans="2:9">
      <c r="B2223" t="s">
        <v>5723</v>
      </c>
      <c r="C2223" t="s">
        <v>5724</v>
      </c>
      <c r="D2223" t="s">
        <v>836</v>
      </c>
      <c r="E2223" t="s">
        <v>837</v>
      </c>
      <c r="F2223" t="s">
        <v>1501</v>
      </c>
      <c r="G2223" t="s">
        <v>1502</v>
      </c>
      <c r="H2223" t="s">
        <v>628</v>
      </c>
      <c r="I2223" t="s">
        <v>629</v>
      </c>
    </row>
    <row r="2224" spans="2:9">
      <c r="B2224" t="s">
        <v>5725</v>
      </c>
      <c r="C2224" t="s">
        <v>5726</v>
      </c>
      <c r="D2224" t="s">
        <v>836</v>
      </c>
      <c r="E2224" t="s">
        <v>837</v>
      </c>
      <c r="F2224" t="s">
        <v>989</v>
      </c>
      <c r="G2224" t="s">
        <v>990</v>
      </c>
      <c r="H2224" t="s">
        <v>628</v>
      </c>
      <c r="I2224" t="s">
        <v>629</v>
      </c>
    </row>
    <row r="2225" spans="2:9">
      <c r="B2225" t="s">
        <v>5727</v>
      </c>
      <c r="C2225" t="s">
        <v>5728</v>
      </c>
      <c r="D2225" t="s">
        <v>836</v>
      </c>
      <c r="E2225" t="s">
        <v>837</v>
      </c>
      <c r="F2225" t="s">
        <v>916</v>
      </c>
      <c r="G2225" t="s">
        <v>917</v>
      </c>
      <c r="H2225" t="s">
        <v>633</v>
      </c>
      <c r="I2225" t="s">
        <v>60</v>
      </c>
    </row>
    <row r="2226" spans="2:9">
      <c r="B2226" t="s">
        <v>5729</v>
      </c>
      <c r="C2226" t="s">
        <v>5730</v>
      </c>
      <c r="D2226" t="s">
        <v>836</v>
      </c>
      <c r="E2226" t="s">
        <v>837</v>
      </c>
      <c r="F2226" t="s">
        <v>916</v>
      </c>
      <c r="G2226" t="s">
        <v>917</v>
      </c>
      <c r="H2226" t="s">
        <v>628</v>
      </c>
      <c r="I2226" t="s">
        <v>629</v>
      </c>
    </row>
    <row r="2227" spans="2:9">
      <c r="B2227" t="s">
        <v>5731</v>
      </c>
      <c r="C2227" t="s">
        <v>5732</v>
      </c>
      <c r="D2227" t="s">
        <v>836</v>
      </c>
      <c r="E2227" t="s">
        <v>837</v>
      </c>
      <c r="F2227" t="s">
        <v>916</v>
      </c>
      <c r="G2227" t="s">
        <v>917</v>
      </c>
      <c r="H2227" t="s">
        <v>628</v>
      </c>
      <c r="I2227" t="s">
        <v>629</v>
      </c>
    </row>
    <row r="2228" spans="2:9">
      <c r="B2228" t="s">
        <v>5733</v>
      </c>
      <c r="C2228" t="s">
        <v>5734</v>
      </c>
      <c r="D2228" t="s">
        <v>836</v>
      </c>
      <c r="E2228" t="s">
        <v>837</v>
      </c>
      <c r="F2228" t="s">
        <v>1487</v>
      </c>
      <c r="G2228" t="s">
        <v>1488</v>
      </c>
      <c r="H2228" t="s">
        <v>633</v>
      </c>
      <c r="I2228" t="s">
        <v>60</v>
      </c>
    </row>
    <row r="2229" spans="2:9">
      <c r="B2229" t="s">
        <v>5735</v>
      </c>
      <c r="C2229" t="s">
        <v>5736</v>
      </c>
      <c r="D2229" t="s">
        <v>836</v>
      </c>
      <c r="E2229" t="s">
        <v>837</v>
      </c>
      <c r="F2229" t="s">
        <v>1487</v>
      </c>
      <c r="G2229" t="s">
        <v>1488</v>
      </c>
      <c r="H2229" t="s">
        <v>633</v>
      </c>
      <c r="I2229" t="s">
        <v>60</v>
      </c>
    </row>
    <row r="2230" spans="2:9">
      <c r="B2230" t="s">
        <v>5737</v>
      </c>
      <c r="C2230" t="s">
        <v>5738</v>
      </c>
      <c r="D2230" t="s">
        <v>836</v>
      </c>
      <c r="E2230" t="s">
        <v>837</v>
      </c>
      <c r="F2230" t="s">
        <v>1013</v>
      </c>
      <c r="G2230" t="s">
        <v>1014</v>
      </c>
      <c r="H2230" t="s">
        <v>633</v>
      </c>
      <c r="I2230" t="s">
        <v>60</v>
      </c>
    </row>
    <row r="2231" spans="2:9">
      <c r="B2231" t="s">
        <v>5739</v>
      </c>
      <c r="C2231" t="s">
        <v>5740</v>
      </c>
      <c r="D2231" t="s">
        <v>836</v>
      </c>
      <c r="E2231" t="s">
        <v>837</v>
      </c>
      <c r="F2231" t="s">
        <v>1013</v>
      </c>
      <c r="G2231" t="s">
        <v>1014</v>
      </c>
      <c r="H2231" t="s">
        <v>633</v>
      </c>
      <c r="I2231" t="s">
        <v>60</v>
      </c>
    </row>
    <row r="2232" spans="2:9" hidden="1">
      <c r="B2232" t="s">
        <v>5741</v>
      </c>
      <c r="C2232" t="s">
        <v>5742</v>
      </c>
      <c r="D2232" t="s">
        <v>1305</v>
      </c>
      <c r="E2232" t="s">
        <v>1306</v>
      </c>
      <c r="F2232" t="s">
        <v>1575</v>
      </c>
      <c r="G2232" t="s">
        <v>1576</v>
      </c>
      <c r="H2232" t="s">
        <v>633</v>
      </c>
      <c r="I2232" t="s">
        <v>60</v>
      </c>
    </row>
    <row r="2233" spans="2:9" hidden="1">
      <c r="B2233" t="s">
        <v>5743</v>
      </c>
      <c r="C2233" t="s">
        <v>5744</v>
      </c>
      <c r="D2233" t="s">
        <v>1305</v>
      </c>
      <c r="E2233" t="s">
        <v>1306</v>
      </c>
      <c r="F2233" t="s">
        <v>1575</v>
      </c>
      <c r="G2233" t="s">
        <v>1576</v>
      </c>
      <c r="H2233" t="s">
        <v>633</v>
      </c>
      <c r="I2233" t="s">
        <v>60</v>
      </c>
    </row>
    <row r="2234" spans="2:9" hidden="1">
      <c r="B2234" t="s">
        <v>5745</v>
      </c>
      <c r="C2234" t="s">
        <v>5746</v>
      </c>
      <c r="D2234" t="s">
        <v>899</v>
      </c>
      <c r="E2234" t="s">
        <v>900</v>
      </c>
      <c r="F2234" t="s">
        <v>960</v>
      </c>
      <c r="G2234" t="s">
        <v>961</v>
      </c>
      <c r="H2234" t="s">
        <v>4955</v>
      </c>
      <c r="I2234" t="s">
        <v>4956</v>
      </c>
    </row>
    <row r="2235" spans="2:9">
      <c r="B2235" t="s">
        <v>5747</v>
      </c>
      <c r="C2235" t="s">
        <v>5748</v>
      </c>
      <c r="D2235" t="s">
        <v>836</v>
      </c>
      <c r="E2235" t="s">
        <v>837</v>
      </c>
      <c r="F2235" t="s">
        <v>1437</v>
      </c>
      <c r="G2235" t="s">
        <v>1438</v>
      </c>
      <c r="H2235" t="s">
        <v>562</v>
      </c>
      <c r="I2235" t="s">
        <v>13</v>
      </c>
    </row>
    <row r="2236" spans="2:9">
      <c r="B2236" t="s">
        <v>5749</v>
      </c>
      <c r="C2236" t="s">
        <v>5750</v>
      </c>
      <c r="D2236" t="s">
        <v>836</v>
      </c>
      <c r="E2236" t="s">
        <v>837</v>
      </c>
      <c r="F2236" t="s">
        <v>1753</v>
      </c>
      <c r="G2236" t="s">
        <v>1754</v>
      </c>
      <c r="H2236" t="s">
        <v>4463</v>
      </c>
      <c r="I2236" t="s">
        <v>4464</v>
      </c>
    </row>
    <row r="2237" spans="2:9">
      <c r="B2237" t="s">
        <v>5751</v>
      </c>
      <c r="C2237" t="s">
        <v>5752</v>
      </c>
      <c r="D2237" t="s">
        <v>836</v>
      </c>
      <c r="E2237" t="s">
        <v>837</v>
      </c>
      <c r="F2237" t="s">
        <v>1501</v>
      </c>
      <c r="G2237" t="s">
        <v>1502</v>
      </c>
      <c r="H2237" t="s">
        <v>562</v>
      </c>
      <c r="I2237" t="s">
        <v>13</v>
      </c>
    </row>
    <row r="2238" spans="2:9">
      <c r="B2238" t="s">
        <v>780</v>
      </c>
      <c r="C2238" t="s">
        <v>781</v>
      </c>
      <c r="D2238" t="s">
        <v>836</v>
      </c>
      <c r="E2238" t="s">
        <v>837</v>
      </c>
      <c r="F2238" t="s">
        <v>57</v>
      </c>
      <c r="G2238" t="s">
        <v>741</v>
      </c>
      <c r="H2238" t="s">
        <v>608</v>
      </c>
      <c r="I2238" t="s">
        <v>609</v>
      </c>
    </row>
    <row r="2239" spans="2:9">
      <c r="B2239" t="s">
        <v>5753</v>
      </c>
      <c r="C2239" t="s">
        <v>5754</v>
      </c>
      <c r="D2239" t="s">
        <v>836</v>
      </c>
      <c r="E2239" t="s">
        <v>837</v>
      </c>
      <c r="F2239" t="s">
        <v>1393</v>
      </c>
      <c r="G2239" t="s">
        <v>1394</v>
      </c>
      <c r="H2239" t="s">
        <v>608</v>
      </c>
      <c r="I2239" t="s">
        <v>609</v>
      </c>
    </row>
    <row r="2240" spans="2:9">
      <c r="B2240" t="s">
        <v>5755</v>
      </c>
      <c r="C2240" t="s">
        <v>5756</v>
      </c>
      <c r="D2240" t="s">
        <v>836</v>
      </c>
      <c r="E2240" t="s">
        <v>837</v>
      </c>
      <c r="F2240" t="s">
        <v>2135</v>
      </c>
      <c r="G2240" t="s">
        <v>2136</v>
      </c>
      <c r="H2240" t="s">
        <v>600</v>
      </c>
      <c r="I2240" t="s">
        <v>601</v>
      </c>
    </row>
    <row r="2241" spans="2:9">
      <c r="B2241" t="s">
        <v>5757</v>
      </c>
      <c r="C2241" t="s">
        <v>5758</v>
      </c>
      <c r="D2241" t="s">
        <v>836</v>
      </c>
      <c r="E2241" t="s">
        <v>837</v>
      </c>
      <c r="F2241" t="s">
        <v>1644</v>
      </c>
      <c r="G2241" t="s">
        <v>1645</v>
      </c>
      <c r="H2241" t="s">
        <v>576</v>
      </c>
      <c r="I2241" t="s">
        <v>16</v>
      </c>
    </row>
    <row r="2242" spans="2:9">
      <c r="B2242" t="s">
        <v>5759</v>
      </c>
      <c r="C2242" t="s">
        <v>5760</v>
      </c>
      <c r="D2242" t="s">
        <v>836</v>
      </c>
      <c r="E2242" t="s">
        <v>837</v>
      </c>
      <c r="F2242" t="s">
        <v>1644</v>
      </c>
      <c r="G2242" t="s">
        <v>1645</v>
      </c>
      <c r="H2242" t="s">
        <v>576</v>
      </c>
      <c r="I2242" t="s">
        <v>16</v>
      </c>
    </row>
    <row r="2243" spans="2:9">
      <c r="B2243" t="s">
        <v>5761</v>
      </c>
      <c r="C2243" t="s">
        <v>5762</v>
      </c>
      <c r="D2243" t="s">
        <v>836</v>
      </c>
      <c r="E2243" t="s">
        <v>837</v>
      </c>
      <c r="F2243" t="s">
        <v>1529</v>
      </c>
      <c r="G2243" t="s">
        <v>1530</v>
      </c>
      <c r="H2243" t="s">
        <v>655</v>
      </c>
      <c r="I2243" t="s">
        <v>657</v>
      </c>
    </row>
    <row r="2244" spans="2:9">
      <c r="B2244" t="s">
        <v>5763</v>
      </c>
      <c r="C2244" t="s">
        <v>5764</v>
      </c>
      <c r="D2244" t="s">
        <v>836</v>
      </c>
      <c r="E2244" t="s">
        <v>837</v>
      </c>
      <c r="F2244" t="s">
        <v>1757</v>
      </c>
      <c r="G2244" t="s">
        <v>1758</v>
      </c>
      <c r="H2244" t="s">
        <v>562</v>
      </c>
      <c r="I2244" t="s">
        <v>13</v>
      </c>
    </row>
    <row r="2245" spans="2:9">
      <c r="B2245" t="s">
        <v>5765</v>
      </c>
      <c r="C2245" t="s">
        <v>5766</v>
      </c>
      <c r="D2245" t="s">
        <v>836</v>
      </c>
      <c r="E2245" t="s">
        <v>837</v>
      </c>
      <c r="F2245" t="s">
        <v>1093</v>
      </c>
      <c r="G2245" t="s">
        <v>1094</v>
      </c>
      <c r="H2245" t="s">
        <v>562</v>
      </c>
      <c r="I2245" t="s">
        <v>13</v>
      </c>
    </row>
    <row r="2246" spans="2:9">
      <c r="B2246" t="s">
        <v>5767</v>
      </c>
      <c r="C2246" t="s">
        <v>5768</v>
      </c>
      <c r="D2246" t="s">
        <v>836</v>
      </c>
      <c r="E2246" t="s">
        <v>837</v>
      </c>
      <c r="F2246" t="s">
        <v>1563</v>
      </c>
      <c r="G2246" t="s">
        <v>1564</v>
      </c>
      <c r="H2246" t="s">
        <v>622</v>
      </c>
      <c r="I2246" t="s">
        <v>623</v>
      </c>
    </row>
    <row r="2247" spans="2:9">
      <c r="B2247" t="s">
        <v>5769</v>
      </c>
      <c r="C2247" t="s">
        <v>5770</v>
      </c>
      <c r="D2247" t="s">
        <v>836</v>
      </c>
      <c r="E2247" t="s">
        <v>837</v>
      </c>
      <c r="F2247" t="s">
        <v>956</v>
      </c>
      <c r="G2247" t="s">
        <v>957</v>
      </c>
      <c r="H2247" t="s">
        <v>550</v>
      </c>
      <c r="I2247" t="s">
        <v>432</v>
      </c>
    </row>
    <row r="2248" spans="2:9">
      <c r="B2248" t="s">
        <v>5771</v>
      </c>
      <c r="C2248" t="s">
        <v>5772</v>
      </c>
      <c r="D2248" t="s">
        <v>836</v>
      </c>
      <c r="E2248" t="s">
        <v>837</v>
      </c>
      <c r="F2248" t="s">
        <v>1843</v>
      </c>
      <c r="G2248" t="s">
        <v>1844</v>
      </c>
      <c r="H2248" t="s">
        <v>608</v>
      </c>
      <c r="I2248" t="s">
        <v>609</v>
      </c>
    </row>
    <row r="2249" spans="2:9">
      <c r="B2249" t="s">
        <v>5773</v>
      </c>
      <c r="C2249" t="s">
        <v>5774</v>
      </c>
      <c r="D2249" t="s">
        <v>836</v>
      </c>
      <c r="E2249" t="s">
        <v>837</v>
      </c>
      <c r="F2249" t="s">
        <v>2218</v>
      </c>
      <c r="G2249" t="s">
        <v>2219</v>
      </c>
      <c r="H2249" t="s">
        <v>576</v>
      </c>
      <c r="I2249" t="s">
        <v>16</v>
      </c>
    </row>
    <row r="2250" spans="2:9">
      <c r="B2250" t="s">
        <v>5775</v>
      </c>
      <c r="C2250" t="s">
        <v>5776</v>
      </c>
      <c r="D2250" t="s">
        <v>836</v>
      </c>
      <c r="E2250" t="s">
        <v>837</v>
      </c>
      <c r="F2250" t="s">
        <v>1728</v>
      </c>
      <c r="G2250" t="s">
        <v>1729</v>
      </c>
      <c r="H2250" t="s">
        <v>600</v>
      </c>
      <c r="I2250" t="s">
        <v>601</v>
      </c>
    </row>
    <row r="2251" spans="2:9">
      <c r="B2251" t="s">
        <v>5777</v>
      </c>
      <c r="C2251" t="s">
        <v>5778</v>
      </c>
      <c r="D2251" t="s">
        <v>836</v>
      </c>
      <c r="E2251" t="s">
        <v>837</v>
      </c>
      <c r="F2251" t="s">
        <v>895</v>
      </c>
      <c r="G2251" t="s">
        <v>896</v>
      </c>
      <c r="H2251" t="s">
        <v>570</v>
      </c>
      <c r="I2251" t="s">
        <v>14</v>
      </c>
    </row>
    <row r="2252" spans="2:9" hidden="1">
      <c r="B2252" t="s">
        <v>5779</v>
      </c>
      <c r="C2252" t="s">
        <v>5780</v>
      </c>
      <c r="D2252" t="s">
        <v>887</v>
      </c>
      <c r="E2252" t="s">
        <v>888</v>
      </c>
      <c r="F2252" t="s">
        <v>889</v>
      </c>
      <c r="G2252" t="s">
        <v>890</v>
      </c>
      <c r="H2252" t="s">
        <v>633</v>
      </c>
      <c r="I2252" t="s">
        <v>60</v>
      </c>
    </row>
    <row r="2253" spans="2:9" hidden="1">
      <c r="B2253" t="s">
        <v>5781</v>
      </c>
      <c r="C2253" t="s">
        <v>5782</v>
      </c>
      <c r="D2253" t="s">
        <v>887</v>
      </c>
      <c r="E2253" t="s">
        <v>888</v>
      </c>
      <c r="F2253" t="s">
        <v>889</v>
      </c>
      <c r="G2253" t="s">
        <v>890</v>
      </c>
      <c r="H2253" t="s">
        <v>633</v>
      </c>
      <c r="I2253" t="s">
        <v>60</v>
      </c>
    </row>
    <row r="2254" spans="2:9" hidden="1">
      <c r="B2254" t="s">
        <v>5783</v>
      </c>
      <c r="C2254" t="s">
        <v>5784</v>
      </c>
      <c r="D2254" t="s">
        <v>887</v>
      </c>
      <c r="E2254" t="s">
        <v>888</v>
      </c>
      <c r="F2254" t="s">
        <v>889</v>
      </c>
      <c r="G2254" t="s">
        <v>890</v>
      </c>
      <c r="H2254" t="s">
        <v>633</v>
      </c>
      <c r="I2254" t="s">
        <v>60</v>
      </c>
    </row>
    <row r="2255" spans="2:9" hidden="1">
      <c r="B2255" t="s">
        <v>5785</v>
      </c>
      <c r="C2255" t="s">
        <v>5786</v>
      </c>
      <c r="D2255" t="s">
        <v>887</v>
      </c>
      <c r="E2255" t="s">
        <v>888</v>
      </c>
      <c r="F2255" t="s">
        <v>889</v>
      </c>
      <c r="G2255" t="s">
        <v>890</v>
      </c>
      <c r="H2255" t="s">
        <v>633</v>
      </c>
      <c r="I2255" t="s">
        <v>60</v>
      </c>
    </row>
    <row r="2256" spans="2:9" hidden="1">
      <c r="B2256" t="s">
        <v>5787</v>
      </c>
      <c r="C2256" t="s">
        <v>5788</v>
      </c>
      <c r="D2256" t="s">
        <v>887</v>
      </c>
      <c r="E2256" t="s">
        <v>888</v>
      </c>
      <c r="F2256" t="s">
        <v>889</v>
      </c>
      <c r="G2256" t="s">
        <v>890</v>
      </c>
      <c r="H2256" t="s">
        <v>633</v>
      </c>
      <c r="I2256" t="s">
        <v>60</v>
      </c>
    </row>
    <row r="2257" spans="2:9" hidden="1">
      <c r="B2257" t="s">
        <v>5789</v>
      </c>
      <c r="C2257" t="s">
        <v>5790</v>
      </c>
      <c r="D2257" t="s">
        <v>887</v>
      </c>
      <c r="E2257" t="s">
        <v>888</v>
      </c>
      <c r="F2257" t="s">
        <v>889</v>
      </c>
      <c r="G2257" t="s">
        <v>890</v>
      </c>
      <c r="H2257" t="s">
        <v>633</v>
      </c>
      <c r="I2257" t="s">
        <v>60</v>
      </c>
    </row>
    <row r="2258" spans="2:9" hidden="1">
      <c r="B2258" t="s">
        <v>5791</v>
      </c>
      <c r="C2258" t="s">
        <v>5792</v>
      </c>
      <c r="D2258" t="s">
        <v>887</v>
      </c>
      <c r="E2258" t="s">
        <v>888</v>
      </c>
      <c r="F2258" t="s">
        <v>889</v>
      </c>
      <c r="G2258" t="s">
        <v>890</v>
      </c>
      <c r="H2258" t="s">
        <v>633</v>
      </c>
      <c r="I2258" t="s">
        <v>60</v>
      </c>
    </row>
    <row r="2259" spans="2:9">
      <c r="B2259" t="s">
        <v>5793</v>
      </c>
      <c r="C2259" t="s">
        <v>5794</v>
      </c>
      <c r="D2259" t="s">
        <v>836</v>
      </c>
      <c r="E2259" t="s">
        <v>837</v>
      </c>
      <c r="F2259" t="s">
        <v>1753</v>
      </c>
      <c r="G2259" t="s">
        <v>1754</v>
      </c>
      <c r="H2259" t="s">
        <v>628</v>
      </c>
      <c r="I2259" t="s">
        <v>629</v>
      </c>
    </row>
    <row r="2260" spans="2:9">
      <c r="B2260" t="s">
        <v>5795</v>
      </c>
      <c r="C2260" t="s">
        <v>5796</v>
      </c>
      <c r="D2260" t="s">
        <v>836</v>
      </c>
      <c r="E2260" t="s">
        <v>837</v>
      </c>
      <c r="F2260" t="s">
        <v>1753</v>
      </c>
      <c r="G2260" t="s">
        <v>1754</v>
      </c>
      <c r="H2260" t="s">
        <v>5797</v>
      </c>
      <c r="I2260" t="s">
        <v>5798</v>
      </c>
    </row>
    <row r="2261" spans="2:9">
      <c r="B2261" t="s">
        <v>5799</v>
      </c>
      <c r="C2261" t="s">
        <v>5800</v>
      </c>
      <c r="D2261" t="s">
        <v>836</v>
      </c>
      <c r="E2261" t="s">
        <v>837</v>
      </c>
      <c r="F2261" t="s">
        <v>895</v>
      </c>
      <c r="G2261" t="s">
        <v>896</v>
      </c>
      <c r="H2261" t="s">
        <v>590</v>
      </c>
      <c r="I2261" t="s">
        <v>591</v>
      </c>
    </row>
    <row r="2262" spans="2:9">
      <c r="B2262" t="s">
        <v>5801</v>
      </c>
      <c r="C2262" t="s">
        <v>5802</v>
      </c>
      <c r="D2262" t="s">
        <v>836</v>
      </c>
      <c r="E2262" t="s">
        <v>837</v>
      </c>
      <c r="F2262" t="s">
        <v>1312</v>
      </c>
      <c r="G2262" t="s">
        <v>1313</v>
      </c>
      <c r="H2262" t="s">
        <v>562</v>
      </c>
      <c r="I2262" t="s">
        <v>13</v>
      </c>
    </row>
    <row r="2263" spans="2:9" hidden="1">
      <c r="B2263" t="s">
        <v>5803</v>
      </c>
      <c r="C2263" t="s">
        <v>5804</v>
      </c>
      <c r="D2263" t="s">
        <v>887</v>
      </c>
      <c r="E2263" t="s">
        <v>888</v>
      </c>
      <c r="F2263" t="s">
        <v>889</v>
      </c>
      <c r="G2263" t="s">
        <v>890</v>
      </c>
      <c r="H2263" t="s">
        <v>633</v>
      </c>
      <c r="I2263" t="s">
        <v>60</v>
      </c>
    </row>
    <row r="2264" spans="2:9" hidden="1">
      <c r="B2264" t="s">
        <v>5805</v>
      </c>
      <c r="C2264" t="s">
        <v>5806</v>
      </c>
      <c r="D2264" t="s">
        <v>887</v>
      </c>
      <c r="E2264" t="s">
        <v>888</v>
      </c>
      <c r="F2264" t="s">
        <v>889</v>
      </c>
      <c r="G2264" t="s">
        <v>890</v>
      </c>
      <c r="H2264" t="s">
        <v>633</v>
      </c>
      <c r="I2264" t="s">
        <v>60</v>
      </c>
    </row>
    <row r="2265" spans="2:9">
      <c r="B2265" t="s">
        <v>5807</v>
      </c>
      <c r="C2265" t="s">
        <v>5808</v>
      </c>
      <c r="D2265" t="s">
        <v>836</v>
      </c>
      <c r="E2265" t="s">
        <v>837</v>
      </c>
      <c r="F2265" t="s">
        <v>895</v>
      </c>
      <c r="G2265" t="s">
        <v>896</v>
      </c>
      <c r="H2265" t="s">
        <v>576</v>
      </c>
      <c r="I2265" t="s">
        <v>16</v>
      </c>
    </row>
    <row r="2266" spans="2:9">
      <c r="B2266" t="s">
        <v>5809</v>
      </c>
      <c r="C2266" t="s">
        <v>5810</v>
      </c>
      <c r="D2266" t="s">
        <v>836</v>
      </c>
      <c r="E2266" t="s">
        <v>837</v>
      </c>
      <c r="F2266" t="s">
        <v>1533</v>
      </c>
      <c r="G2266" t="s">
        <v>1534</v>
      </c>
      <c r="H2266" t="s">
        <v>576</v>
      </c>
      <c r="I2266" t="s">
        <v>16</v>
      </c>
    </row>
    <row r="2267" spans="2:9">
      <c r="B2267" t="s">
        <v>5811</v>
      </c>
      <c r="C2267" t="s">
        <v>5812</v>
      </c>
      <c r="D2267" t="s">
        <v>836</v>
      </c>
      <c r="E2267" t="s">
        <v>837</v>
      </c>
      <c r="F2267" t="s">
        <v>1753</v>
      </c>
      <c r="G2267" t="s">
        <v>1754</v>
      </c>
      <c r="H2267" t="s">
        <v>600</v>
      </c>
      <c r="I2267" t="s">
        <v>601</v>
      </c>
    </row>
    <row r="2268" spans="2:9">
      <c r="B2268" t="s">
        <v>5813</v>
      </c>
      <c r="C2268" t="s">
        <v>5814</v>
      </c>
      <c r="D2268" t="s">
        <v>836</v>
      </c>
      <c r="E2268" t="s">
        <v>837</v>
      </c>
      <c r="F2268" t="s">
        <v>1745</v>
      </c>
      <c r="G2268" t="s">
        <v>1746</v>
      </c>
      <c r="H2268" t="s">
        <v>628</v>
      </c>
      <c r="I2268" t="s">
        <v>629</v>
      </c>
    </row>
    <row r="2269" spans="2:9" hidden="1">
      <c r="B2269" t="s">
        <v>5815</v>
      </c>
      <c r="C2269" t="s">
        <v>5816</v>
      </c>
      <c r="D2269" t="s">
        <v>899</v>
      </c>
      <c r="E2269" t="s">
        <v>900</v>
      </c>
      <c r="F2269" t="s">
        <v>3939</v>
      </c>
      <c r="G2269" t="s">
        <v>3940</v>
      </c>
      <c r="H2269" t="s">
        <v>622</v>
      </c>
      <c r="I2269" t="s">
        <v>623</v>
      </c>
    </row>
    <row r="2270" spans="2:9">
      <c r="B2270" t="s">
        <v>5817</v>
      </c>
      <c r="C2270" t="s">
        <v>5818</v>
      </c>
      <c r="D2270" t="s">
        <v>836</v>
      </c>
      <c r="E2270" t="s">
        <v>837</v>
      </c>
      <c r="F2270" t="s">
        <v>1040</v>
      </c>
      <c r="G2270" t="s">
        <v>1041</v>
      </c>
      <c r="H2270" t="s">
        <v>570</v>
      </c>
      <c r="I2270" t="s">
        <v>14</v>
      </c>
    </row>
    <row r="2271" spans="2:9">
      <c r="B2271" t="s">
        <v>5819</v>
      </c>
      <c r="C2271" t="s">
        <v>5820</v>
      </c>
      <c r="D2271" t="s">
        <v>836</v>
      </c>
      <c r="E2271" t="s">
        <v>837</v>
      </c>
      <c r="F2271" t="s">
        <v>935</v>
      </c>
      <c r="G2271" t="s">
        <v>936</v>
      </c>
      <c r="H2271" t="s">
        <v>760</v>
      </c>
      <c r="I2271" t="s">
        <v>761</v>
      </c>
    </row>
    <row r="2272" spans="2:9">
      <c r="B2272" t="s">
        <v>5821</v>
      </c>
      <c r="C2272" t="s">
        <v>5822</v>
      </c>
      <c r="D2272" t="s">
        <v>836</v>
      </c>
      <c r="E2272" t="s">
        <v>837</v>
      </c>
      <c r="F2272" t="s">
        <v>1753</v>
      </c>
      <c r="G2272" t="s">
        <v>1754</v>
      </c>
      <c r="H2272" t="s">
        <v>628</v>
      </c>
      <c r="I2272" t="s">
        <v>629</v>
      </c>
    </row>
    <row r="2273" spans="2:9">
      <c r="B2273" t="s">
        <v>5823</v>
      </c>
      <c r="C2273" t="s">
        <v>5824</v>
      </c>
      <c r="D2273" t="s">
        <v>836</v>
      </c>
      <c r="E2273" t="s">
        <v>837</v>
      </c>
      <c r="F2273" t="s">
        <v>1567</v>
      </c>
      <c r="G2273" t="s">
        <v>1568</v>
      </c>
      <c r="H2273" t="s">
        <v>655</v>
      </c>
      <c r="I2273" t="s">
        <v>657</v>
      </c>
    </row>
    <row r="2274" spans="2:9" hidden="1">
      <c r="B2274" t="s">
        <v>5825</v>
      </c>
      <c r="C2274" t="s">
        <v>5826</v>
      </c>
      <c r="D2274" t="s">
        <v>887</v>
      </c>
      <c r="E2274" t="s">
        <v>888</v>
      </c>
      <c r="F2274" t="s">
        <v>889</v>
      </c>
      <c r="G2274" t="s">
        <v>890</v>
      </c>
      <c r="H2274" t="s">
        <v>633</v>
      </c>
      <c r="I2274" t="s">
        <v>60</v>
      </c>
    </row>
    <row r="2275" spans="2:9">
      <c r="B2275" t="s">
        <v>5827</v>
      </c>
      <c r="C2275" t="s">
        <v>5828</v>
      </c>
      <c r="D2275" t="s">
        <v>836</v>
      </c>
      <c r="E2275" t="s">
        <v>837</v>
      </c>
      <c r="F2275" t="s">
        <v>1093</v>
      </c>
      <c r="G2275" t="s">
        <v>1094</v>
      </c>
      <c r="H2275" t="s">
        <v>550</v>
      </c>
      <c r="I2275" t="s">
        <v>432</v>
      </c>
    </row>
    <row r="2276" spans="2:9">
      <c r="B2276" t="s">
        <v>5829</v>
      </c>
      <c r="C2276" t="s">
        <v>5830</v>
      </c>
      <c r="D2276" t="s">
        <v>836</v>
      </c>
      <c r="E2276" t="s">
        <v>837</v>
      </c>
      <c r="F2276" t="s">
        <v>1843</v>
      </c>
      <c r="G2276" t="s">
        <v>1844</v>
      </c>
      <c r="H2276" t="s">
        <v>608</v>
      </c>
      <c r="I2276" t="s">
        <v>609</v>
      </c>
    </row>
    <row r="2277" spans="2:9" hidden="1">
      <c r="B2277" t="s">
        <v>5831</v>
      </c>
      <c r="C2277" t="s">
        <v>5832</v>
      </c>
      <c r="D2277" t="s">
        <v>899</v>
      </c>
      <c r="E2277" t="s">
        <v>900</v>
      </c>
      <c r="F2277" t="s">
        <v>960</v>
      </c>
      <c r="G2277" t="s">
        <v>961</v>
      </c>
      <c r="H2277" t="s">
        <v>742</v>
      </c>
      <c r="I2277" t="s">
        <v>743</v>
      </c>
    </row>
    <row r="2278" spans="2:9">
      <c r="B2278" t="s">
        <v>5833</v>
      </c>
      <c r="C2278" t="s">
        <v>5834</v>
      </c>
      <c r="D2278" t="s">
        <v>836</v>
      </c>
      <c r="E2278" t="s">
        <v>837</v>
      </c>
      <c r="F2278" t="s">
        <v>1501</v>
      </c>
      <c r="G2278" t="s">
        <v>1502</v>
      </c>
      <c r="H2278" t="s">
        <v>562</v>
      </c>
      <c r="I2278" t="s">
        <v>13</v>
      </c>
    </row>
    <row r="2279" spans="2:9">
      <c r="B2279" t="s">
        <v>5835</v>
      </c>
      <c r="C2279" t="s">
        <v>5836</v>
      </c>
      <c r="D2279" t="s">
        <v>836</v>
      </c>
      <c r="E2279" t="s">
        <v>837</v>
      </c>
      <c r="F2279" t="s">
        <v>852</v>
      </c>
      <c r="G2279" t="s">
        <v>853</v>
      </c>
      <c r="H2279" t="s">
        <v>696</v>
      </c>
      <c r="I2279" t="s">
        <v>15</v>
      </c>
    </row>
    <row r="2280" spans="2:9">
      <c r="B2280" t="s">
        <v>5837</v>
      </c>
      <c r="C2280" t="s">
        <v>5838</v>
      </c>
      <c r="D2280" t="s">
        <v>836</v>
      </c>
      <c r="E2280" t="s">
        <v>837</v>
      </c>
      <c r="F2280" t="s">
        <v>838</v>
      </c>
      <c r="G2280" t="s">
        <v>839</v>
      </c>
      <c r="H2280" t="s">
        <v>590</v>
      </c>
      <c r="I2280" t="s">
        <v>591</v>
      </c>
    </row>
    <row r="2281" spans="2:9">
      <c r="B2281" t="s">
        <v>5839</v>
      </c>
      <c r="C2281" t="s">
        <v>5840</v>
      </c>
      <c r="D2281" t="s">
        <v>836</v>
      </c>
      <c r="E2281" t="s">
        <v>837</v>
      </c>
      <c r="F2281" t="s">
        <v>2420</v>
      </c>
      <c r="G2281" t="s">
        <v>2421</v>
      </c>
      <c r="H2281" t="s">
        <v>608</v>
      </c>
      <c r="I2281" t="s">
        <v>609</v>
      </c>
    </row>
    <row r="2282" spans="2:9">
      <c r="B2282" t="s">
        <v>5841</v>
      </c>
      <c r="C2282" t="s">
        <v>5842</v>
      </c>
      <c r="D2282" t="s">
        <v>836</v>
      </c>
      <c r="E2282" t="s">
        <v>837</v>
      </c>
      <c r="F2282" t="s">
        <v>2513</v>
      </c>
      <c r="G2282" t="s">
        <v>2514</v>
      </c>
      <c r="H2282" t="s">
        <v>1152</v>
      </c>
      <c r="I2282" t="s">
        <v>1153</v>
      </c>
    </row>
    <row r="2283" spans="2:9">
      <c r="B2283" t="s">
        <v>5843</v>
      </c>
      <c r="C2283" t="s">
        <v>5844</v>
      </c>
      <c r="D2283" t="s">
        <v>836</v>
      </c>
      <c r="E2283" t="s">
        <v>837</v>
      </c>
      <c r="F2283" t="s">
        <v>1083</v>
      </c>
      <c r="G2283" t="s">
        <v>1084</v>
      </c>
      <c r="H2283" t="s">
        <v>2876</v>
      </c>
      <c r="I2283" t="s">
        <v>2877</v>
      </c>
    </row>
    <row r="2284" spans="2:9">
      <c r="B2284" t="s">
        <v>5845</v>
      </c>
      <c r="C2284" t="s">
        <v>5846</v>
      </c>
      <c r="D2284" t="s">
        <v>836</v>
      </c>
      <c r="E2284" t="s">
        <v>837</v>
      </c>
      <c r="F2284" t="s">
        <v>1029</v>
      </c>
      <c r="G2284" t="s">
        <v>1030</v>
      </c>
      <c r="H2284" t="s">
        <v>4463</v>
      </c>
      <c r="I2284" t="s">
        <v>4464</v>
      </c>
    </row>
    <row r="2285" spans="2:9">
      <c r="B2285" t="s">
        <v>5847</v>
      </c>
      <c r="C2285" t="s">
        <v>5848</v>
      </c>
      <c r="D2285" t="s">
        <v>836</v>
      </c>
      <c r="E2285" t="s">
        <v>837</v>
      </c>
      <c r="F2285" t="s">
        <v>1067</v>
      </c>
      <c r="G2285" t="s">
        <v>1068</v>
      </c>
      <c r="H2285" t="s">
        <v>945</v>
      </c>
      <c r="I2285" t="s">
        <v>946</v>
      </c>
    </row>
    <row r="2286" spans="2:9">
      <c r="B2286" t="s">
        <v>5850</v>
      </c>
      <c r="C2286" t="s">
        <v>5851</v>
      </c>
      <c r="D2286" t="s">
        <v>836</v>
      </c>
      <c r="E2286" t="s">
        <v>837</v>
      </c>
      <c r="F2286" t="s">
        <v>1443</v>
      </c>
      <c r="G2286" t="s">
        <v>1444</v>
      </c>
      <c r="H2286" t="s">
        <v>570</v>
      </c>
      <c r="I2286" t="s">
        <v>14</v>
      </c>
    </row>
    <row r="2287" spans="2:9">
      <c r="B2287" t="s">
        <v>5852</v>
      </c>
      <c r="C2287" t="s">
        <v>5853</v>
      </c>
      <c r="D2287" t="s">
        <v>836</v>
      </c>
      <c r="E2287" t="s">
        <v>837</v>
      </c>
      <c r="F2287" t="s">
        <v>1728</v>
      </c>
      <c r="G2287" t="s">
        <v>1729</v>
      </c>
      <c r="H2287" t="s">
        <v>576</v>
      </c>
      <c r="I2287" t="s">
        <v>16</v>
      </c>
    </row>
    <row r="2288" spans="2:9">
      <c r="B2288" t="s">
        <v>5854</v>
      </c>
      <c r="C2288" t="s">
        <v>5855</v>
      </c>
      <c r="D2288" t="s">
        <v>836</v>
      </c>
      <c r="E2288" t="s">
        <v>837</v>
      </c>
      <c r="F2288" t="s">
        <v>989</v>
      </c>
      <c r="G2288" t="s">
        <v>990</v>
      </c>
      <c r="H2288" t="s">
        <v>570</v>
      </c>
      <c r="I2288" t="s">
        <v>14</v>
      </c>
    </row>
    <row r="2289" spans="2:9">
      <c r="B2289" t="s">
        <v>5856</v>
      </c>
      <c r="C2289" t="s">
        <v>5857</v>
      </c>
      <c r="D2289" t="s">
        <v>836</v>
      </c>
      <c r="E2289" t="s">
        <v>837</v>
      </c>
      <c r="F2289" t="s">
        <v>1648</v>
      </c>
      <c r="G2289" t="s">
        <v>1649</v>
      </c>
      <c r="H2289" t="s">
        <v>608</v>
      </c>
      <c r="I2289" t="s">
        <v>609</v>
      </c>
    </row>
    <row r="2290" spans="2:9">
      <c r="B2290" t="s">
        <v>5858</v>
      </c>
      <c r="C2290" t="s">
        <v>5859</v>
      </c>
      <c r="D2290" t="s">
        <v>836</v>
      </c>
      <c r="E2290" t="s">
        <v>837</v>
      </c>
      <c r="F2290" t="s">
        <v>1753</v>
      </c>
      <c r="G2290" t="s">
        <v>1754</v>
      </c>
      <c r="H2290" t="s">
        <v>5797</v>
      </c>
      <c r="I2290" t="s">
        <v>5798</v>
      </c>
    </row>
    <row r="2291" spans="2:9">
      <c r="B2291" t="s">
        <v>5860</v>
      </c>
      <c r="C2291" t="s">
        <v>5861</v>
      </c>
      <c r="D2291" t="s">
        <v>836</v>
      </c>
      <c r="E2291" t="s">
        <v>837</v>
      </c>
      <c r="F2291" t="s">
        <v>1728</v>
      </c>
      <c r="G2291" t="s">
        <v>1729</v>
      </c>
      <c r="H2291" t="s">
        <v>612</v>
      </c>
      <c r="I2291" t="s">
        <v>613</v>
      </c>
    </row>
    <row r="2292" spans="2:9">
      <c r="B2292" t="s">
        <v>5862</v>
      </c>
      <c r="C2292" t="s">
        <v>5863</v>
      </c>
      <c r="D2292" t="s">
        <v>836</v>
      </c>
      <c r="E2292" t="s">
        <v>837</v>
      </c>
      <c r="F2292" t="s">
        <v>1013</v>
      </c>
      <c r="G2292" t="s">
        <v>1014</v>
      </c>
      <c r="H2292" t="s">
        <v>633</v>
      </c>
      <c r="I2292" t="s">
        <v>60</v>
      </c>
    </row>
    <row r="2293" spans="2:9" hidden="1">
      <c r="B2293" t="s">
        <v>5864</v>
      </c>
      <c r="C2293" t="s">
        <v>5865</v>
      </c>
      <c r="D2293" t="s">
        <v>899</v>
      </c>
      <c r="E2293" t="s">
        <v>900</v>
      </c>
      <c r="F2293" t="s">
        <v>3325</v>
      </c>
      <c r="G2293" t="s">
        <v>3326</v>
      </c>
      <c r="H2293" t="s">
        <v>612</v>
      </c>
      <c r="I2293" t="s">
        <v>613</v>
      </c>
    </row>
    <row r="2294" spans="2:9">
      <c r="B2294" t="s">
        <v>5866</v>
      </c>
      <c r="C2294" t="s">
        <v>5867</v>
      </c>
      <c r="D2294" t="s">
        <v>836</v>
      </c>
      <c r="E2294" t="s">
        <v>837</v>
      </c>
      <c r="F2294" t="s">
        <v>1233</v>
      </c>
      <c r="G2294" t="s">
        <v>1234</v>
      </c>
      <c r="H2294" t="s">
        <v>628</v>
      </c>
      <c r="I2294" t="s">
        <v>629</v>
      </c>
    </row>
    <row r="2295" spans="2:9" hidden="1">
      <c r="B2295" t="s">
        <v>5868</v>
      </c>
      <c r="C2295" t="s">
        <v>5869</v>
      </c>
      <c r="D2295" t="s">
        <v>887</v>
      </c>
      <c r="E2295" t="s">
        <v>888</v>
      </c>
      <c r="F2295" t="s">
        <v>889</v>
      </c>
      <c r="G2295" t="s">
        <v>890</v>
      </c>
      <c r="H2295" t="s">
        <v>633</v>
      </c>
      <c r="I2295" t="s">
        <v>60</v>
      </c>
    </row>
    <row r="2296" spans="2:9">
      <c r="B2296" t="s">
        <v>5870</v>
      </c>
      <c r="C2296" t="s">
        <v>5871</v>
      </c>
      <c r="D2296" t="s">
        <v>836</v>
      </c>
      <c r="E2296" t="s">
        <v>837</v>
      </c>
      <c r="F2296" t="s">
        <v>989</v>
      </c>
      <c r="G2296" t="s">
        <v>990</v>
      </c>
      <c r="H2296" t="s">
        <v>696</v>
      </c>
      <c r="I2296" t="s">
        <v>15</v>
      </c>
    </row>
    <row r="2297" spans="2:9">
      <c r="B2297" t="s">
        <v>5872</v>
      </c>
      <c r="C2297" t="s">
        <v>5873</v>
      </c>
      <c r="D2297" t="s">
        <v>836</v>
      </c>
      <c r="E2297" t="s">
        <v>837</v>
      </c>
      <c r="F2297" t="s">
        <v>2376</v>
      </c>
      <c r="G2297" t="s">
        <v>2377</v>
      </c>
      <c r="H2297" t="s">
        <v>2670</v>
      </c>
      <c r="I2297" t="s">
        <v>2671</v>
      </c>
    </row>
    <row r="2298" spans="2:9">
      <c r="B2298" t="s">
        <v>5874</v>
      </c>
      <c r="C2298" t="s">
        <v>5875</v>
      </c>
      <c r="D2298" t="s">
        <v>836</v>
      </c>
      <c r="E2298" t="s">
        <v>837</v>
      </c>
      <c r="F2298" t="s">
        <v>1563</v>
      </c>
      <c r="G2298" t="s">
        <v>1564</v>
      </c>
      <c r="H2298" t="s">
        <v>622</v>
      </c>
      <c r="I2298" t="s">
        <v>623</v>
      </c>
    </row>
    <row r="2299" spans="2:9">
      <c r="B2299" t="s">
        <v>5876</v>
      </c>
      <c r="C2299" t="s">
        <v>5877</v>
      </c>
      <c r="D2299" t="s">
        <v>836</v>
      </c>
      <c r="E2299" t="s">
        <v>837</v>
      </c>
      <c r="F2299" t="s">
        <v>1458</v>
      </c>
      <c r="G2299" t="s">
        <v>1459</v>
      </c>
      <c r="H2299" t="s">
        <v>3477</v>
      </c>
      <c r="I2299" t="s">
        <v>3478</v>
      </c>
    </row>
    <row r="2300" spans="2:9" hidden="1">
      <c r="B2300" t="s">
        <v>5878</v>
      </c>
      <c r="C2300" t="s">
        <v>5879</v>
      </c>
      <c r="D2300" t="s">
        <v>887</v>
      </c>
      <c r="E2300" t="s">
        <v>888</v>
      </c>
      <c r="F2300" t="s">
        <v>889</v>
      </c>
      <c r="G2300" t="s">
        <v>890</v>
      </c>
      <c r="H2300" t="s">
        <v>633</v>
      </c>
      <c r="I2300" t="s">
        <v>60</v>
      </c>
    </row>
    <row r="2301" spans="2:9">
      <c r="B2301" t="s">
        <v>5880</v>
      </c>
      <c r="C2301" t="s">
        <v>5881</v>
      </c>
      <c r="D2301" t="s">
        <v>836</v>
      </c>
      <c r="E2301" t="s">
        <v>837</v>
      </c>
      <c r="F2301" t="s">
        <v>1013</v>
      </c>
      <c r="G2301" t="s">
        <v>1014</v>
      </c>
      <c r="H2301" t="s">
        <v>633</v>
      </c>
      <c r="I2301" t="s">
        <v>60</v>
      </c>
    </row>
    <row r="2302" spans="2:9">
      <c r="B2302" t="s">
        <v>5882</v>
      </c>
      <c r="C2302" t="s">
        <v>5883</v>
      </c>
      <c r="D2302" t="s">
        <v>836</v>
      </c>
      <c r="E2302" t="s">
        <v>837</v>
      </c>
      <c r="F2302" t="s">
        <v>2752</v>
      </c>
      <c r="G2302" t="s">
        <v>2753</v>
      </c>
      <c r="H2302" t="s">
        <v>5884</v>
      </c>
      <c r="I2302" t="s">
        <v>5885</v>
      </c>
    </row>
    <row r="2303" spans="2:9">
      <c r="B2303" t="s">
        <v>5886</v>
      </c>
      <c r="C2303" t="s">
        <v>5887</v>
      </c>
      <c r="D2303" t="s">
        <v>836</v>
      </c>
      <c r="E2303" t="s">
        <v>837</v>
      </c>
      <c r="F2303" t="s">
        <v>1501</v>
      </c>
      <c r="G2303" t="s">
        <v>1502</v>
      </c>
      <c r="H2303" t="s">
        <v>550</v>
      </c>
      <c r="I2303" t="s">
        <v>432</v>
      </c>
    </row>
    <row r="2304" spans="2:9">
      <c r="B2304" t="s">
        <v>5888</v>
      </c>
      <c r="C2304" t="s">
        <v>5889</v>
      </c>
      <c r="D2304" t="s">
        <v>836</v>
      </c>
      <c r="E2304" t="s">
        <v>837</v>
      </c>
      <c r="F2304" t="s">
        <v>838</v>
      </c>
      <c r="G2304" t="s">
        <v>839</v>
      </c>
      <c r="H2304" t="s">
        <v>570</v>
      </c>
      <c r="I2304" t="s">
        <v>14</v>
      </c>
    </row>
    <row r="2305" spans="2:9">
      <c r="B2305" t="s">
        <v>5890</v>
      </c>
      <c r="C2305" t="s">
        <v>5891</v>
      </c>
      <c r="D2305" t="s">
        <v>836</v>
      </c>
      <c r="E2305" t="s">
        <v>837</v>
      </c>
      <c r="F2305" t="s">
        <v>1393</v>
      </c>
      <c r="G2305" t="s">
        <v>1394</v>
      </c>
      <c r="H2305" t="s">
        <v>2876</v>
      </c>
      <c r="I2305" t="s">
        <v>2877</v>
      </c>
    </row>
    <row r="2306" spans="2:9">
      <c r="B2306" t="s">
        <v>5892</v>
      </c>
      <c r="C2306" t="s">
        <v>5893</v>
      </c>
      <c r="D2306" t="s">
        <v>836</v>
      </c>
      <c r="E2306" t="s">
        <v>837</v>
      </c>
      <c r="F2306" t="s">
        <v>1644</v>
      </c>
      <c r="G2306" t="s">
        <v>1645</v>
      </c>
      <c r="H2306" t="s">
        <v>576</v>
      </c>
      <c r="I2306" t="s">
        <v>16</v>
      </c>
    </row>
    <row r="2307" spans="2:9">
      <c r="B2307" t="s">
        <v>5894</v>
      </c>
      <c r="C2307" t="s">
        <v>5895</v>
      </c>
      <c r="D2307" t="s">
        <v>836</v>
      </c>
      <c r="E2307" t="s">
        <v>837</v>
      </c>
      <c r="F2307" t="s">
        <v>1040</v>
      </c>
      <c r="G2307" t="s">
        <v>1041</v>
      </c>
      <c r="H2307" t="s">
        <v>608</v>
      </c>
      <c r="I2307" t="s">
        <v>609</v>
      </c>
    </row>
    <row r="2308" spans="2:9">
      <c r="B2308" t="s">
        <v>5896</v>
      </c>
      <c r="C2308" t="s">
        <v>5897</v>
      </c>
      <c r="D2308" t="s">
        <v>836</v>
      </c>
      <c r="E2308" t="s">
        <v>837</v>
      </c>
      <c r="F2308" t="s">
        <v>1233</v>
      </c>
      <c r="G2308" t="s">
        <v>1234</v>
      </c>
      <c r="H2308" t="s">
        <v>760</v>
      </c>
      <c r="I2308" t="s">
        <v>761</v>
      </c>
    </row>
    <row r="2309" spans="2:9">
      <c r="B2309" t="s">
        <v>5898</v>
      </c>
      <c r="C2309" t="s">
        <v>5899</v>
      </c>
      <c r="D2309" t="s">
        <v>836</v>
      </c>
      <c r="E2309" t="s">
        <v>837</v>
      </c>
      <c r="F2309" t="s">
        <v>2218</v>
      </c>
      <c r="G2309" t="s">
        <v>2219</v>
      </c>
      <c r="H2309" t="s">
        <v>590</v>
      </c>
      <c r="I2309" t="s">
        <v>591</v>
      </c>
    </row>
    <row r="2310" spans="2:9">
      <c r="B2310" t="s">
        <v>5900</v>
      </c>
      <c r="C2310" t="s">
        <v>5901</v>
      </c>
      <c r="D2310" t="s">
        <v>836</v>
      </c>
      <c r="E2310" t="s">
        <v>837</v>
      </c>
      <c r="F2310" t="s">
        <v>935</v>
      </c>
      <c r="G2310" t="s">
        <v>936</v>
      </c>
      <c r="H2310" t="s">
        <v>590</v>
      </c>
      <c r="I2310" t="s">
        <v>591</v>
      </c>
    </row>
    <row r="2311" spans="2:9">
      <c r="B2311" t="s">
        <v>5902</v>
      </c>
      <c r="C2311" t="s">
        <v>5903</v>
      </c>
      <c r="D2311" t="s">
        <v>836</v>
      </c>
      <c r="E2311" t="s">
        <v>837</v>
      </c>
      <c r="F2311" t="s">
        <v>1777</v>
      </c>
      <c r="G2311" t="s">
        <v>1778</v>
      </c>
      <c r="H2311" t="s">
        <v>760</v>
      </c>
      <c r="I2311" t="s">
        <v>761</v>
      </c>
    </row>
    <row r="2312" spans="2:9" hidden="1">
      <c r="B2312" t="s">
        <v>5904</v>
      </c>
      <c r="C2312" t="s">
        <v>5905</v>
      </c>
      <c r="D2312" t="s">
        <v>899</v>
      </c>
      <c r="E2312" t="s">
        <v>900</v>
      </c>
      <c r="F2312" t="s">
        <v>3939</v>
      </c>
      <c r="G2312" t="s">
        <v>3940</v>
      </c>
      <c r="H2312" t="s">
        <v>622</v>
      </c>
      <c r="I2312" t="s">
        <v>623</v>
      </c>
    </row>
    <row r="2313" spans="2:9" hidden="1">
      <c r="B2313" t="s">
        <v>5906</v>
      </c>
      <c r="C2313" t="s">
        <v>5907</v>
      </c>
      <c r="D2313" t="s">
        <v>899</v>
      </c>
      <c r="E2313" t="s">
        <v>900</v>
      </c>
      <c r="F2313" t="s">
        <v>1105</v>
      </c>
      <c r="G2313" t="s">
        <v>1106</v>
      </c>
      <c r="H2313" t="s">
        <v>562</v>
      </c>
      <c r="I2313" t="s">
        <v>13</v>
      </c>
    </row>
    <row r="2314" spans="2:9">
      <c r="B2314" t="s">
        <v>5908</v>
      </c>
      <c r="C2314" t="s">
        <v>5909</v>
      </c>
      <c r="D2314" t="s">
        <v>836</v>
      </c>
      <c r="E2314" t="s">
        <v>837</v>
      </c>
      <c r="F2314" t="s">
        <v>1533</v>
      </c>
      <c r="G2314" t="s">
        <v>1534</v>
      </c>
      <c r="H2314" t="s">
        <v>576</v>
      </c>
      <c r="I2314" t="s">
        <v>16</v>
      </c>
    </row>
    <row r="2315" spans="2:9">
      <c r="B2315" t="s">
        <v>5910</v>
      </c>
      <c r="C2315" t="s">
        <v>5911</v>
      </c>
      <c r="D2315" t="s">
        <v>836</v>
      </c>
      <c r="E2315" t="s">
        <v>837</v>
      </c>
      <c r="F2315" t="s">
        <v>989</v>
      </c>
      <c r="G2315" t="s">
        <v>990</v>
      </c>
      <c r="H2315" t="s">
        <v>3347</v>
      </c>
      <c r="I2315" t="s">
        <v>3348</v>
      </c>
    </row>
    <row r="2316" spans="2:9" hidden="1">
      <c r="B2316" t="s">
        <v>5912</v>
      </c>
      <c r="C2316" t="s">
        <v>5913</v>
      </c>
      <c r="D2316" t="s">
        <v>887</v>
      </c>
      <c r="E2316" t="s">
        <v>888</v>
      </c>
      <c r="F2316" t="s">
        <v>889</v>
      </c>
      <c r="G2316" t="s">
        <v>890</v>
      </c>
      <c r="H2316" t="s">
        <v>633</v>
      </c>
      <c r="I2316" t="s">
        <v>60</v>
      </c>
    </row>
    <row r="2317" spans="2:9">
      <c r="B2317" t="s">
        <v>5914</v>
      </c>
      <c r="C2317" t="s">
        <v>5915</v>
      </c>
      <c r="D2317" t="s">
        <v>836</v>
      </c>
      <c r="E2317" t="s">
        <v>837</v>
      </c>
      <c r="F2317" t="s">
        <v>2218</v>
      </c>
      <c r="G2317" t="s">
        <v>2219</v>
      </c>
      <c r="H2317" t="s">
        <v>622</v>
      </c>
      <c r="I2317" t="s">
        <v>623</v>
      </c>
    </row>
    <row r="2318" spans="2:9">
      <c r="B2318" t="s">
        <v>5916</v>
      </c>
      <c r="C2318" t="s">
        <v>5917</v>
      </c>
      <c r="D2318" t="s">
        <v>836</v>
      </c>
      <c r="E2318" t="s">
        <v>837</v>
      </c>
      <c r="F2318" t="s">
        <v>1458</v>
      </c>
      <c r="G2318" t="s">
        <v>1459</v>
      </c>
      <c r="H2318" t="s">
        <v>4955</v>
      </c>
      <c r="I2318" t="s">
        <v>4956</v>
      </c>
    </row>
    <row r="2319" spans="2:9">
      <c r="B2319" t="s">
        <v>5918</v>
      </c>
      <c r="C2319" t="s">
        <v>5919</v>
      </c>
      <c r="D2319" t="s">
        <v>836</v>
      </c>
      <c r="E2319" t="s">
        <v>837</v>
      </c>
      <c r="F2319" t="s">
        <v>1785</v>
      </c>
      <c r="G2319" t="s">
        <v>1786</v>
      </c>
      <c r="H2319" t="s">
        <v>550</v>
      </c>
      <c r="I2319" t="s">
        <v>432</v>
      </c>
    </row>
    <row r="2320" spans="2:9">
      <c r="B2320" t="s">
        <v>5920</v>
      </c>
      <c r="C2320" t="s">
        <v>5921</v>
      </c>
      <c r="D2320" t="s">
        <v>836</v>
      </c>
      <c r="E2320" t="s">
        <v>837</v>
      </c>
      <c r="F2320" t="s">
        <v>2011</v>
      </c>
      <c r="G2320" t="s">
        <v>2012</v>
      </c>
      <c r="H2320" t="s">
        <v>633</v>
      </c>
      <c r="I2320" t="s">
        <v>60</v>
      </c>
    </row>
    <row r="2321" spans="2:9">
      <c r="B2321" t="s">
        <v>5922</v>
      </c>
      <c r="C2321" t="s">
        <v>5923</v>
      </c>
      <c r="D2321" t="s">
        <v>836</v>
      </c>
      <c r="E2321" t="s">
        <v>837</v>
      </c>
      <c r="F2321" t="s">
        <v>1843</v>
      </c>
      <c r="G2321" t="s">
        <v>1844</v>
      </c>
      <c r="H2321" t="s">
        <v>628</v>
      </c>
      <c r="I2321" t="s">
        <v>629</v>
      </c>
    </row>
    <row r="2322" spans="2:9">
      <c r="B2322" t="s">
        <v>5924</v>
      </c>
      <c r="C2322" t="s">
        <v>5925</v>
      </c>
      <c r="D2322" t="s">
        <v>836</v>
      </c>
      <c r="E2322" t="s">
        <v>837</v>
      </c>
      <c r="F2322" t="s">
        <v>1843</v>
      </c>
      <c r="G2322" t="s">
        <v>1844</v>
      </c>
      <c r="H2322" t="s">
        <v>622</v>
      </c>
      <c r="I2322" t="s">
        <v>623</v>
      </c>
    </row>
    <row r="2323" spans="2:9">
      <c r="B2323" t="s">
        <v>5926</v>
      </c>
      <c r="C2323" t="s">
        <v>5927</v>
      </c>
      <c r="D2323" t="s">
        <v>836</v>
      </c>
      <c r="E2323" t="s">
        <v>837</v>
      </c>
      <c r="F2323" t="s">
        <v>1245</v>
      </c>
      <c r="G2323" t="s">
        <v>1246</v>
      </c>
      <c r="H2323" t="s">
        <v>633</v>
      </c>
      <c r="I2323" t="s">
        <v>60</v>
      </c>
    </row>
    <row r="2324" spans="2:9">
      <c r="B2324" t="s">
        <v>5928</v>
      </c>
      <c r="C2324" t="s">
        <v>5929</v>
      </c>
      <c r="D2324" t="s">
        <v>836</v>
      </c>
      <c r="E2324" t="s">
        <v>837</v>
      </c>
      <c r="F2324" t="s">
        <v>1668</v>
      </c>
      <c r="G2324" t="s">
        <v>1669</v>
      </c>
      <c r="H2324" t="s">
        <v>628</v>
      </c>
      <c r="I2324" t="s">
        <v>629</v>
      </c>
    </row>
    <row r="2325" spans="2:9">
      <c r="B2325" t="s">
        <v>5930</v>
      </c>
      <c r="C2325" t="s">
        <v>5931</v>
      </c>
      <c r="D2325" t="s">
        <v>836</v>
      </c>
      <c r="E2325" t="s">
        <v>837</v>
      </c>
      <c r="F2325" t="s">
        <v>1668</v>
      </c>
      <c r="G2325" t="s">
        <v>1669</v>
      </c>
      <c r="H2325" t="s">
        <v>628</v>
      </c>
      <c r="I2325" t="s">
        <v>629</v>
      </c>
    </row>
    <row r="2326" spans="2:9">
      <c r="B2326" t="s">
        <v>5932</v>
      </c>
      <c r="C2326" t="s">
        <v>5933</v>
      </c>
      <c r="D2326" t="s">
        <v>836</v>
      </c>
      <c r="E2326" t="s">
        <v>837</v>
      </c>
      <c r="F2326" t="s">
        <v>1668</v>
      </c>
      <c r="G2326" t="s">
        <v>1669</v>
      </c>
      <c r="H2326" t="s">
        <v>628</v>
      </c>
      <c r="I2326" t="s">
        <v>629</v>
      </c>
    </row>
    <row r="2327" spans="2:9">
      <c r="B2327" t="s">
        <v>5934</v>
      </c>
      <c r="C2327" t="s">
        <v>5935</v>
      </c>
      <c r="D2327" t="s">
        <v>836</v>
      </c>
      <c r="E2327" t="s">
        <v>837</v>
      </c>
      <c r="F2327" t="s">
        <v>1040</v>
      </c>
      <c r="G2327" t="s">
        <v>1041</v>
      </c>
      <c r="H2327" t="s">
        <v>628</v>
      </c>
      <c r="I2327" t="s">
        <v>629</v>
      </c>
    </row>
    <row r="2328" spans="2:9">
      <c r="B2328" t="s">
        <v>5936</v>
      </c>
      <c r="C2328" t="s">
        <v>5937</v>
      </c>
      <c r="D2328" t="s">
        <v>836</v>
      </c>
      <c r="E2328" t="s">
        <v>837</v>
      </c>
      <c r="F2328" t="s">
        <v>1614</v>
      </c>
      <c r="G2328" t="s">
        <v>1615</v>
      </c>
      <c r="H2328" t="s">
        <v>628</v>
      </c>
      <c r="I2328" t="s">
        <v>629</v>
      </c>
    </row>
    <row r="2329" spans="2:9">
      <c r="B2329" t="s">
        <v>5938</v>
      </c>
      <c r="C2329" t="s">
        <v>5939</v>
      </c>
      <c r="D2329" t="s">
        <v>836</v>
      </c>
      <c r="E2329" t="s">
        <v>837</v>
      </c>
      <c r="F2329" t="s">
        <v>2420</v>
      </c>
      <c r="G2329" t="s">
        <v>2421</v>
      </c>
      <c r="H2329" t="s">
        <v>628</v>
      </c>
      <c r="I2329" t="s">
        <v>629</v>
      </c>
    </row>
    <row r="2330" spans="2:9">
      <c r="B2330" t="s">
        <v>5940</v>
      </c>
      <c r="C2330" t="s">
        <v>5941</v>
      </c>
      <c r="D2330" t="s">
        <v>836</v>
      </c>
      <c r="E2330" t="s">
        <v>837</v>
      </c>
      <c r="F2330" t="s">
        <v>1523</v>
      </c>
      <c r="G2330" t="s">
        <v>1524</v>
      </c>
      <c r="H2330" t="s">
        <v>628</v>
      </c>
      <c r="I2330" t="s">
        <v>629</v>
      </c>
    </row>
    <row r="2331" spans="2:9">
      <c r="B2331" t="s">
        <v>5942</v>
      </c>
      <c r="C2331" t="s">
        <v>5943</v>
      </c>
      <c r="D2331" t="s">
        <v>836</v>
      </c>
      <c r="E2331" t="s">
        <v>837</v>
      </c>
      <c r="F2331" t="s">
        <v>2330</v>
      </c>
      <c r="G2331" t="s">
        <v>2331</v>
      </c>
      <c r="H2331" t="s">
        <v>628</v>
      </c>
      <c r="I2331" t="s">
        <v>629</v>
      </c>
    </row>
    <row r="2332" spans="2:9">
      <c r="B2332" t="s">
        <v>5944</v>
      </c>
      <c r="C2332" t="s">
        <v>5945</v>
      </c>
      <c r="D2332" t="s">
        <v>836</v>
      </c>
      <c r="E2332" t="s">
        <v>837</v>
      </c>
      <c r="F2332" t="s">
        <v>895</v>
      </c>
      <c r="G2332" t="s">
        <v>896</v>
      </c>
      <c r="H2332" t="s">
        <v>628</v>
      </c>
      <c r="I2332" t="s">
        <v>629</v>
      </c>
    </row>
    <row r="2333" spans="2:9">
      <c r="B2333" t="s">
        <v>5946</v>
      </c>
      <c r="C2333" t="s">
        <v>5947</v>
      </c>
      <c r="D2333" t="s">
        <v>836</v>
      </c>
      <c r="E2333" t="s">
        <v>837</v>
      </c>
      <c r="F2333" t="s">
        <v>895</v>
      </c>
      <c r="G2333" t="s">
        <v>896</v>
      </c>
      <c r="H2333" t="s">
        <v>628</v>
      </c>
      <c r="I2333" t="s">
        <v>629</v>
      </c>
    </row>
    <row r="2334" spans="2:9">
      <c r="B2334" t="s">
        <v>5948</v>
      </c>
      <c r="C2334" t="s">
        <v>5949</v>
      </c>
      <c r="D2334" t="s">
        <v>836</v>
      </c>
      <c r="E2334" t="s">
        <v>837</v>
      </c>
      <c r="F2334" t="s">
        <v>2218</v>
      </c>
      <c r="G2334" t="s">
        <v>2219</v>
      </c>
      <c r="H2334" t="s">
        <v>628</v>
      </c>
      <c r="I2334" t="s">
        <v>629</v>
      </c>
    </row>
    <row r="2335" spans="2:9">
      <c r="B2335" t="s">
        <v>5950</v>
      </c>
      <c r="C2335" t="s">
        <v>5951</v>
      </c>
      <c r="D2335" t="s">
        <v>836</v>
      </c>
      <c r="E2335" t="s">
        <v>837</v>
      </c>
      <c r="F2335" t="s">
        <v>1769</v>
      </c>
      <c r="G2335" t="s">
        <v>1770</v>
      </c>
      <c r="H2335" t="s">
        <v>628</v>
      </c>
      <c r="I2335" t="s">
        <v>629</v>
      </c>
    </row>
    <row r="2336" spans="2:9">
      <c r="B2336" t="s">
        <v>5952</v>
      </c>
      <c r="C2336" t="s">
        <v>5953</v>
      </c>
      <c r="D2336" t="s">
        <v>836</v>
      </c>
      <c r="E2336" t="s">
        <v>837</v>
      </c>
      <c r="F2336" t="s">
        <v>3441</v>
      </c>
      <c r="G2336" t="s">
        <v>3442</v>
      </c>
      <c r="H2336" t="s">
        <v>633</v>
      </c>
      <c r="I2336" t="s">
        <v>60</v>
      </c>
    </row>
    <row r="2337" spans="2:9">
      <c r="B2337" t="s">
        <v>5954</v>
      </c>
      <c r="C2337" t="s">
        <v>5955</v>
      </c>
      <c r="D2337" t="s">
        <v>836</v>
      </c>
      <c r="E2337" t="s">
        <v>837</v>
      </c>
      <c r="F2337" t="s">
        <v>1777</v>
      </c>
      <c r="G2337" t="s">
        <v>1778</v>
      </c>
      <c r="H2337" t="s">
        <v>633</v>
      </c>
      <c r="I2337" t="s">
        <v>60</v>
      </c>
    </row>
    <row r="2338" spans="2:9">
      <c r="B2338" t="s">
        <v>5956</v>
      </c>
      <c r="C2338" t="s">
        <v>5957</v>
      </c>
      <c r="D2338" t="s">
        <v>836</v>
      </c>
      <c r="E2338" t="s">
        <v>837</v>
      </c>
      <c r="F2338" t="s">
        <v>2135</v>
      </c>
      <c r="G2338" t="s">
        <v>2136</v>
      </c>
      <c r="H2338" t="s">
        <v>628</v>
      </c>
      <c r="I2338" t="s">
        <v>629</v>
      </c>
    </row>
    <row r="2339" spans="2:9">
      <c r="B2339" t="s">
        <v>5958</v>
      </c>
      <c r="C2339" t="s">
        <v>5959</v>
      </c>
      <c r="D2339" t="s">
        <v>836</v>
      </c>
      <c r="E2339" t="s">
        <v>837</v>
      </c>
      <c r="F2339" t="s">
        <v>1233</v>
      </c>
      <c r="G2339" t="s">
        <v>1234</v>
      </c>
      <c r="H2339" t="s">
        <v>628</v>
      </c>
      <c r="I2339" t="s">
        <v>629</v>
      </c>
    </row>
    <row r="2340" spans="2:9">
      <c r="B2340" t="s">
        <v>5960</v>
      </c>
      <c r="C2340" t="s">
        <v>5961</v>
      </c>
      <c r="D2340" t="s">
        <v>836</v>
      </c>
      <c r="E2340" t="s">
        <v>837</v>
      </c>
      <c r="F2340" t="s">
        <v>1233</v>
      </c>
      <c r="G2340" t="s">
        <v>1234</v>
      </c>
      <c r="H2340" t="s">
        <v>628</v>
      </c>
      <c r="I2340" t="s">
        <v>629</v>
      </c>
    </row>
    <row r="2341" spans="2:9">
      <c r="B2341" t="s">
        <v>5962</v>
      </c>
      <c r="C2341" t="s">
        <v>5963</v>
      </c>
      <c r="D2341" t="s">
        <v>836</v>
      </c>
      <c r="E2341" t="s">
        <v>837</v>
      </c>
      <c r="F2341" t="s">
        <v>2376</v>
      </c>
      <c r="G2341" t="s">
        <v>2377</v>
      </c>
      <c r="H2341" t="s">
        <v>628</v>
      </c>
      <c r="I2341" t="s">
        <v>629</v>
      </c>
    </row>
    <row r="2342" spans="2:9">
      <c r="B2342" t="s">
        <v>5964</v>
      </c>
      <c r="C2342" t="s">
        <v>5965</v>
      </c>
      <c r="D2342" t="s">
        <v>836</v>
      </c>
      <c r="E2342" t="s">
        <v>837</v>
      </c>
      <c r="F2342" t="s">
        <v>2129</v>
      </c>
      <c r="G2342" t="s">
        <v>2130</v>
      </c>
      <c r="H2342" t="s">
        <v>628</v>
      </c>
      <c r="I2342" t="s">
        <v>629</v>
      </c>
    </row>
    <row r="2343" spans="2:9">
      <c r="B2343" t="s">
        <v>5966</v>
      </c>
      <c r="C2343" t="s">
        <v>5967</v>
      </c>
      <c r="D2343" t="s">
        <v>836</v>
      </c>
      <c r="E2343" t="s">
        <v>837</v>
      </c>
      <c r="F2343" t="s">
        <v>1533</v>
      </c>
      <c r="G2343" t="s">
        <v>1534</v>
      </c>
      <c r="H2343" t="s">
        <v>628</v>
      </c>
      <c r="I2343" t="s">
        <v>629</v>
      </c>
    </row>
    <row r="2344" spans="2:9">
      <c r="B2344" t="s">
        <v>5968</v>
      </c>
      <c r="C2344" t="s">
        <v>5969</v>
      </c>
      <c r="D2344" t="s">
        <v>836</v>
      </c>
      <c r="E2344" t="s">
        <v>837</v>
      </c>
      <c r="F2344" t="s">
        <v>1648</v>
      </c>
      <c r="G2344" t="s">
        <v>1649</v>
      </c>
      <c r="H2344" t="s">
        <v>633</v>
      </c>
      <c r="I2344" t="s">
        <v>60</v>
      </c>
    </row>
    <row r="2345" spans="2:9">
      <c r="B2345" t="s">
        <v>5970</v>
      </c>
      <c r="C2345" t="s">
        <v>5971</v>
      </c>
      <c r="D2345" t="s">
        <v>836</v>
      </c>
      <c r="E2345" t="s">
        <v>837</v>
      </c>
      <c r="F2345" t="s">
        <v>838</v>
      </c>
      <c r="G2345" t="s">
        <v>839</v>
      </c>
      <c r="H2345" t="s">
        <v>628</v>
      </c>
      <c r="I2345" t="s">
        <v>629</v>
      </c>
    </row>
    <row r="2346" spans="2:9">
      <c r="B2346" t="s">
        <v>5972</v>
      </c>
      <c r="C2346" t="s">
        <v>5973</v>
      </c>
      <c r="D2346" t="s">
        <v>836</v>
      </c>
      <c r="E2346" t="s">
        <v>837</v>
      </c>
      <c r="F2346" t="s">
        <v>1320</v>
      </c>
      <c r="G2346" t="s">
        <v>1321</v>
      </c>
      <c r="H2346" t="s">
        <v>628</v>
      </c>
      <c r="I2346" t="s">
        <v>629</v>
      </c>
    </row>
    <row r="2347" spans="2:9">
      <c r="B2347" t="s">
        <v>5974</v>
      </c>
      <c r="C2347" t="s">
        <v>5975</v>
      </c>
      <c r="D2347" t="s">
        <v>836</v>
      </c>
      <c r="E2347" t="s">
        <v>837</v>
      </c>
      <c r="F2347" t="s">
        <v>1136</v>
      </c>
      <c r="G2347" t="s">
        <v>1137</v>
      </c>
      <c r="H2347" t="s">
        <v>628</v>
      </c>
      <c r="I2347" t="s">
        <v>629</v>
      </c>
    </row>
    <row r="2348" spans="2:9">
      <c r="B2348" t="s">
        <v>5976</v>
      </c>
      <c r="C2348" t="s">
        <v>5977</v>
      </c>
      <c r="D2348" t="s">
        <v>836</v>
      </c>
      <c r="E2348" t="s">
        <v>837</v>
      </c>
      <c r="F2348" t="s">
        <v>1136</v>
      </c>
      <c r="G2348" t="s">
        <v>1137</v>
      </c>
      <c r="H2348" t="s">
        <v>633</v>
      </c>
      <c r="I2348" t="s">
        <v>60</v>
      </c>
    </row>
    <row r="2349" spans="2:9">
      <c r="B2349" t="s">
        <v>5978</v>
      </c>
      <c r="C2349" t="s">
        <v>5979</v>
      </c>
      <c r="D2349" t="s">
        <v>836</v>
      </c>
      <c r="E2349" t="s">
        <v>837</v>
      </c>
      <c r="F2349" t="s">
        <v>852</v>
      </c>
      <c r="G2349" t="s">
        <v>853</v>
      </c>
      <c r="H2349" t="s">
        <v>628</v>
      </c>
      <c r="I2349" t="s">
        <v>629</v>
      </c>
    </row>
    <row r="2350" spans="2:9">
      <c r="B2350" t="s">
        <v>626</v>
      </c>
      <c r="C2350" t="s">
        <v>627</v>
      </c>
      <c r="D2350" t="s">
        <v>836</v>
      </c>
      <c r="E2350" t="s">
        <v>837</v>
      </c>
      <c r="F2350" t="s">
        <v>557</v>
      </c>
      <c r="G2350" t="s">
        <v>558</v>
      </c>
      <c r="H2350" t="s">
        <v>628</v>
      </c>
      <c r="I2350" t="s">
        <v>629</v>
      </c>
    </row>
    <row r="2351" spans="2:9">
      <c r="B2351" t="s">
        <v>725</v>
      </c>
      <c r="C2351" t="s">
        <v>726</v>
      </c>
      <c r="D2351" t="s">
        <v>836</v>
      </c>
      <c r="E2351" t="s">
        <v>837</v>
      </c>
      <c r="F2351" t="s">
        <v>685</v>
      </c>
      <c r="G2351" t="s">
        <v>686</v>
      </c>
      <c r="H2351" t="s">
        <v>628</v>
      </c>
      <c r="I2351" t="s">
        <v>629</v>
      </c>
    </row>
    <row r="2352" spans="2:9">
      <c r="B2352" t="s">
        <v>5980</v>
      </c>
      <c r="C2352" t="s">
        <v>5981</v>
      </c>
      <c r="D2352" t="s">
        <v>836</v>
      </c>
      <c r="E2352" t="s">
        <v>837</v>
      </c>
      <c r="F2352" t="s">
        <v>1973</v>
      </c>
      <c r="G2352" t="s">
        <v>1974</v>
      </c>
      <c r="H2352" t="s">
        <v>628</v>
      </c>
      <c r="I2352" t="s">
        <v>629</v>
      </c>
    </row>
    <row r="2353" spans="2:9">
      <c r="B2353" t="s">
        <v>5982</v>
      </c>
      <c r="C2353" t="s">
        <v>5983</v>
      </c>
      <c r="D2353" t="s">
        <v>836</v>
      </c>
      <c r="E2353" t="s">
        <v>837</v>
      </c>
      <c r="F2353" t="s">
        <v>1501</v>
      </c>
      <c r="G2353" t="s">
        <v>1502</v>
      </c>
      <c r="H2353" t="s">
        <v>633</v>
      </c>
      <c r="I2353" t="s">
        <v>60</v>
      </c>
    </row>
    <row r="2354" spans="2:9">
      <c r="B2354" t="s">
        <v>5984</v>
      </c>
      <c r="C2354" t="s">
        <v>5985</v>
      </c>
      <c r="D2354" t="s">
        <v>836</v>
      </c>
      <c r="E2354" t="s">
        <v>837</v>
      </c>
      <c r="F2354" t="s">
        <v>925</v>
      </c>
      <c r="G2354" t="s">
        <v>926</v>
      </c>
      <c r="H2354" t="s">
        <v>633</v>
      </c>
      <c r="I2354" t="s">
        <v>60</v>
      </c>
    </row>
    <row r="2355" spans="2:9">
      <c r="B2355" t="s">
        <v>5986</v>
      </c>
      <c r="C2355" t="s">
        <v>5987</v>
      </c>
      <c r="D2355" t="s">
        <v>836</v>
      </c>
      <c r="E2355" t="s">
        <v>837</v>
      </c>
      <c r="F2355" t="s">
        <v>856</v>
      </c>
      <c r="G2355" t="s">
        <v>857</v>
      </c>
      <c r="H2355" t="s">
        <v>633</v>
      </c>
      <c r="I2355" t="s">
        <v>60</v>
      </c>
    </row>
    <row r="2356" spans="2:9">
      <c r="B2356" t="s">
        <v>5988</v>
      </c>
      <c r="C2356" t="s">
        <v>5989</v>
      </c>
      <c r="D2356" t="s">
        <v>836</v>
      </c>
      <c r="E2356" t="s">
        <v>837</v>
      </c>
      <c r="F2356" t="s">
        <v>1443</v>
      </c>
      <c r="G2356" t="s">
        <v>1444</v>
      </c>
      <c r="H2356" t="s">
        <v>628</v>
      </c>
      <c r="I2356" t="s">
        <v>629</v>
      </c>
    </row>
    <row r="2357" spans="2:9">
      <c r="B2357" t="s">
        <v>5990</v>
      </c>
      <c r="C2357" t="s">
        <v>5991</v>
      </c>
      <c r="D2357" t="s">
        <v>836</v>
      </c>
      <c r="E2357" t="s">
        <v>837</v>
      </c>
      <c r="F2357" t="s">
        <v>989</v>
      </c>
      <c r="G2357" t="s">
        <v>990</v>
      </c>
      <c r="H2357" t="s">
        <v>633</v>
      </c>
      <c r="I2357" t="s">
        <v>60</v>
      </c>
    </row>
    <row r="2358" spans="2:9">
      <c r="B2358" t="s">
        <v>5992</v>
      </c>
      <c r="C2358" t="s">
        <v>5993</v>
      </c>
      <c r="D2358" t="s">
        <v>836</v>
      </c>
      <c r="E2358" t="s">
        <v>837</v>
      </c>
      <c r="F2358" t="s">
        <v>1443</v>
      </c>
      <c r="G2358" t="s">
        <v>1444</v>
      </c>
      <c r="H2358" t="s">
        <v>633</v>
      </c>
      <c r="I2358" t="s">
        <v>60</v>
      </c>
    </row>
    <row r="2359" spans="2:9">
      <c r="B2359" t="s">
        <v>5994</v>
      </c>
      <c r="C2359" t="s">
        <v>5995</v>
      </c>
      <c r="D2359" t="s">
        <v>836</v>
      </c>
      <c r="E2359" t="s">
        <v>837</v>
      </c>
      <c r="F2359" t="s">
        <v>916</v>
      </c>
      <c r="G2359" t="s">
        <v>917</v>
      </c>
      <c r="H2359" t="s">
        <v>633</v>
      </c>
      <c r="I2359" t="s">
        <v>60</v>
      </c>
    </row>
    <row r="2360" spans="2:9">
      <c r="B2360" t="s">
        <v>5996</v>
      </c>
      <c r="C2360" t="s">
        <v>5997</v>
      </c>
      <c r="D2360" t="s">
        <v>836</v>
      </c>
      <c r="E2360" t="s">
        <v>837</v>
      </c>
      <c r="F2360" t="s">
        <v>916</v>
      </c>
      <c r="G2360" t="s">
        <v>917</v>
      </c>
      <c r="H2360" t="s">
        <v>633</v>
      </c>
      <c r="I2360" t="s">
        <v>60</v>
      </c>
    </row>
    <row r="2361" spans="2:9">
      <c r="B2361" t="s">
        <v>5998</v>
      </c>
      <c r="C2361" t="s">
        <v>5999</v>
      </c>
      <c r="D2361" t="s">
        <v>836</v>
      </c>
      <c r="E2361" t="s">
        <v>837</v>
      </c>
      <c r="F2361" t="s">
        <v>916</v>
      </c>
      <c r="G2361" t="s">
        <v>917</v>
      </c>
      <c r="H2361" t="s">
        <v>628</v>
      </c>
      <c r="I2361" t="s">
        <v>629</v>
      </c>
    </row>
    <row r="2362" spans="2:9">
      <c r="B2362" t="s">
        <v>6000</v>
      </c>
      <c r="C2362" t="s">
        <v>6001</v>
      </c>
      <c r="D2362" t="s">
        <v>836</v>
      </c>
      <c r="E2362" t="s">
        <v>837</v>
      </c>
      <c r="F2362" t="s">
        <v>1487</v>
      </c>
      <c r="G2362" t="s">
        <v>1488</v>
      </c>
      <c r="H2362" t="s">
        <v>633</v>
      </c>
      <c r="I2362" t="s">
        <v>60</v>
      </c>
    </row>
    <row r="2363" spans="2:9">
      <c r="B2363" t="s">
        <v>6002</v>
      </c>
      <c r="C2363" t="s">
        <v>6003</v>
      </c>
      <c r="D2363" t="s">
        <v>836</v>
      </c>
      <c r="E2363" t="s">
        <v>837</v>
      </c>
      <c r="F2363" t="s">
        <v>1487</v>
      </c>
      <c r="G2363" t="s">
        <v>1488</v>
      </c>
      <c r="H2363" t="s">
        <v>633</v>
      </c>
      <c r="I2363" t="s">
        <v>60</v>
      </c>
    </row>
    <row r="2364" spans="2:9">
      <c r="B2364" t="s">
        <v>6004</v>
      </c>
      <c r="C2364" t="s">
        <v>6005</v>
      </c>
      <c r="D2364" t="s">
        <v>836</v>
      </c>
      <c r="E2364" t="s">
        <v>837</v>
      </c>
      <c r="F2364" t="s">
        <v>1013</v>
      </c>
      <c r="G2364" t="s">
        <v>1014</v>
      </c>
      <c r="H2364" t="s">
        <v>628</v>
      </c>
      <c r="I2364" t="s">
        <v>629</v>
      </c>
    </row>
    <row r="2365" spans="2:9">
      <c r="B2365" t="s">
        <v>6006</v>
      </c>
      <c r="C2365" t="s">
        <v>6007</v>
      </c>
      <c r="D2365" t="s">
        <v>836</v>
      </c>
      <c r="E2365" t="s">
        <v>837</v>
      </c>
      <c r="F2365" t="s">
        <v>1013</v>
      </c>
      <c r="G2365" t="s">
        <v>1014</v>
      </c>
      <c r="H2365" t="s">
        <v>633</v>
      </c>
      <c r="I2365" t="s">
        <v>60</v>
      </c>
    </row>
    <row r="2366" spans="2:9" hidden="1">
      <c r="B2366" t="s">
        <v>6008</v>
      </c>
      <c r="C2366" t="s">
        <v>6009</v>
      </c>
      <c r="D2366" t="s">
        <v>1305</v>
      </c>
      <c r="E2366" t="s">
        <v>1306</v>
      </c>
      <c r="F2366" t="s">
        <v>1575</v>
      </c>
      <c r="G2366" t="s">
        <v>1576</v>
      </c>
      <c r="H2366" t="s">
        <v>633</v>
      </c>
      <c r="I2366" t="s">
        <v>60</v>
      </c>
    </row>
    <row r="2367" spans="2:9" hidden="1">
      <c r="B2367" t="s">
        <v>6010</v>
      </c>
      <c r="C2367" t="s">
        <v>6011</v>
      </c>
      <c r="D2367" t="s">
        <v>1305</v>
      </c>
      <c r="E2367" t="s">
        <v>1306</v>
      </c>
      <c r="F2367" t="s">
        <v>2177</v>
      </c>
      <c r="G2367" t="s">
        <v>2178</v>
      </c>
      <c r="H2367" t="s">
        <v>633</v>
      </c>
      <c r="I2367" t="s">
        <v>60</v>
      </c>
    </row>
    <row r="2368" spans="2:9" hidden="1">
      <c r="B2368" t="s">
        <v>6012</v>
      </c>
      <c r="C2368" t="s">
        <v>6013</v>
      </c>
      <c r="D2368" t="s">
        <v>1305</v>
      </c>
      <c r="E2368" t="s">
        <v>1306</v>
      </c>
      <c r="F2368" t="s">
        <v>2177</v>
      </c>
      <c r="G2368" t="s">
        <v>2178</v>
      </c>
      <c r="H2368" t="s">
        <v>633</v>
      </c>
      <c r="I2368" t="s">
        <v>60</v>
      </c>
    </row>
    <row r="2369" spans="2:9">
      <c r="B2369" t="s">
        <v>6014</v>
      </c>
      <c r="C2369" t="s">
        <v>6015</v>
      </c>
      <c r="D2369" t="s">
        <v>836</v>
      </c>
      <c r="E2369" t="s">
        <v>837</v>
      </c>
      <c r="F2369" t="s">
        <v>1370</v>
      </c>
      <c r="G2369" t="s">
        <v>1371</v>
      </c>
      <c r="H2369" t="s">
        <v>1152</v>
      </c>
      <c r="I2369" t="s">
        <v>1153</v>
      </c>
    </row>
    <row r="2370" spans="2:9">
      <c r="B2370" t="s">
        <v>6016</v>
      </c>
      <c r="C2370" t="s">
        <v>6017</v>
      </c>
      <c r="D2370" t="s">
        <v>836</v>
      </c>
      <c r="E2370" t="s">
        <v>837</v>
      </c>
      <c r="F2370" t="s">
        <v>1668</v>
      </c>
      <c r="G2370" t="s">
        <v>1669</v>
      </c>
      <c r="H2370" t="s">
        <v>608</v>
      </c>
      <c r="I2370" t="s">
        <v>609</v>
      </c>
    </row>
    <row r="2371" spans="2:9">
      <c r="B2371" t="s">
        <v>6018</v>
      </c>
      <c r="C2371" t="s">
        <v>6019</v>
      </c>
      <c r="D2371" t="s">
        <v>836</v>
      </c>
      <c r="E2371" t="s">
        <v>837</v>
      </c>
      <c r="F2371" t="s">
        <v>1519</v>
      </c>
      <c r="G2371" t="s">
        <v>1520</v>
      </c>
      <c r="H2371" t="s">
        <v>608</v>
      </c>
      <c r="I2371" t="s">
        <v>609</v>
      </c>
    </row>
    <row r="2372" spans="2:9" hidden="1">
      <c r="B2372" t="s">
        <v>6020</v>
      </c>
      <c r="C2372" t="s">
        <v>6021</v>
      </c>
      <c r="D2372" t="s">
        <v>887</v>
      </c>
      <c r="E2372" t="s">
        <v>888</v>
      </c>
      <c r="F2372" t="s">
        <v>889</v>
      </c>
      <c r="G2372" t="s">
        <v>890</v>
      </c>
      <c r="H2372" t="s">
        <v>633</v>
      </c>
      <c r="I2372" t="s">
        <v>60</v>
      </c>
    </row>
    <row r="2373" spans="2:9">
      <c r="B2373" t="s">
        <v>6022</v>
      </c>
      <c r="C2373" t="s">
        <v>6023</v>
      </c>
      <c r="D2373" t="s">
        <v>836</v>
      </c>
      <c r="E2373" t="s">
        <v>837</v>
      </c>
      <c r="F2373" t="s">
        <v>1093</v>
      </c>
      <c r="G2373" t="s">
        <v>1094</v>
      </c>
      <c r="H2373" t="s">
        <v>550</v>
      </c>
      <c r="I2373" t="s">
        <v>432</v>
      </c>
    </row>
    <row r="2374" spans="2:9" hidden="1">
      <c r="B2374" t="s">
        <v>6024</v>
      </c>
      <c r="C2374" t="s">
        <v>6025</v>
      </c>
      <c r="D2374" t="s">
        <v>899</v>
      </c>
      <c r="E2374" t="s">
        <v>900</v>
      </c>
      <c r="F2374" t="s">
        <v>960</v>
      </c>
      <c r="G2374" t="s">
        <v>961</v>
      </c>
      <c r="H2374" t="s">
        <v>612</v>
      </c>
      <c r="I2374" t="s">
        <v>613</v>
      </c>
    </row>
    <row r="2375" spans="2:9" hidden="1">
      <c r="B2375" t="s">
        <v>6026</v>
      </c>
      <c r="C2375" t="s">
        <v>6027</v>
      </c>
      <c r="D2375" t="s">
        <v>899</v>
      </c>
      <c r="E2375" t="s">
        <v>900</v>
      </c>
      <c r="F2375" t="s">
        <v>3325</v>
      </c>
      <c r="G2375" t="s">
        <v>3326</v>
      </c>
      <c r="H2375" t="s">
        <v>550</v>
      </c>
      <c r="I2375" t="s">
        <v>432</v>
      </c>
    </row>
    <row r="2376" spans="2:9" hidden="1">
      <c r="B2376" t="s">
        <v>6028</v>
      </c>
      <c r="C2376" t="s">
        <v>6029</v>
      </c>
      <c r="D2376" t="s">
        <v>887</v>
      </c>
      <c r="E2376" t="s">
        <v>888</v>
      </c>
      <c r="F2376" t="s">
        <v>889</v>
      </c>
      <c r="G2376" t="s">
        <v>890</v>
      </c>
      <c r="H2376" t="s">
        <v>633</v>
      </c>
      <c r="I2376" t="s">
        <v>60</v>
      </c>
    </row>
    <row r="2377" spans="2:9" hidden="1">
      <c r="B2377" t="s">
        <v>6030</v>
      </c>
      <c r="C2377" t="s">
        <v>6031</v>
      </c>
      <c r="D2377" t="s">
        <v>887</v>
      </c>
      <c r="E2377" t="s">
        <v>888</v>
      </c>
      <c r="F2377" t="s">
        <v>889</v>
      </c>
      <c r="G2377" t="s">
        <v>890</v>
      </c>
      <c r="H2377" t="s">
        <v>633</v>
      </c>
      <c r="I2377" t="s">
        <v>60</v>
      </c>
    </row>
    <row r="2378" spans="2:9">
      <c r="B2378" t="s">
        <v>6032</v>
      </c>
      <c r="C2378" t="s">
        <v>6033</v>
      </c>
      <c r="D2378" t="s">
        <v>836</v>
      </c>
      <c r="E2378" t="s">
        <v>837</v>
      </c>
      <c r="F2378" t="s">
        <v>1753</v>
      </c>
      <c r="G2378" t="s">
        <v>1754</v>
      </c>
      <c r="H2378" t="s">
        <v>5797</v>
      </c>
      <c r="I2378" t="s">
        <v>5798</v>
      </c>
    </row>
    <row r="2379" spans="2:9">
      <c r="B2379" t="s">
        <v>6034</v>
      </c>
      <c r="C2379" t="s">
        <v>6035</v>
      </c>
      <c r="D2379" t="s">
        <v>836</v>
      </c>
      <c r="E2379" t="s">
        <v>837</v>
      </c>
      <c r="F2379" t="s">
        <v>1753</v>
      </c>
      <c r="G2379" t="s">
        <v>1754</v>
      </c>
      <c r="H2379" t="s">
        <v>5797</v>
      </c>
      <c r="I2379" t="s">
        <v>5798</v>
      </c>
    </row>
    <row r="2380" spans="2:9">
      <c r="B2380" t="s">
        <v>6036</v>
      </c>
      <c r="C2380" t="s">
        <v>6037</v>
      </c>
      <c r="D2380" t="s">
        <v>836</v>
      </c>
      <c r="E2380" t="s">
        <v>837</v>
      </c>
      <c r="F2380" t="s">
        <v>1676</v>
      </c>
      <c r="G2380" t="s">
        <v>1677</v>
      </c>
      <c r="H2380" t="s">
        <v>576</v>
      </c>
      <c r="I2380" t="s">
        <v>16</v>
      </c>
    </row>
    <row r="2381" spans="2:9" hidden="1">
      <c r="B2381" t="s">
        <v>6038</v>
      </c>
      <c r="C2381" t="s">
        <v>6039</v>
      </c>
      <c r="D2381" t="s">
        <v>887</v>
      </c>
      <c r="E2381" t="s">
        <v>888</v>
      </c>
      <c r="F2381" t="s">
        <v>889</v>
      </c>
      <c r="G2381" t="s">
        <v>890</v>
      </c>
      <c r="H2381" t="s">
        <v>633</v>
      </c>
      <c r="I2381" t="s">
        <v>60</v>
      </c>
    </row>
    <row r="2382" spans="2:9">
      <c r="B2382" t="s">
        <v>6040</v>
      </c>
      <c r="C2382" t="s">
        <v>6041</v>
      </c>
      <c r="D2382" t="s">
        <v>836</v>
      </c>
      <c r="E2382" t="s">
        <v>837</v>
      </c>
      <c r="F2382" t="s">
        <v>1443</v>
      </c>
      <c r="G2382" t="s">
        <v>1444</v>
      </c>
      <c r="H2382" t="s">
        <v>622</v>
      </c>
      <c r="I2382" t="s">
        <v>623</v>
      </c>
    </row>
    <row r="2383" spans="2:9">
      <c r="B2383" t="s">
        <v>6042</v>
      </c>
      <c r="C2383" t="s">
        <v>6043</v>
      </c>
      <c r="D2383" t="s">
        <v>836</v>
      </c>
      <c r="E2383" t="s">
        <v>837</v>
      </c>
      <c r="F2383" t="s">
        <v>1757</v>
      </c>
      <c r="G2383" t="s">
        <v>1758</v>
      </c>
      <c r="H2383" t="s">
        <v>612</v>
      </c>
      <c r="I2383" t="s">
        <v>613</v>
      </c>
    </row>
    <row r="2384" spans="2:9">
      <c r="B2384" t="s">
        <v>6044</v>
      </c>
      <c r="C2384" t="s">
        <v>6045</v>
      </c>
      <c r="D2384" t="s">
        <v>836</v>
      </c>
      <c r="E2384" t="s">
        <v>837</v>
      </c>
      <c r="F2384" t="s">
        <v>1668</v>
      </c>
      <c r="G2384" t="s">
        <v>1669</v>
      </c>
      <c r="H2384" t="s">
        <v>633</v>
      </c>
      <c r="I2384" t="s">
        <v>60</v>
      </c>
    </row>
    <row r="2385" spans="2:9">
      <c r="B2385" t="s">
        <v>6046</v>
      </c>
      <c r="C2385" t="s">
        <v>6047</v>
      </c>
      <c r="D2385" t="s">
        <v>836</v>
      </c>
      <c r="E2385" t="s">
        <v>837</v>
      </c>
      <c r="F2385" t="s">
        <v>852</v>
      </c>
      <c r="G2385" t="s">
        <v>853</v>
      </c>
      <c r="H2385" t="s">
        <v>760</v>
      </c>
      <c r="I2385" t="s">
        <v>761</v>
      </c>
    </row>
    <row r="2386" spans="2:9" hidden="1">
      <c r="B2386" t="s">
        <v>6048</v>
      </c>
      <c r="C2386" t="s">
        <v>6049</v>
      </c>
      <c r="D2386" t="s">
        <v>887</v>
      </c>
      <c r="E2386" t="s">
        <v>888</v>
      </c>
      <c r="F2386" t="s">
        <v>889</v>
      </c>
      <c r="G2386" t="s">
        <v>890</v>
      </c>
      <c r="H2386" t="s">
        <v>633</v>
      </c>
      <c r="I2386" t="s">
        <v>60</v>
      </c>
    </row>
    <row r="2387" spans="2:9" hidden="1">
      <c r="B2387" t="s">
        <v>6050</v>
      </c>
      <c r="C2387" t="s">
        <v>6051</v>
      </c>
      <c r="D2387" t="s">
        <v>887</v>
      </c>
      <c r="E2387" t="s">
        <v>888</v>
      </c>
      <c r="F2387" t="s">
        <v>1924</v>
      </c>
      <c r="G2387" t="s">
        <v>1925</v>
      </c>
      <c r="H2387" t="s">
        <v>633</v>
      </c>
      <c r="I2387" t="s">
        <v>60</v>
      </c>
    </row>
    <row r="2388" spans="2:9">
      <c r="B2388" t="s">
        <v>6052</v>
      </c>
      <c r="C2388" t="s">
        <v>6053</v>
      </c>
      <c r="D2388" t="s">
        <v>836</v>
      </c>
      <c r="E2388" t="s">
        <v>837</v>
      </c>
      <c r="F2388" t="s">
        <v>935</v>
      </c>
      <c r="G2388" t="s">
        <v>936</v>
      </c>
      <c r="H2388" t="s">
        <v>4728</v>
      </c>
      <c r="I2388" t="s">
        <v>4729</v>
      </c>
    </row>
    <row r="2389" spans="2:9">
      <c r="B2389" t="s">
        <v>6054</v>
      </c>
      <c r="C2389" t="s">
        <v>6055</v>
      </c>
      <c r="D2389" t="s">
        <v>836</v>
      </c>
      <c r="E2389" t="s">
        <v>837</v>
      </c>
      <c r="F2389" t="s">
        <v>1769</v>
      </c>
      <c r="G2389" t="s">
        <v>1770</v>
      </c>
      <c r="H2389" t="s">
        <v>576</v>
      </c>
      <c r="I2389" t="s">
        <v>16</v>
      </c>
    </row>
    <row r="2390" spans="2:9">
      <c r="B2390" t="s">
        <v>6056</v>
      </c>
      <c r="C2390" t="s">
        <v>6057</v>
      </c>
      <c r="D2390" t="s">
        <v>836</v>
      </c>
      <c r="E2390" t="s">
        <v>837</v>
      </c>
      <c r="F2390" t="s">
        <v>1769</v>
      </c>
      <c r="G2390" t="s">
        <v>1770</v>
      </c>
      <c r="H2390" t="s">
        <v>576</v>
      </c>
      <c r="I2390" t="s">
        <v>16</v>
      </c>
    </row>
    <row r="2391" spans="2:9" hidden="1">
      <c r="B2391" t="s">
        <v>6058</v>
      </c>
      <c r="C2391" t="s">
        <v>6059</v>
      </c>
      <c r="D2391" t="s">
        <v>887</v>
      </c>
      <c r="E2391" t="s">
        <v>888</v>
      </c>
      <c r="F2391" t="s">
        <v>889</v>
      </c>
      <c r="G2391" t="s">
        <v>890</v>
      </c>
      <c r="H2391" t="s">
        <v>633</v>
      </c>
      <c r="I2391" t="s">
        <v>60</v>
      </c>
    </row>
    <row r="2392" spans="2:9">
      <c r="B2392" t="s">
        <v>6060</v>
      </c>
      <c r="C2392" t="s">
        <v>6061</v>
      </c>
      <c r="D2392" t="s">
        <v>836</v>
      </c>
      <c r="E2392" t="s">
        <v>837</v>
      </c>
      <c r="F2392" t="s">
        <v>1393</v>
      </c>
      <c r="G2392" t="s">
        <v>1394</v>
      </c>
      <c r="H2392" t="s">
        <v>1152</v>
      </c>
      <c r="I2392" t="s">
        <v>1153</v>
      </c>
    </row>
    <row r="2393" spans="2:9">
      <c r="B2393" t="s">
        <v>6062</v>
      </c>
      <c r="C2393" t="s">
        <v>6063</v>
      </c>
      <c r="D2393" t="s">
        <v>836</v>
      </c>
      <c r="E2393" t="s">
        <v>837</v>
      </c>
      <c r="F2393" t="s">
        <v>1316</v>
      </c>
      <c r="G2393" t="s">
        <v>1317</v>
      </c>
      <c r="H2393" t="s">
        <v>562</v>
      </c>
      <c r="I2393" t="s">
        <v>13</v>
      </c>
    </row>
    <row r="2394" spans="2:9">
      <c r="B2394" t="s">
        <v>6064</v>
      </c>
      <c r="C2394" t="s">
        <v>6065</v>
      </c>
      <c r="D2394" t="s">
        <v>836</v>
      </c>
      <c r="E2394" t="s">
        <v>837</v>
      </c>
      <c r="F2394" t="s">
        <v>2494</v>
      </c>
      <c r="G2394" t="s">
        <v>2495</v>
      </c>
      <c r="H2394" t="s">
        <v>576</v>
      </c>
      <c r="I2394" t="s">
        <v>16</v>
      </c>
    </row>
    <row r="2395" spans="2:9">
      <c r="B2395" t="s">
        <v>6066</v>
      </c>
      <c r="C2395" t="s">
        <v>6067</v>
      </c>
      <c r="D2395" t="s">
        <v>836</v>
      </c>
      <c r="E2395" t="s">
        <v>837</v>
      </c>
      <c r="F2395" t="s">
        <v>2458</v>
      </c>
      <c r="G2395" t="s">
        <v>2459</v>
      </c>
      <c r="H2395" t="s">
        <v>590</v>
      </c>
      <c r="I2395" t="s">
        <v>591</v>
      </c>
    </row>
    <row r="2396" spans="2:9">
      <c r="B2396" t="s">
        <v>6068</v>
      </c>
      <c r="C2396" t="s">
        <v>6069</v>
      </c>
      <c r="D2396" t="s">
        <v>836</v>
      </c>
      <c r="E2396" t="s">
        <v>837</v>
      </c>
      <c r="F2396" t="s">
        <v>2402</v>
      </c>
      <c r="G2396" t="s">
        <v>2403</v>
      </c>
      <c r="H2396" t="s">
        <v>1773</v>
      </c>
      <c r="I2396" t="s">
        <v>1774</v>
      </c>
    </row>
    <row r="2397" spans="2:9">
      <c r="B2397" t="s">
        <v>6070</v>
      </c>
      <c r="C2397" t="s">
        <v>6071</v>
      </c>
      <c r="D2397" t="s">
        <v>836</v>
      </c>
      <c r="E2397" t="s">
        <v>837</v>
      </c>
      <c r="F2397" t="s">
        <v>1753</v>
      </c>
      <c r="G2397" t="s">
        <v>1754</v>
      </c>
      <c r="H2397" t="s">
        <v>5797</v>
      </c>
      <c r="I2397" t="s">
        <v>5798</v>
      </c>
    </row>
    <row r="2398" spans="2:9">
      <c r="B2398" t="s">
        <v>6072</v>
      </c>
      <c r="C2398" t="s">
        <v>6073</v>
      </c>
      <c r="D2398" t="s">
        <v>836</v>
      </c>
      <c r="E2398" t="s">
        <v>837</v>
      </c>
      <c r="F2398" t="s">
        <v>2494</v>
      </c>
      <c r="G2398" t="s">
        <v>2495</v>
      </c>
      <c r="H2398" t="s">
        <v>576</v>
      </c>
      <c r="I2398" t="s">
        <v>16</v>
      </c>
    </row>
    <row r="2399" spans="2:9">
      <c r="B2399" t="s">
        <v>6074</v>
      </c>
      <c r="C2399" t="s">
        <v>6075</v>
      </c>
      <c r="D2399" t="s">
        <v>836</v>
      </c>
      <c r="E2399" t="s">
        <v>837</v>
      </c>
      <c r="F2399" t="s">
        <v>1443</v>
      </c>
      <c r="G2399" t="s">
        <v>1444</v>
      </c>
      <c r="H2399" t="s">
        <v>760</v>
      </c>
      <c r="I2399" t="s">
        <v>761</v>
      </c>
    </row>
    <row r="2400" spans="2:9" hidden="1">
      <c r="B2400" t="s">
        <v>6076</v>
      </c>
      <c r="C2400" t="s">
        <v>6077</v>
      </c>
      <c r="D2400" t="s">
        <v>887</v>
      </c>
      <c r="E2400" t="s">
        <v>888</v>
      </c>
      <c r="F2400" t="s">
        <v>889</v>
      </c>
      <c r="G2400" t="s">
        <v>890</v>
      </c>
      <c r="H2400" t="s">
        <v>633</v>
      </c>
      <c r="I2400" t="s">
        <v>60</v>
      </c>
    </row>
    <row r="2401" spans="2:9" hidden="1">
      <c r="B2401" t="s">
        <v>6078</v>
      </c>
      <c r="C2401" t="s">
        <v>6079</v>
      </c>
      <c r="D2401" t="s">
        <v>1305</v>
      </c>
      <c r="E2401" t="s">
        <v>1306</v>
      </c>
      <c r="F2401" t="s">
        <v>2575</v>
      </c>
      <c r="G2401" t="s">
        <v>2576</v>
      </c>
      <c r="H2401" t="s">
        <v>2876</v>
      </c>
      <c r="I2401" t="s">
        <v>2877</v>
      </c>
    </row>
    <row r="2402" spans="2:9" hidden="1">
      <c r="B2402" t="s">
        <v>6080</v>
      </c>
      <c r="C2402" t="s">
        <v>6081</v>
      </c>
      <c r="D2402" t="s">
        <v>887</v>
      </c>
      <c r="E2402" t="s">
        <v>888</v>
      </c>
      <c r="F2402" t="s">
        <v>889</v>
      </c>
      <c r="G2402" t="s">
        <v>890</v>
      </c>
      <c r="H2402" t="s">
        <v>633</v>
      </c>
      <c r="I2402" t="s">
        <v>60</v>
      </c>
    </row>
    <row r="2403" spans="2:9" hidden="1">
      <c r="B2403" t="s">
        <v>6082</v>
      </c>
      <c r="C2403" t="s">
        <v>6083</v>
      </c>
      <c r="D2403" t="s">
        <v>887</v>
      </c>
      <c r="E2403" t="s">
        <v>888</v>
      </c>
      <c r="F2403" t="s">
        <v>889</v>
      </c>
      <c r="G2403" t="s">
        <v>890</v>
      </c>
      <c r="H2403" t="s">
        <v>633</v>
      </c>
      <c r="I2403" t="s">
        <v>60</v>
      </c>
    </row>
    <row r="2404" spans="2:9">
      <c r="B2404" t="s">
        <v>814</v>
      </c>
      <c r="C2404" t="s">
        <v>815</v>
      </c>
      <c r="D2404" t="s">
        <v>836</v>
      </c>
      <c r="E2404" t="s">
        <v>837</v>
      </c>
      <c r="F2404" t="s">
        <v>57</v>
      </c>
      <c r="G2404" t="s">
        <v>741</v>
      </c>
      <c r="H2404" t="s">
        <v>696</v>
      </c>
      <c r="I2404" t="s">
        <v>15</v>
      </c>
    </row>
    <row r="2405" spans="2:9">
      <c r="B2405" t="s">
        <v>6084</v>
      </c>
      <c r="C2405" t="s">
        <v>6085</v>
      </c>
      <c r="D2405" t="s">
        <v>836</v>
      </c>
      <c r="E2405" t="s">
        <v>837</v>
      </c>
      <c r="F2405" t="s">
        <v>925</v>
      </c>
      <c r="G2405" t="s">
        <v>926</v>
      </c>
      <c r="H2405" t="s">
        <v>576</v>
      </c>
      <c r="I2405" t="s">
        <v>16</v>
      </c>
    </row>
    <row r="2406" spans="2:9">
      <c r="B2406" t="s">
        <v>6086</v>
      </c>
      <c r="C2406" t="s">
        <v>6087</v>
      </c>
      <c r="D2406" t="s">
        <v>836</v>
      </c>
      <c r="E2406" t="s">
        <v>837</v>
      </c>
      <c r="F2406" t="s">
        <v>1393</v>
      </c>
      <c r="G2406" t="s">
        <v>1394</v>
      </c>
      <c r="H2406" t="s">
        <v>562</v>
      </c>
      <c r="I2406" t="s">
        <v>13</v>
      </c>
    </row>
    <row r="2407" spans="2:9">
      <c r="B2407" t="s">
        <v>6088</v>
      </c>
      <c r="C2407" t="s">
        <v>6089</v>
      </c>
      <c r="D2407" t="s">
        <v>836</v>
      </c>
      <c r="E2407" t="s">
        <v>837</v>
      </c>
      <c r="F2407" t="s">
        <v>1769</v>
      </c>
      <c r="G2407" t="s">
        <v>1770</v>
      </c>
      <c r="H2407" t="s">
        <v>608</v>
      </c>
      <c r="I2407" t="s">
        <v>609</v>
      </c>
    </row>
    <row r="2408" spans="2:9">
      <c r="B2408" t="s">
        <v>6090</v>
      </c>
      <c r="C2408" t="s">
        <v>6091</v>
      </c>
      <c r="D2408" t="s">
        <v>836</v>
      </c>
      <c r="E2408" t="s">
        <v>837</v>
      </c>
      <c r="F2408" t="s">
        <v>1614</v>
      </c>
      <c r="G2408" t="s">
        <v>1615</v>
      </c>
      <c r="H2408" t="s">
        <v>622</v>
      </c>
      <c r="I2408" t="s">
        <v>623</v>
      </c>
    </row>
    <row r="2409" spans="2:9">
      <c r="B2409" t="s">
        <v>6092</v>
      </c>
      <c r="C2409" t="s">
        <v>6093</v>
      </c>
      <c r="D2409" t="s">
        <v>836</v>
      </c>
      <c r="E2409" t="s">
        <v>837</v>
      </c>
      <c r="F2409" t="s">
        <v>1083</v>
      </c>
      <c r="G2409" t="s">
        <v>1084</v>
      </c>
      <c r="H2409" t="s">
        <v>4955</v>
      </c>
      <c r="I2409" t="s">
        <v>4956</v>
      </c>
    </row>
    <row r="2410" spans="2:9">
      <c r="B2410" t="s">
        <v>6094</v>
      </c>
      <c r="C2410" t="s">
        <v>6095</v>
      </c>
      <c r="D2410" t="s">
        <v>836</v>
      </c>
      <c r="E2410" t="s">
        <v>837</v>
      </c>
      <c r="F2410" t="s">
        <v>2494</v>
      </c>
      <c r="G2410" t="s">
        <v>2495</v>
      </c>
      <c r="H2410" t="s">
        <v>600</v>
      </c>
      <c r="I2410" t="s">
        <v>601</v>
      </c>
    </row>
    <row r="2411" spans="2:9" hidden="1">
      <c r="B2411" t="s">
        <v>6096</v>
      </c>
      <c r="C2411" t="s">
        <v>6097</v>
      </c>
      <c r="D2411" t="s">
        <v>887</v>
      </c>
      <c r="E2411" t="s">
        <v>888</v>
      </c>
      <c r="F2411" t="s">
        <v>889</v>
      </c>
      <c r="G2411" t="s">
        <v>890</v>
      </c>
      <c r="H2411" t="s">
        <v>633</v>
      </c>
      <c r="I2411" t="s">
        <v>60</v>
      </c>
    </row>
    <row r="2412" spans="2:9" hidden="1">
      <c r="B2412" t="s">
        <v>6098</v>
      </c>
      <c r="C2412" t="s">
        <v>6099</v>
      </c>
      <c r="D2412" t="s">
        <v>887</v>
      </c>
      <c r="E2412" t="s">
        <v>888</v>
      </c>
      <c r="F2412" t="s">
        <v>889</v>
      </c>
      <c r="G2412" t="s">
        <v>890</v>
      </c>
      <c r="H2412" t="s">
        <v>633</v>
      </c>
      <c r="I2412" t="s">
        <v>60</v>
      </c>
    </row>
    <row r="2413" spans="2:9">
      <c r="B2413" t="s">
        <v>6100</v>
      </c>
      <c r="C2413" t="s">
        <v>6101</v>
      </c>
      <c r="D2413" t="s">
        <v>836</v>
      </c>
      <c r="E2413" t="s">
        <v>837</v>
      </c>
      <c r="F2413" t="s">
        <v>1765</v>
      </c>
      <c r="G2413" t="s">
        <v>1766</v>
      </c>
      <c r="H2413" t="s">
        <v>576</v>
      </c>
      <c r="I2413" t="s">
        <v>16</v>
      </c>
    </row>
    <row r="2414" spans="2:9">
      <c r="B2414" t="s">
        <v>6102</v>
      </c>
      <c r="C2414" t="s">
        <v>6103</v>
      </c>
      <c r="D2414" t="s">
        <v>836</v>
      </c>
      <c r="E2414" t="s">
        <v>837</v>
      </c>
      <c r="F2414" t="s">
        <v>993</v>
      </c>
      <c r="G2414" t="s">
        <v>994</v>
      </c>
      <c r="H2414" t="s">
        <v>562</v>
      </c>
      <c r="I2414" t="s">
        <v>13</v>
      </c>
    </row>
    <row r="2415" spans="2:9">
      <c r="B2415" t="s">
        <v>6104</v>
      </c>
      <c r="C2415" t="s">
        <v>6105</v>
      </c>
      <c r="D2415" t="s">
        <v>836</v>
      </c>
      <c r="E2415" t="s">
        <v>837</v>
      </c>
      <c r="F2415" t="s">
        <v>1316</v>
      </c>
      <c r="G2415" t="s">
        <v>1317</v>
      </c>
      <c r="H2415" t="s">
        <v>550</v>
      </c>
      <c r="I2415" t="s">
        <v>432</v>
      </c>
    </row>
    <row r="2416" spans="2:9" hidden="1">
      <c r="B2416" t="s">
        <v>6106</v>
      </c>
      <c r="C2416" t="s">
        <v>6107</v>
      </c>
      <c r="D2416" t="s">
        <v>887</v>
      </c>
      <c r="E2416" t="s">
        <v>888</v>
      </c>
      <c r="F2416" t="s">
        <v>889</v>
      </c>
      <c r="G2416" t="s">
        <v>890</v>
      </c>
      <c r="H2416" t="s">
        <v>633</v>
      </c>
      <c r="I2416" t="s">
        <v>60</v>
      </c>
    </row>
    <row r="2417" spans="2:9">
      <c r="B2417" t="s">
        <v>6108</v>
      </c>
      <c r="C2417" t="s">
        <v>6109</v>
      </c>
      <c r="D2417" t="s">
        <v>836</v>
      </c>
      <c r="E2417" t="s">
        <v>837</v>
      </c>
      <c r="F2417" t="s">
        <v>2330</v>
      </c>
      <c r="G2417" t="s">
        <v>2331</v>
      </c>
      <c r="H2417" t="s">
        <v>600</v>
      </c>
      <c r="I2417" t="s">
        <v>601</v>
      </c>
    </row>
    <row r="2418" spans="2:9">
      <c r="B2418" t="s">
        <v>6110</v>
      </c>
      <c r="C2418" t="s">
        <v>6111</v>
      </c>
      <c r="D2418" t="s">
        <v>836</v>
      </c>
      <c r="E2418" t="s">
        <v>837</v>
      </c>
      <c r="F2418" t="s">
        <v>1533</v>
      </c>
      <c r="G2418" t="s">
        <v>1534</v>
      </c>
      <c r="H2418" t="s">
        <v>600</v>
      </c>
      <c r="I2418" t="s">
        <v>601</v>
      </c>
    </row>
    <row r="2419" spans="2:9">
      <c r="B2419" t="s">
        <v>6112</v>
      </c>
      <c r="C2419" t="s">
        <v>6113</v>
      </c>
      <c r="D2419" t="s">
        <v>836</v>
      </c>
      <c r="E2419" t="s">
        <v>837</v>
      </c>
      <c r="F2419" t="s">
        <v>838</v>
      </c>
      <c r="G2419" t="s">
        <v>839</v>
      </c>
      <c r="H2419" t="s">
        <v>600</v>
      </c>
      <c r="I2419" t="s">
        <v>601</v>
      </c>
    </row>
    <row r="2420" spans="2:9">
      <c r="B2420" t="s">
        <v>6114</v>
      </c>
      <c r="C2420" t="s">
        <v>6115</v>
      </c>
      <c r="D2420" t="s">
        <v>836</v>
      </c>
      <c r="E2420" t="s">
        <v>837</v>
      </c>
      <c r="F2420" t="s">
        <v>935</v>
      </c>
      <c r="G2420" t="s">
        <v>936</v>
      </c>
      <c r="H2420" t="s">
        <v>628</v>
      </c>
      <c r="I2420" t="s">
        <v>629</v>
      </c>
    </row>
    <row r="2421" spans="2:9">
      <c r="B2421" t="s">
        <v>778</v>
      </c>
      <c r="C2421" t="s">
        <v>779</v>
      </c>
      <c r="D2421" t="s">
        <v>836</v>
      </c>
      <c r="E2421" t="s">
        <v>837</v>
      </c>
      <c r="F2421" t="s">
        <v>57</v>
      </c>
      <c r="G2421" t="s">
        <v>741</v>
      </c>
      <c r="H2421" t="s">
        <v>570</v>
      </c>
      <c r="I2421" t="s">
        <v>14</v>
      </c>
    </row>
    <row r="2422" spans="2:9">
      <c r="B2422" t="s">
        <v>6116</v>
      </c>
      <c r="C2422" t="s">
        <v>6117</v>
      </c>
      <c r="D2422" t="s">
        <v>836</v>
      </c>
      <c r="E2422" t="s">
        <v>837</v>
      </c>
      <c r="F2422" t="s">
        <v>1898</v>
      </c>
      <c r="G2422" t="s">
        <v>1899</v>
      </c>
      <c r="H2422" t="s">
        <v>608</v>
      </c>
      <c r="I2422" t="s">
        <v>609</v>
      </c>
    </row>
    <row r="2423" spans="2:9">
      <c r="B2423" t="s">
        <v>681</v>
      </c>
      <c r="C2423" t="s">
        <v>682</v>
      </c>
      <c r="D2423" t="s">
        <v>836</v>
      </c>
      <c r="E2423" t="s">
        <v>837</v>
      </c>
      <c r="F2423" t="s">
        <v>680</v>
      </c>
      <c r="G2423" t="s">
        <v>5720</v>
      </c>
      <c r="H2423" t="s">
        <v>570</v>
      </c>
      <c r="I2423" t="s">
        <v>14</v>
      </c>
    </row>
    <row r="2424" spans="2:9">
      <c r="B2424" t="s">
        <v>6118</v>
      </c>
      <c r="C2424" t="s">
        <v>6119</v>
      </c>
      <c r="D2424" t="s">
        <v>836</v>
      </c>
      <c r="E2424" t="s">
        <v>837</v>
      </c>
      <c r="F2424" t="s">
        <v>1644</v>
      </c>
      <c r="G2424" t="s">
        <v>1645</v>
      </c>
      <c r="H2424" t="s">
        <v>576</v>
      </c>
      <c r="I2424" t="s">
        <v>16</v>
      </c>
    </row>
    <row r="2425" spans="2:9">
      <c r="B2425" t="s">
        <v>6120</v>
      </c>
      <c r="C2425" t="s">
        <v>6121</v>
      </c>
      <c r="D2425" t="s">
        <v>836</v>
      </c>
      <c r="E2425" t="s">
        <v>837</v>
      </c>
      <c r="F2425" t="s">
        <v>1614</v>
      </c>
      <c r="G2425" t="s">
        <v>1615</v>
      </c>
      <c r="H2425" t="s">
        <v>590</v>
      </c>
      <c r="I2425" t="s">
        <v>591</v>
      </c>
    </row>
    <row r="2426" spans="2:9">
      <c r="B2426" t="s">
        <v>6122</v>
      </c>
      <c r="C2426" t="s">
        <v>6123</v>
      </c>
      <c r="D2426" t="s">
        <v>836</v>
      </c>
      <c r="E2426" t="s">
        <v>837</v>
      </c>
      <c r="F2426" t="s">
        <v>1101</v>
      </c>
      <c r="G2426" t="s">
        <v>1102</v>
      </c>
      <c r="H2426" t="s">
        <v>590</v>
      </c>
      <c r="I2426" t="s">
        <v>591</v>
      </c>
    </row>
    <row r="2427" spans="2:9" hidden="1">
      <c r="B2427" t="s">
        <v>6124</v>
      </c>
      <c r="C2427" t="s">
        <v>6125</v>
      </c>
      <c r="D2427" t="s">
        <v>887</v>
      </c>
      <c r="E2427" t="s">
        <v>888</v>
      </c>
      <c r="F2427" t="s">
        <v>889</v>
      </c>
      <c r="G2427" t="s">
        <v>890</v>
      </c>
      <c r="H2427" t="s">
        <v>633</v>
      </c>
      <c r="I2427" t="s">
        <v>60</v>
      </c>
    </row>
    <row r="2428" spans="2:9">
      <c r="B2428" t="s">
        <v>6126</v>
      </c>
      <c r="C2428" t="s">
        <v>6127</v>
      </c>
      <c r="D2428" t="s">
        <v>836</v>
      </c>
      <c r="E2428" t="s">
        <v>837</v>
      </c>
      <c r="F2428" t="s">
        <v>1805</v>
      </c>
      <c r="G2428" t="s">
        <v>1806</v>
      </c>
      <c r="H2428" t="s">
        <v>600</v>
      </c>
      <c r="I2428" t="s">
        <v>601</v>
      </c>
    </row>
    <row r="2429" spans="2:9">
      <c r="B2429" t="s">
        <v>6128</v>
      </c>
      <c r="C2429" t="s">
        <v>6129</v>
      </c>
      <c r="D2429" t="s">
        <v>836</v>
      </c>
      <c r="E2429" t="s">
        <v>837</v>
      </c>
      <c r="F2429" t="s">
        <v>1614</v>
      </c>
      <c r="G2429" t="s">
        <v>1615</v>
      </c>
      <c r="H2429" t="s">
        <v>590</v>
      </c>
      <c r="I2429" t="s">
        <v>591</v>
      </c>
    </row>
    <row r="2430" spans="2:9">
      <c r="B2430" t="s">
        <v>6130</v>
      </c>
      <c r="C2430" t="s">
        <v>6131</v>
      </c>
      <c r="D2430" t="s">
        <v>836</v>
      </c>
      <c r="E2430" t="s">
        <v>837</v>
      </c>
      <c r="F2430" t="s">
        <v>895</v>
      </c>
      <c r="G2430" t="s">
        <v>896</v>
      </c>
      <c r="H2430" t="s">
        <v>760</v>
      </c>
      <c r="I2430" t="s">
        <v>761</v>
      </c>
    </row>
    <row r="2431" spans="2:9">
      <c r="B2431" t="s">
        <v>6132</v>
      </c>
      <c r="C2431" t="s">
        <v>6133</v>
      </c>
      <c r="D2431" t="s">
        <v>836</v>
      </c>
      <c r="E2431" t="s">
        <v>837</v>
      </c>
      <c r="F2431" t="s">
        <v>935</v>
      </c>
      <c r="G2431" t="s">
        <v>936</v>
      </c>
      <c r="H2431" t="s">
        <v>633</v>
      </c>
      <c r="I2431" t="s">
        <v>60</v>
      </c>
    </row>
    <row r="2432" spans="2:9">
      <c r="B2432" t="s">
        <v>6134</v>
      </c>
      <c r="C2432" t="s">
        <v>6135</v>
      </c>
      <c r="D2432" t="s">
        <v>836</v>
      </c>
      <c r="E2432" t="s">
        <v>837</v>
      </c>
      <c r="F2432" t="s">
        <v>2218</v>
      </c>
      <c r="G2432" t="s">
        <v>2219</v>
      </c>
      <c r="H2432" t="s">
        <v>600</v>
      </c>
      <c r="I2432" t="s">
        <v>601</v>
      </c>
    </row>
    <row r="2433" spans="2:9">
      <c r="B2433" t="s">
        <v>6136</v>
      </c>
      <c r="C2433" t="s">
        <v>6137</v>
      </c>
      <c r="D2433" t="s">
        <v>836</v>
      </c>
      <c r="E2433" t="s">
        <v>837</v>
      </c>
      <c r="F2433" t="s">
        <v>1745</v>
      </c>
      <c r="G2433" t="s">
        <v>1746</v>
      </c>
      <c r="H2433" t="s">
        <v>612</v>
      </c>
      <c r="I2433" t="s">
        <v>613</v>
      </c>
    </row>
    <row r="2434" spans="2:9">
      <c r="B2434" t="s">
        <v>6138</v>
      </c>
      <c r="C2434" t="s">
        <v>6139</v>
      </c>
      <c r="D2434" t="s">
        <v>836</v>
      </c>
      <c r="E2434" t="s">
        <v>837</v>
      </c>
      <c r="F2434" t="s">
        <v>935</v>
      </c>
      <c r="G2434" t="s">
        <v>936</v>
      </c>
      <c r="H2434" t="s">
        <v>760</v>
      </c>
      <c r="I2434" t="s">
        <v>761</v>
      </c>
    </row>
    <row r="2435" spans="2:9" hidden="1">
      <c r="B2435" t="s">
        <v>6140</v>
      </c>
      <c r="C2435" t="s">
        <v>6141</v>
      </c>
      <c r="D2435" t="s">
        <v>899</v>
      </c>
      <c r="E2435" t="s">
        <v>900</v>
      </c>
      <c r="F2435" t="s">
        <v>1105</v>
      </c>
      <c r="G2435" t="s">
        <v>1106</v>
      </c>
      <c r="H2435" t="s">
        <v>622</v>
      </c>
      <c r="I2435" t="s">
        <v>623</v>
      </c>
    </row>
    <row r="2436" spans="2:9">
      <c r="B2436" t="s">
        <v>6142</v>
      </c>
      <c r="C2436" t="s">
        <v>6143</v>
      </c>
      <c r="D2436" t="s">
        <v>836</v>
      </c>
      <c r="E2436" t="s">
        <v>837</v>
      </c>
      <c r="F2436" t="s">
        <v>1769</v>
      </c>
      <c r="G2436" t="s">
        <v>1770</v>
      </c>
      <c r="H2436" t="s">
        <v>576</v>
      </c>
      <c r="I2436" t="s">
        <v>16</v>
      </c>
    </row>
    <row r="2437" spans="2:9">
      <c r="B2437" t="s">
        <v>727</v>
      </c>
      <c r="C2437" t="s">
        <v>728</v>
      </c>
      <c r="D2437" t="s">
        <v>836</v>
      </c>
      <c r="E2437" t="s">
        <v>837</v>
      </c>
      <c r="F2437" t="s">
        <v>685</v>
      </c>
      <c r="G2437" t="s">
        <v>686</v>
      </c>
      <c r="H2437" t="s">
        <v>633</v>
      </c>
      <c r="I2437" t="s">
        <v>60</v>
      </c>
    </row>
    <row r="2438" spans="2:9">
      <c r="B2438" t="s">
        <v>6144</v>
      </c>
      <c r="C2438" t="s">
        <v>6145</v>
      </c>
      <c r="D2438" t="s">
        <v>836</v>
      </c>
      <c r="E2438" t="s">
        <v>837</v>
      </c>
      <c r="F2438" t="s">
        <v>1898</v>
      </c>
      <c r="G2438" t="s">
        <v>1899</v>
      </c>
      <c r="H2438" t="s">
        <v>608</v>
      </c>
      <c r="I2438" t="s">
        <v>609</v>
      </c>
    </row>
    <row r="2439" spans="2:9">
      <c r="B2439" t="s">
        <v>6146</v>
      </c>
      <c r="C2439" t="s">
        <v>6147</v>
      </c>
      <c r="D2439" t="s">
        <v>836</v>
      </c>
      <c r="E2439" t="s">
        <v>837</v>
      </c>
      <c r="F2439" t="s">
        <v>956</v>
      </c>
      <c r="G2439" t="s">
        <v>957</v>
      </c>
      <c r="H2439" t="s">
        <v>655</v>
      </c>
      <c r="I2439" t="s">
        <v>657</v>
      </c>
    </row>
    <row r="2440" spans="2:9">
      <c r="B2440" t="s">
        <v>6148</v>
      </c>
      <c r="C2440" t="s">
        <v>6149</v>
      </c>
      <c r="D2440" t="s">
        <v>836</v>
      </c>
      <c r="E2440" t="s">
        <v>837</v>
      </c>
      <c r="F2440" t="s">
        <v>876</v>
      </c>
      <c r="G2440" t="s">
        <v>877</v>
      </c>
      <c r="H2440" t="s">
        <v>2179</v>
      </c>
      <c r="I2440" t="s">
        <v>1715</v>
      </c>
    </row>
    <row r="2441" spans="2:9">
      <c r="B2441" t="s">
        <v>6150</v>
      </c>
      <c r="C2441" t="s">
        <v>6151</v>
      </c>
      <c r="D2441" t="s">
        <v>836</v>
      </c>
      <c r="E2441" t="s">
        <v>837</v>
      </c>
      <c r="F2441" t="s">
        <v>1785</v>
      </c>
      <c r="G2441" t="s">
        <v>1786</v>
      </c>
      <c r="H2441" t="s">
        <v>1418</v>
      </c>
      <c r="I2441" t="s">
        <v>1419</v>
      </c>
    </row>
    <row r="2442" spans="2:9">
      <c r="B2442" t="s">
        <v>6152</v>
      </c>
      <c r="C2442" t="s">
        <v>6153</v>
      </c>
      <c r="D2442" t="s">
        <v>836</v>
      </c>
      <c r="E2442" t="s">
        <v>837</v>
      </c>
      <c r="F2442" t="s">
        <v>3051</v>
      </c>
      <c r="G2442" t="s">
        <v>3052</v>
      </c>
      <c r="H2442" t="s">
        <v>760</v>
      </c>
      <c r="I2442" t="s">
        <v>761</v>
      </c>
    </row>
    <row r="2443" spans="2:9" hidden="1">
      <c r="B2443" t="s">
        <v>6154</v>
      </c>
      <c r="C2443" t="s">
        <v>6155</v>
      </c>
      <c r="D2443" t="s">
        <v>4106</v>
      </c>
      <c r="E2443" t="s">
        <v>4107</v>
      </c>
      <c r="F2443" t="s">
        <v>4108</v>
      </c>
      <c r="G2443" t="s">
        <v>4109</v>
      </c>
      <c r="H2443" t="s">
        <v>633</v>
      </c>
      <c r="I2443" t="s">
        <v>60</v>
      </c>
    </row>
    <row r="2444" spans="2:9">
      <c r="B2444" t="s">
        <v>6156</v>
      </c>
      <c r="C2444" t="s">
        <v>6157</v>
      </c>
      <c r="D2444" t="s">
        <v>836</v>
      </c>
      <c r="E2444" t="s">
        <v>837</v>
      </c>
      <c r="F2444" t="s">
        <v>1973</v>
      </c>
      <c r="G2444" t="s">
        <v>1974</v>
      </c>
      <c r="H2444" t="s">
        <v>696</v>
      </c>
      <c r="I2444" t="s">
        <v>15</v>
      </c>
    </row>
    <row r="2445" spans="2:9">
      <c r="B2445" t="s">
        <v>6158</v>
      </c>
      <c r="C2445" t="s">
        <v>6159</v>
      </c>
      <c r="D2445" t="s">
        <v>836</v>
      </c>
      <c r="E2445" t="s">
        <v>837</v>
      </c>
      <c r="F2445" t="s">
        <v>1777</v>
      </c>
      <c r="G2445" t="s">
        <v>1778</v>
      </c>
      <c r="H2445" t="s">
        <v>570</v>
      </c>
      <c r="I2445" t="s">
        <v>14</v>
      </c>
    </row>
    <row r="2446" spans="2:9">
      <c r="B2446" t="s">
        <v>6160</v>
      </c>
      <c r="C2446" t="s">
        <v>6161</v>
      </c>
      <c r="D2446" t="s">
        <v>836</v>
      </c>
      <c r="E2446" t="s">
        <v>837</v>
      </c>
      <c r="F2446" t="s">
        <v>1533</v>
      </c>
      <c r="G2446" t="s">
        <v>1534</v>
      </c>
      <c r="H2446" t="s">
        <v>612</v>
      </c>
      <c r="I2446" t="s">
        <v>613</v>
      </c>
    </row>
    <row r="2447" spans="2:9">
      <c r="B2447" t="s">
        <v>6162</v>
      </c>
      <c r="C2447" t="s">
        <v>6163</v>
      </c>
      <c r="D2447" t="s">
        <v>836</v>
      </c>
      <c r="E2447" t="s">
        <v>837</v>
      </c>
      <c r="F2447" t="s">
        <v>1101</v>
      </c>
      <c r="G2447" t="s">
        <v>1102</v>
      </c>
      <c r="H2447" t="s">
        <v>760</v>
      </c>
      <c r="I2447" t="s">
        <v>761</v>
      </c>
    </row>
    <row r="2448" spans="2:9">
      <c r="B2448" t="s">
        <v>6164</v>
      </c>
      <c r="C2448" t="s">
        <v>6165</v>
      </c>
      <c r="D2448" t="s">
        <v>836</v>
      </c>
      <c r="E2448" t="s">
        <v>837</v>
      </c>
      <c r="F2448" t="s">
        <v>1013</v>
      </c>
      <c r="G2448" t="s">
        <v>1014</v>
      </c>
      <c r="H2448" t="s">
        <v>622</v>
      </c>
      <c r="I2448" t="s">
        <v>623</v>
      </c>
    </row>
    <row r="2449" spans="2:9">
      <c r="B2449" t="s">
        <v>6166</v>
      </c>
      <c r="C2449" t="s">
        <v>6167</v>
      </c>
      <c r="D2449" t="s">
        <v>836</v>
      </c>
      <c r="E2449" t="s">
        <v>837</v>
      </c>
      <c r="F2449" t="s">
        <v>1728</v>
      </c>
      <c r="G2449" t="s">
        <v>1729</v>
      </c>
      <c r="H2449" t="s">
        <v>576</v>
      </c>
      <c r="I2449" t="s">
        <v>16</v>
      </c>
    </row>
    <row r="2450" spans="2:9">
      <c r="B2450" t="s">
        <v>6168</v>
      </c>
      <c r="C2450" t="s">
        <v>6169</v>
      </c>
      <c r="D2450" t="s">
        <v>836</v>
      </c>
      <c r="E2450" t="s">
        <v>837</v>
      </c>
      <c r="F2450" t="s">
        <v>1614</v>
      </c>
      <c r="G2450" t="s">
        <v>1615</v>
      </c>
      <c r="H2450" t="s">
        <v>612</v>
      </c>
      <c r="I2450" t="s">
        <v>613</v>
      </c>
    </row>
    <row r="2451" spans="2:9">
      <c r="B2451" t="s">
        <v>782</v>
      </c>
      <c r="C2451" t="s">
        <v>783</v>
      </c>
      <c r="D2451" t="s">
        <v>836</v>
      </c>
      <c r="E2451" t="s">
        <v>837</v>
      </c>
      <c r="F2451" t="s">
        <v>57</v>
      </c>
      <c r="G2451" t="s">
        <v>741</v>
      </c>
      <c r="H2451" t="s">
        <v>608</v>
      </c>
      <c r="I2451" t="s">
        <v>609</v>
      </c>
    </row>
    <row r="2452" spans="2:9" hidden="1">
      <c r="B2452" t="s">
        <v>6170</v>
      </c>
      <c r="C2452" t="s">
        <v>6171</v>
      </c>
      <c r="D2452" t="s">
        <v>887</v>
      </c>
      <c r="E2452" t="s">
        <v>888</v>
      </c>
      <c r="F2452" t="s">
        <v>889</v>
      </c>
      <c r="G2452" t="s">
        <v>890</v>
      </c>
      <c r="H2452" t="s">
        <v>633</v>
      </c>
      <c r="I2452" t="s">
        <v>60</v>
      </c>
    </row>
    <row r="2453" spans="2:9">
      <c r="B2453" t="s">
        <v>6172</v>
      </c>
      <c r="C2453" t="s">
        <v>6173</v>
      </c>
      <c r="D2453" t="s">
        <v>836</v>
      </c>
      <c r="E2453" t="s">
        <v>837</v>
      </c>
      <c r="F2453" t="s">
        <v>1040</v>
      </c>
      <c r="G2453" t="s">
        <v>1041</v>
      </c>
      <c r="H2453" t="s">
        <v>570</v>
      </c>
      <c r="I2453" t="s">
        <v>14</v>
      </c>
    </row>
    <row r="2454" spans="2:9">
      <c r="B2454" t="s">
        <v>6174</v>
      </c>
      <c r="C2454" t="s">
        <v>6175</v>
      </c>
      <c r="D2454" t="s">
        <v>836</v>
      </c>
      <c r="E2454" t="s">
        <v>837</v>
      </c>
      <c r="F2454" t="s">
        <v>1397</v>
      </c>
      <c r="G2454" t="s">
        <v>1398</v>
      </c>
      <c r="H2454" t="s">
        <v>633</v>
      </c>
      <c r="I2454" t="s">
        <v>60</v>
      </c>
    </row>
    <row r="2455" spans="2:9">
      <c r="B2455" t="s">
        <v>6176</v>
      </c>
      <c r="C2455" t="s">
        <v>6177</v>
      </c>
      <c r="D2455" t="s">
        <v>836</v>
      </c>
      <c r="E2455" t="s">
        <v>837</v>
      </c>
      <c r="F2455" t="s">
        <v>2376</v>
      </c>
      <c r="G2455" t="s">
        <v>2377</v>
      </c>
      <c r="H2455" t="s">
        <v>696</v>
      </c>
      <c r="I2455" t="s">
        <v>15</v>
      </c>
    </row>
    <row r="2456" spans="2:9">
      <c r="B2456" t="s">
        <v>6178</v>
      </c>
      <c r="C2456" t="s">
        <v>6179</v>
      </c>
      <c r="D2456" t="s">
        <v>836</v>
      </c>
      <c r="E2456" t="s">
        <v>837</v>
      </c>
      <c r="F2456" t="s">
        <v>1233</v>
      </c>
      <c r="G2456" t="s">
        <v>1234</v>
      </c>
      <c r="H2456" t="s">
        <v>622</v>
      </c>
      <c r="I2456" t="s">
        <v>623</v>
      </c>
    </row>
    <row r="2457" spans="2:9">
      <c r="B2457" t="s">
        <v>6180</v>
      </c>
      <c r="C2457" t="s">
        <v>6181</v>
      </c>
      <c r="D2457" t="s">
        <v>836</v>
      </c>
      <c r="E2457" t="s">
        <v>837</v>
      </c>
      <c r="F2457" t="s">
        <v>1519</v>
      </c>
      <c r="G2457" t="s">
        <v>1520</v>
      </c>
      <c r="H2457" t="s">
        <v>628</v>
      </c>
      <c r="I2457" t="s">
        <v>629</v>
      </c>
    </row>
    <row r="2458" spans="2:9" hidden="1">
      <c r="B2458" t="s">
        <v>6182</v>
      </c>
      <c r="C2458" t="s">
        <v>6183</v>
      </c>
      <c r="D2458" t="s">
        <v>887</v>
      </c>
      <c r="E2458" t="s">
        <v>888</v>
      </c>
      <c r="F2458" t="s">
        <v>889</v>
      </c>
      <c r="G2458" t="s">
        <v>890</v>
      </c>
      <c r="H2458" t="s">
        <v>633</v>
      </c>
      <c r="I2458" t="s">
        <v>60</v>
      </c>
    </row>
    <row r="2459" spans="2:9">
      <c r="B2459" t="s">
        <v>6184</v>
      </c>
      <c r="C2459" t="s">
        <v>6185</v>
      </c>
      <c r="D2459" t="s">
        <v>836</v>
      </c>
      <c r="E2459" t="s">
        <v>837</v>
      </c>
      <c r="F2459" t="s">
        <v>2758</v>
      </c>
      <c r="G2459" t="s">
        <v>2759</v>
      </c>
      <c r="H2459" t="s">
        <v>612</v>
      </c>
      <c r="I2459" t="s">
        <v>613</v>
      </c>
    </row>
    <row r="2460" spans="2:9">
      <c r="B2460" t="s">
        <v>6186</v>
      </c>
      <c r="C2460" t="s">
        <v>6187</v>
      </c>
      <c r="D2460" t="s">
        <v>836</v>
      </c>
      <c r="E2460" t="s">
        <v>837</v>
      </c>
      <c r="F2460" t="s">
        <v>1745</v>
      </c>
      <c r="G2460" t="s">
        <v>1746</v>
      </c>
      <c r="H2460" t="s">
        <v>608</v>
      </c>
      <c r="I2460" t="s">
        <v>609</v>
      </c>
    </row>
    <row r="2461" spans="2:9">
      <c r="B2461" t="s">
        <v>6188</v>
      </c>
      <c r="C2461" t="s">
        <v>6189</v>
      </c>
      <c r="D2461" t="s">
        <v>836</v>
      </c>
      <c r="E2461" t="s">
        <v>837</v>
      </c>
      <c r="F2461" t="s">
        <v>1101</v>
      </c>
      <c r="G2461" t="s">
        <v>1102</v>
      </c>
      <c r="H2461" t="s">
        <v>628</v>
      </c>
      <c r="I2461" t="s">
        <v>629</v>
      </c>
    </row>
    <row r="2462" spans="2:9">
      <c r="B2462" t="s">
        <v>6190</v>
      </c>
      <c r="C2462" t="s">
        <v>6191</v>
      </c>
      <c r="D2462" t="s">
        <v>836</v>
      </c>
      <c r="E2462" t="s">
        <v>837</v>
      </c>
      <c r="F2462" t="s">
        <v>1676</v>
      </c>
      <c r="G2462" t="s">
        <v>1677</v>
      </c>
      <c r="H2462" t="s">
        <v>570</v>
      </c>
      <c r="I2462" t="s">
        <v>14</v>
      </c>
    </row>
    <row r="2463" spans="2:9">
      <c r="B2463" t="s">
        <v>6192</v>
      </c>
      <c r="C2463" t="s">
        <v>6193</v>
      </c>
      <c r="D2463" t="s">
        <v>836</v>
      </c>
      <c r="E2463" t="s">
        <v>837</v>
      </c>
      <c r="F2463" t="s">
        <v>1769</v>
      </c>
      <c r="G2463" t="s">
        <v>1770</v>
      </c>
      <c r="H2463" t="s">
        <v>576</v>
      </c>
      <c r="I2463" t="s">
        <v>16</v>
      </c>
    </row>
    <row r="2464" spans="2:9">
      <c r="B2464" t="s">
        <v>6194</v>
      </c>
      <c r="C2464" t="s">
        <v>6195</v>
      </c>
      <c r="D2464" t="s">
        <v>836</v>
      </c>
      <c r="E2464" t="s">
        <v>837</v>
      </c>
      <c r="F2464" t="s">
        <v>2758</v>
      </c>
      <c r="G2464" t="s">
        <v>2759</v>
      </c>
      <c r="H2464" t="s">
        <v>612</v>
      </c>
      <c r="I2464" t="s">
        <v>613</v>
      </c>
    </row>
    <row r="2465" spans="2:9">
      <c r="B2465" t="s">
        <v>6196</v>
      </c>
      <c r="C2465" t="s">
        <v>6197</v>
      </c>
      <c r="D2465" t="s">
        <v>836</v>
      </c>
      <c r="E2465" t="s">
        <v>837</v>
      </c>
      <c r="F2465" t="s">
        <v>989</v>
      </c>
      <c r="G2465" t="s">
        <v>990</v>
      </c>
      <c r="H2465" t="s">
        <v>600</v>
      </c>
      <c r="I2465" t="s">
        <v>601</v>
      </c>
    </row>
    <row r="2466" spans="2:9">
      <c r="B2466" t="s">
        <v>6198</v>
      </c>
      <c r="C2466" t="s">
        <v>6199</v>
      </c>
      <c r="D2466" t="s">
        <v>836</v>
      </c>
      <c r="E2466" t="s">
        <v>837</v>
      </c>
      <c r="F2466" t="s">
        <v>1233</v>
      </c>
      <c r="G2466" t="s">
        <v>1234</v>
      </c>
      <c r="H2466" t="s">
        <v>696</v>
      </c>
      <c r="I2466" t="s">
        <v>15</v>
      </c>
    </row>
    <row r="2467" spans="2:9">
      <c r="B2467" t="s">
        <v>6200</v>
      </c>
      <c r="C2467" t="s">
        <v>6201</v>
      </c>
      <c r="D2467" t="s">
        <v>836</v>
      </c>
      <c r="E2467" t="s">
        <v>837</v>
      </c>
      <c r="F2467" t="s">
        <v>2494</v>
      </c>
      <c r="G2467" t="s">
        <v>2495</v>
      </c>
      <c r="H2467" t="s">
        <v>3235</v>
      </c>
      <c r="I2467" t="s">
        <v>3236</v>
      </c>
    </row>
    <row r="2468" spans="2:9">
      <c r="B2468" t="s">
        <v>6202</v>
      </c>
      <c r="C2468" t="s">
        <v>6203</v>
      </c>
      <c r="D2468" t="s">
        <v>836</v>
      </c>
      <c r="E2468" t="s">
        <v>837</v>
      </c>
      <c r="F2468" t="s">
        <v>935</v>
      </c>
      <c r="G2468" t="s">
        <v>936</v>
      </c>
      <c r="H2468" t="s">
        <v>570</v>
      </c>
      <c r="I2468" t="s">
        <v>14</v>
      </c>
    </row>
    <row r="2469" spans="2:9" hidden="1">
      <c r="B2469" t="s">
        <v>6204</v>
      </c>
      <c r="C2469" t="s">
        <v>6205</v>
      </c>
      <c r="D2469" t="s">
        <v>887</v>
      </c>
      <c r="E2469" t="s">
        <v>888</v>
      </c>
      <c r="F2469" t="s">
        <v>889</v>
      </c>
      <c r="G2469" t="s">
        <v>890</v>
      </c>
      <c r="H2469" t="s">
        <v>633</v>
      </c>
      <c r="I2469" t="s">
        <v>60</v>
      </c>
    </row>
    <row r="2470" spans="2:9">
      <c r="B2470" t="s">
        <v>6206</v>
      </c>
      <c r="C2470" t="s">
        <v>6207</v>
      </c>
      <c r="D2470" t="s">
        <v>836</v>
      </c>
      <c r="E2470" t="s">
        <v>837</v>
      </c>
      <c r="F2470" t="s">
        <v>1769</v>
      </c>
      <c r="G2470" t="s">
        <v>1770</v>
      </c>
      <c r="H2470" t="s">
        <v>576</v>
      </c>
      <c r="I2470" t="s">
        <v>16</v>
      </c>
    </row>
    <row r="2471" spans="2:9">
      <c r="B2471" t="s">
        <v>6208</v>
      </c>
      <c r="C2471" t="s">
        <v>6209</v>
      </c>
      <c r="D2471" t="s">
        <v>836</v>
      </c>
      <c r="E2471" t="s">
        <v>837</v>
      </c>
      <c r="F2471" t="s">
        <v>1393</v>
      </c>
      <c r="G2471" t="s">
        <v>1394</v>
      </c>
      <c r="H2471" t="s">
        <v>1152</v>
      </c>
      <c r="I2471" t="s">
        <v>1153</v>
      </c>
    </row>
    <row r="2472" spans="2:9">
      <c r="B2472" t="s">
        <v>6210</v>
      </c>
      <c r="C2472" t="s">
        <v>6211</v>
      </c>
      <c r="D2472" t="s">
        <v>836</v>
      </c>
      <c r="E2472" t="s">
        <v>837</v>
      </c>
      <c r="F2472" t="s">
        <v>1589</v>
      </c>
      <c r="G2472" t="s">
        <v>1590</v>
      </c>
      <c r="H2472" t="s">
        <v>570</v>
      </c>
      <c r="I2472" t="s">
        <v>14</v>
      </c>
    </row>
    <row r="2473" spans="2:9">
      <c r="B2473" t="s">
        <v>6212</v>
      </c>
      <c r="C2473" t="s">
        <v>6213</v>
      </c>
      <c r="D2473" t="s">
        <v>836</v>
      </c>
      <c r="E2473" t="s">
        <v>837</v>
      </c>
      <c r="F2473" t="s">
        <v>2955</v>
      </c>
      <c r="G2473" t="s">
        <v>2956</v>
      </c>
      <c r="H2473" t="s">
        <v>2876</v>
      </c>
      <c r="I2473" t="s">
        <v>2877</v>
      </c>
    </row>
    <row r="2474" spans="2:9">
      <c r="B2474" t="s">
        <v>6214</v>
      </c>
      <c r="C2474" t="s">
        <v>6215</v>
      </c>
      <c r="D2474" t="s">
        <v>836</v>
      </c>
      <c r="E2474" t="s">
        <v>837</v>
      </c>
      <c r="F2474" t="s">
        <v>1519</v>
      </c>
      <c r="G2474" t="s">
        <v>1520</v>
      </c>
      <c r="H2474" t="s">
        <v>760</v>
      </c>
      <c r="I2474" t="s">
        <v>761</v>
      </c>
    </row>
    <row r="2475" spans="2:9" hidden="1">
      <c r="B2475" t="s">
        <v>6216</v>
      </c>
      <c r="C2475" t="s">
        <v>6217</v>
      </c>
      <c r="D2475" t="s">
        <v>887</v>
      </c>
      <c r="E2475" t="s">
        <v>888</v>
      </c>
      <c r="F2475" t="s">
        <v>889</v>
      </c>
      <c r="G2475" t="s">
        <v>890</v>
      </c>
      <c r="H2475" t="s">
        <v>633</v>
      </c>
      <c r="I2475" t="s">
        <v>60</v>
      </c>
    </row>
    <row r="2476" spans="2:9" hidden="1">
      <c r="B2476" t="s">
        <v>6218</v>
      </c>
      <c r="C2476" t="s">
        <v>6219</v>
      </c>
      <c r="D2476" t="s">
        <v>887</v>
      </c>
      <c r="E2476" t="s">
        <v>888</v>
      </c>
      <c r="F2476" t="s">
        <v>889</v>
      </c>
      <c r="G2476" t="s">
        <v>890</v>
      </c>
      <c r="H2476" t="s">
        <v>633</v>
      </c>
      <c r="I2476" t="s">
        <v>60</v>
      </c>
    </row>
    <row r="2477" spans="2:9" hidden="1">
      <c r="B2477" t="s">
        <v>6220</v>
      </c>
      <c r="C2477" t="s">
        <v>6221</v>
      </c>
      <c r="D2477" t="s">
        <v>899</v>
      </c>
      <c r="E2477" t="s">
        <v>900</v>
      </c>
      <c r="F2477" t="s">
        <v>960</v>
      </c>
      <c r="G2477" t="s">
        <v>961</v>
      </c>
      <c r="H2477" t="s">
        <v>622</v>
      </c>
      <c r="I2477" t="s">
        <v>623</v>
      </c>
    </row>
    <row r="2478" spans="2:9" hidden="1">
      <c r="B2478" t="s">
        <v>6222</v>
      </c>
      <c r="C2478" t="s">
        <v>6223</v>
      </c>
      <c r="D2478" t="s">
        <v>887</v>
      </c>
      <c r="E2478" t="s">
        <v>888</v>
      </c>
      <c r="F2478" t="s">
        <v>889</v>
      </c>
      <c r="G2478" t="s">
        <v>890</v>
      </c>
      <c r="H2478" t="s">
        <v>633</v>
      </c>
      <c r="I2478" t="s">
        <v>60</v>
      </c>
    </row>
    <row r="2479" spans="2:9">
      <c r="B2479" t="s">
        <v>6224</v>
      </c>
      <c r="C2479" t="s">
        <v>6225</v>
      </c>
      <c r="D2479" t="s">
        <v>836</v>
      </c>
      <c r="E2479" t="s">
        <v>837</v>
      </c>
      <c r="F2479" t="s">
        <v>985</v>
      </c>
      <c r="G2479" t="s">
        <v>986</v>
      </c>
      <c r="H2479" t="s">
        <v>633</v>
      </c>
      <c r="I2479" t="s">
        <v>60</v>
      </c>
    </row>
    <row r="2480" spans="2:9" hidden="1">
      <c r="B2480" t="s">
        <v>6226</v>
      </c>
      <c r="C2480" t="s">
        <v>6227</v>
      </c>
      <c r="D2480" t="s">
        <v>887</v>
      </c>
      <c r="E2480" t="s">
        <v>888</v>
      </c>
      <c r="F2480" t="s">
        <v>889</v>
      </c>
      <c r="G2480" t="s">
        <v>890</v>
      </c>
      <c r="H2480" t="s">
        <v>633</v>
      </c>
      <c r="I2480" t="s">
        <v>60</v>
      </c>
    </row>
    <row r="2481" spans="2:9" hidden="1">
      <c r="B2481" t="s">
        <v>6228</v>
      </c>
      <c r="C2481" t="s">
        <v>6229</v>
      </c>
      <c r="D2481" t="s">
        <v>6230</v>
      </c>
      <c r="E2481" t="s">
        <v>6231</v>
      </c>
      <c r="F2481" t="s">
        <v>6232</v>
      </c>
      <c r="G2481" t="s">
        <v>6233</v>
      </c>
      <c r="H2481" t="s">
        <v>1178</v>
      </c>
      <c r="I2481" t="s">
        <v>1926</v>
      </c>
    </row>
    <row r="2482" spans="2:9" hidden="1">
      <c r="B2482" t="s">
        <v>6234</v>
      </c>
      <c r="C2482" t="s">
        <v>6235</v>
      </c>
      <c r="D2482" t="s">
        <v>6230</v>
      </c>
      <c r="E2482" t="s">
        <v>6231</v>
      </c>
      <c r="F2482" t="s">
        <v>6232</v>
      </c>
      <c r="G2482" t="s">
        <v>6233</v>
      </c>
      <c r="H2482" t="s">
        <v>1418</v>
      </c>
      <c r="I2482" t="s">
        <v>1419</v>
      </c>
    </row>
    <row r="2483" spans="2:9" hidden="1">
      <c r="B2483" t="s">
        <v>6236</v>
      </c>
      <c r="C2483" t="s">
        <v>6237</v>
      </c>
      <c r="D2483" t="s">
        <v>6230</v>
      </c>
      <c r="E2483" t="s">
        <v>6231</v>
      </c>
      <c r="F2483" t="s">
        <v>6232</v>
      </c>
      <c r="G2483" t="s">
        <v>6233</v>
      </c>
      <c r="H2483" t="s">
        <v>4435</v>
      </c>
      <c r="I2483" t="s">
        <v>4436</v>
      </c>
    </row>
    <row r="2484" spans="2:9" hidden="1">
      <c r="B2484" t="s">
        <v>6238</v>
      </c>
      <c r="C2484" t="s">
        <v>6239</v>
      </c>
      <c r="D2484" t="s">
        <v>6230</v>
      </c>
      <c r="E2484" t="s">
        <v>6231</v>
      </c>
      <c r="F2484" t="s">
        <v>6232</v>
      </c>
      <c r="G2484" t="s">
        <v>6233</v>
      </c>
      <c r="H2484" t="s">
        <v>3787</v>
      </c>
      <c r="I2484" t="s">
        <v>3788</v>
      </c>
    </row>
    <row r="2485" spans="2:9" hidden="1">
      <c r="B2485" t="s">
        <v>6240</v>
      </c>
      <c r="C2485" t="s">
        <v>6039</v>
      </c>
      <c r="D2485" t="s">
        <v>6230</v>
      </c>
      <c r="E2485" t="s">
        <v>6231</v>
      </c>
      <c r="F2485" t="s">
        <v>6232</v>
      </c>
      <c r="G2485" t="s">
        <v>6233</v>
      </c>
      <c r="H2485" t="s">
        <v>3787</v>
      </c>
      <c r="I2485" t="s">
        <v>3788</v>
      </c>
    </row>
    <row r="2486" spans="2:9" hidden="1">
      <c r="B2486" t="s">
        <v>6241</v>
      </c>
      <c r="C2486" t="s">
        <v>6242</v>
      </c>
      <c r="D2486" t="s">
        <v>6230</v>
      </c>
      <c r="E2486" t="s">
        <v>6231</v>
      </c>
      <c r="F2486" t="s">
        <v>6232</v>
      </c>
      <c r="G2486" t="s">
        <v>6233</v>
      </c>
      <c r="H2486" t="s">
        <v>3787</v>
      </c>
      <c r="I2486" t="s">
        <v>3788</v>
      </c>
    </row>
    <row r="2487" spans="2:9" hidden="1">
      <c r="B2487" t="s">
        <v>6243</v>
      </c>
      <c r="C2487" t="s">
        <v>6244</v>
      </c>
      <c r="D2487" t="s">
        <v>6230</v>
      </c>
      <c r="E2487" t="s">
        <v>6231</v>
      </c>
      <c r="F2487" t="s">
        <v>6232</v>
      </c>
      <c r="G2487" t="s">
        <v>6233</v>
      </c>
      <c r="H2487" t="s">
        <v>4435</v>
      </c>
      <c r="I2487" t="s">
        <v>4436</v>
      </c>
    </row>
    <row r="2488" spans="2:9" hidden="1">
      <c r="B2488" t="s">
        <v>6245</v>
      </c>
      <c r="C2488" t="s">
        <v>6246</v>
      </c>
      <c r="D2488" t="s">
        <v>6230</v>
      </c>
      <c r="E2488" t="s">
        <v>6231</v>
      </c>
      <c r="F2488" t="s">
        <v>6232</v>
      </c>
      <c r="G2488" t="s">
        <v>6233</v>
      </c>
      <c r="H2488" t="s">
        <v>4435</v>
      </c>
      <c r="I2488" t="s">
        <v>4436</v>
      </c>
    </row>
    <row r="2489" spans="2:9" hidden="1">
      <c r="B2489" t="s">
        <v>6247</v>
      </c>
      <c r="C2489" t="s">
        <v>6248</v>
      </c>
      <c r="D2489" t="s">
        <v>6230</v>
      </c>
      <c r="E2489" t="s">
        <v>6231</v>
      </c>
      <c r="F2489" t="s">
        <v>6232</v>
      </c>
      <c r="G2489" t="s">
        <v>6233</v>
      </c>
      <c r="H2489" t="s">
        <v>1178</v>
      </c>
      <c r="I2489" t="s">
        <v>1926</v>
      </c>
    </row>
    <row r="2490" spans="2:9" hidden="1">
      <c r="B2490" t="s">
        <v>6249</v>
      </c>
      <c r="C2490" t="s">
        <v>6250</v>
      </c>
      <c r="D2490" t="s">
        <v>6230</v>
      </c>
      <c r="E2490" t="s">
        <v>6231</v>
      </c>
      <c r="F2490" t="s">
        <v>6251</v>
      </c>
      <c r="G2490" t="s">
        <v>6252</v>
      </c>
      <c r="H2490" t="s">
        <v>2762</v>
      </c>
      <c r="I2490" t="s">
        <v>2763</v>
      </c>
    </row>
    <row r="2491" spans="2:9" hidden="1">
      <c r="B2491" t="s">
        <v>6253</v>
      </c>
      <c r="C2491" t="s">
        <v>6254</v>
      </c>
      <c r="D2491" t="s">
        <v>6230</v>
      </c>
      <c r="E2491" t="s">
        <v>6231</v>
      </c>
      <c r="F2491" t="s">
        <v>6255</v>
      </c>
      <c r="G2491" t="s">
        <v>6256</v>
      </c>
      <c r="H2491" t="s">
        <v>2762</v>
      </c>
      <c r="I2491" t="s">
        <v>2763</v>
      </c>
    </row>
    <row r="2492" spans="2:9" hidden="1">
      <c r="B2492" t="s">
        <v>6257</v>
      </c>
      <c r="C2492" t="s">
        <v>6258</v>
      </c>
      <c r="D2492" t="s">
        <v>6230</v>
      </c>
      <c r="E2492" t="s">
        <v>6231</v>
      </c>
      <c r="F2492" t="s">
        <v>6255</v>
      </c>
      <c r="G2492" t="s">
        <v>6256</v>
      </c>
      <c r="H2492" t="s">
        <v>2762</v>
      </c>
      <c r="I2492" t="s">
        <v>2763</v>
      </c>
    </row>
    <row r="2493" spans="2:9">
      <c r="B2493" t="s">
        <v>6259</v>
      </c>
      <c r="C2493" t="s">
        <v>6260</v>
      </c>
      <c r="D2493" t="s">
        <v>836</v>
      </c>
      <c r="E2493" t="s">
        <v>837</v>
      </c>
      <c r="F2493" t="s">
        <v>1101</v>
      </c>
      <c r="G2493" t="s">
        <v>1102</v>
      </c>
      <c r="H2493" t="s">
        <v>1773</v>
      </c>
      <c r="I2493" t="s">
        <v>1774</v>
      </c>
    </row>
    <row r="2494" spans="2:9">
      <c r="B2494" t="s">
        <v>6261</v>
      </c>
      <c r="C2494" t="s">
        <v>6262</v>
      </c>
      <c r="D2494" t="s">
        <v>836</v>
      </c>
      <c r="E2494" t="s">
        <v>837</v>
      </c>
      <c r="F2494" t="s">
        <v>1533</v>
      </c>
      <c r="G2494" t="s">
        <v>1534</v>
      </c>
      <c r="H2494" t="s">
        <v>1773</v>
      </c>
      <c r="I2494" t="s">
        <v>1774</v>
      </c>
    </row>
    <row r="2495" spans="2:9" hidden="1">
      <c r="B2495" t="s">
        <v>6263</v>
      </c>
      <c r="C2495" t="s">
        <v>6264</v>
      </c>
      <c r="D2495" t="s">
        <v>6230</v>
      </c>
      <c r="E2495" t="s">
        <v>6231</v>
      </c>
      <c r="F2495" t="s">
        <v>6265</v>
      </c>
      <c r="G2495" t="s">
        <v>6266</v>
      </c>
      <c r="H2495" t="s">
        <v>1714</v>
      </c>
      <c r="I2495" t="s">
        <v>1715</v>
      </c>
    </row>
    <row r="2496" spans="2:9">
      <c r="B2496" t="s">
        <v>6267</v>
      </c>
      <c r="C2496" t="s">
        <v>6268</v>
      </c>
      <c r="D2496" t="s">
        <v>836</v>
      </c>
      <c r="E2496" t="s">
        <v>837</v>
      </c>
      <c r="F2496" t="s">
        <v>2129</v>
      </c>
      <c r="G2496" t="s">
        <v>2130</v>
      </c>
      <c r="H2496" t="s">
        <v>576</v>
      </c>
      <c r="I2496" t="s">
        <v>16</v>
      </c>
    </row>
    <row r="2497" spans="2:9">
      <c r="B2497" t="s">
        <v>6269</v>
      </c>
      <c r="C2497" t="s">
        <v>6270</v>
      </c>
      <c r="D2497" t="s">
        <v>836</v>
      </c>
      <c r="E2497" t="s">
        <v>837</v>
      </c>
      <c r="F2497" t="s">
        <v>1458</v>
      </c>
      <c r="G2497" t="s">
        <v>1459</v>
      </c>
      <c r="H2497" t="s">
        <v>608</v>
      </c>
      <c r="I2497" t="s">
        <v>609</v>
      </c>
    </row>
    <row r="2498" spans="2:9">
      <c r="B2498" t="s">
        <v>6271</v>
      </c>
      <c r="C2498" t="s">
        <v>6272</v>
      </c>
      <c r="D2498" t="s">
        <v>836</v>
      </c>
      <c r="E2498" t="s">
        <v>837</v>
      </c>
      <c r="F2498" t="s">
        <v>1973</v>
      </c>
      <c r="G2498" t="s">
        <v>1974</v>
      </c>
      <c r="H2498" t="s">
        <v>576</v>
      </c>
      <c r="I2498" t="s">
        <v>16</v>
      </c>
    </row>
    <row r="2499" spans="2:9">
      <c r="B2499" t="s">
        <v>6273</v>
      </c>
      <c r="C2499" t="s">
        <v>6274</v>
      </c>
      <c r="D2499" t="s">
        <v>836</v>
      </c>
      <c r="E2499" t="s">
        <v>837</v>
      </c>
      <c r="F2499" t="s">
        <v>1393</v>
      </c>
      <c r="G2499" t="s">
        <v>1394</v>
      </c>
      <c r="H2499" t="s">
        <v>1152</v>
      </c>
      <c r="I2499" t="s">
        <v>1153</v>
      </c>
    </row>
    <row r="2500" spans="2:9">
      <c r="B2500" t="s">
        <v>764</v>
      </c>
      <c r="C2500" t="s">
        <v>765</v>
      </c>
      <c r="D2500" t="s">
        <v>836</v>
      </c>
      <c r="E2500" t="s">
        <v>837</v>
      </c>
      <c r="F2500" t="s">
        <v>57</v>
      </c>
      <c r="G2500" t="s">
        <v>741</v>
      </c>
      <c r="H2500" t="s">
        <v>767</v>
      </c>
      <c r="I2500" t="s">
        <v>769</v>
      </c>
    </row>
    <row r="2501" spans="2:9" hidden="1">
      <c r="B2501" t="s">
        <v>6275</v>
      </c>
      <c r="C2501" t="s">
        <v>6276</v>
      </c>
      <c r="D2501" t="s">
        <v>899</v>
      </c>
      <c r="E2501" t="s">
        <v>900</v>
      </c>
      <c r="F2501" t="s">
        <v>1105</v>
      </c>
      <c r="G2501" t="s">
        <v>1106</v>
      </c>
      <c r="H2501" t="s">
        <v>4435</v>
      </c>
      <c r="I2501" t="s">
        <v>4436</v>
      </c>
    </row>
    <row r="2502" spans="2:9">
      <c r="B2502" t="s">
        <v>6277</v>
      </c>
      <c r="C2502" t="s">
        <v>6278</v>
      </c>
      <c r="D2502" t="s">
        <v>836</v>
      </c>
      <c r="E2502" t="s">
        <v>837</v>
      </c>
      <c r="F2502" t="s">
        <v>1501</v>
      </c>
      <c r="G2502" t="s">
        <v>1502</v>
      </c>
      <c r="H2502" t="s">
        <v>3235</v>
      </c>
      <c r="I2502" t="s">
        <v>3236</v>
      </c>
    </row>
    <row r="2503" spans="2:9" hidden="1">
      <c r="B2503" t="s">
        <v>6279</v>
      </c>
      <c r="C2503" t="s">
        <v>6280</v>
      </c>
      <c r="D2503" t="s">
        <v>899</v>
      </c>
      <c r="E2503" t="s">
        <v>900</v>
      </c>
      <c r="F2503" t="s">
        <v>3325</v>
      </c>
      <c r="G2503" t="s">
        <v>3326</v>
      </c>
      <c r="H2503" t="s">
        <v>612</v>
      </c>
      <c r="I2503" t="s">
        <v>613</v>
      </c>
    </row>
    <row r="2504" spans="2:9">
      <c r="B2504" t="s">
        <v>6281</v>
      </c>
      <c r="C2504" t="s">
        <v>6282</v>
      </c>
      <c r="D2504" t="s">
        <v>836</v>
      </c>
      <c r="E2504" t="s">
        <v>837</v>
      </c>
      <c r="F2504" t="s">
        <v>1233</v>
      </c>
      <c r="G2504" t="s">
        <v>1234</v>
      </c>
      <c r="H2504" t="s">
        <v>608</v>
      </c>
      <c r="I2504" t="s">
        <v>609</v>
      </c>
    </row>
    <row r="2505" spans="2:9">
      <c r="B2505" t="s">
        <v>6283</v>
      </c>
      <c r="C2505" t="s">
        <v>6284</v>
      </c>
      <c r="D2505" t="s">
        <v>836</v>
      </c>
      <c r="E2505" t="s">
        <v>837</v>
      </c>
      <c r="F2505" t="s">
        <v>1393</v>
      </c>
      <c r="G2505" t="s">
        <v>1394</v>
      </c>
      <c r="H2505" t="s">
        <v>633</v>
      </c>
      <c r="I2505" t="s">
        <v>60</v>
      </c>
    </row>
    <row r="2506" spans="2:9">
      <c r="B2506" t="s">
        <v>6285</v>
      </c>
      <c r="C2506" t="s">
        <v>6286</v>
      </c>
      <c r="D2506" t="s">
        <v>836</v>
      </c>
      <c r="E2506" t="s">
        <v>837</v>
      </c>
      <c r="F2506" t="s">
        <v>997</v>
      </c>
      <c r="G2506" t="s">
        <v>998</v>
      </c>
      <c r="H2506" t="s">
        <v>633</v>
      </c>
      <c r="I2506" t="s">
        <v>60</v>
      </c>
    </row>
    <row r="2507" spans="2:9">
      <c r="B2507" t="s">
        <v>6287</v>
      </c>
      <c r="C2507" t="s">
        <v>6288</v>
      </c>
      <c r="D2507" t="s">
        <v>836</v>
      </c>
      <c r="E2507" t="s">
        <v>837</v>
      </c>
      <c r="F2507" t="s">
        <v>1889</v>
      </c>
      <c r="G2507" t="s">
        <v>1890</v>
      </c>
      <c r="H2507" t="s">
        <v>633</v>
      </c>
      <c r="I2507" t="s">
        <v>60</v>
      </c>
    </row>
    <row r="2508" spans="2:9">
      <c r="B2508" t="s">
        <v>6289</v>
      </c>
      <c r="C2508" t="s">
        <v>6290</v>
      </c>
      <c r="D2508" t="s">
        <v>836</v>
      </c>
      <c r="E2508" t="s">
        <v>837</v>
      </c>
      <c r="F2508" t="s">
        <v>1083</v>
      </c>
      <c r="G2508" t="s">
        <v>1084</v>
      </c>
      <c r="H2508" t="s">
        <v>633</v>
      </c>
      <c r="I2508" t="s">
        <v>60</v>
      </c>
    </row>
    <row r="2509" spans="2:9">
      <c r="B2509" t="s">
        <v>6291</v>
      </c>
      <c r="C2509" t="s">
        <v>6292</v>
      </c>
      <c r="D2509" t="s">
        <v>836</v>
      </c>
      <c r="E2509" t="s">
        <v>837</v>
      </c>
      <c r="F2509" t="s">
        <v>1644</v>
      </c>
      <c r="G2509" t="s">
        <v>1645</v>
      </c>
      <c r="H2509" t="s">
        <v>633</v>
      </c>
      <c r="I2509" t="s">
        <v>60</v>
      </c>
    </row>
    <row r="2510" spans="2:9">
      <c r="B2510" t="s">
        <v>6293</v>
      </c>
      <c r="C2510" t="s">
        <v>6294</v>
      </c>
      <c r="D2510" t="s">
        <v>836</v>
      </c>
      <c r="E2510" t="s">
        <v>837</v>
      </c>
      <c r="F2510" t="s">
        <v>1644</v>
      </c>
      <c r="G2510" t="s">
        <v>1645</v>
      </c>
      <c r="H2510" t="s">
        <v>633</v>
      </c>
      <c r="I2510" t="s">
        <v>60</v>
      </c>
    </row>
    <row r="2511" spans="2:9">
      <c r="B2511" t="s">
        <v>6295</v>
      </c>
      <c r="C2511" t="s">
        <v>6296</v>
      </c>
      <c r="D2511" t="s">
        <v>836</v>
      </c>
      <c r="E2511" t="s">
        <v>837</v>
      </c>
      <c r="F2511" t="s">
        <v>895</v>
      </c>
      <c r="G2511" t="s">
        <v>896</v>
      </c>
      <c r="H2511" t="s">
        <v>633</v>
      </c>
      <c r="I2511" t="s">
        <v>60</v>
      </c>
    </row>
    <row r="2512" spans="2:9">
      <c r="B2512" t="s">
        <v>6297</v>
      </c>
      <c r="C2512" t="s">
        <v>6298</v>
      </c>
      <c r="D2512" t="s">
        <v>836</v>
      </c>
      <c r="E2512" t="s">
        <v>837</v>
      </c>
      <c r="F2512" t="s">
        <v>2129</v>
      </c>
      <c r="G2512" t="s">
        <v>2130</v>
      </c>
      <c r="H2512" t="s">
        <v>633</v>
      </c>
      <c r="I2512" t="s">
        <v>60</v>
      </c>
    </row>
    <row r="2513" spans="2:9">
      <c r="B2513" t="s">
        <v>6299</v>
      </c>
      <c r="C2513" t="s">
        <v>6300</v>
      </c>
      <c r="D2513" t="s">
        <v>836</v>
      </c>
      <c r="E2513" t="s">
        <v>837</v>
      </c>
      <c r="F2513" t="s">
        <v>1805</v>
      </c>
      <c r="G2513" t="s">
        <v>1806</v>
      </c>
      <c r="H2513" t="s">
        <v>633</v>
      </c>
      <c r="I2513" t="s">
        <v>60</v>
      </c>
    </row>
    <row r="2514" spans="2:9">
      <c r="B2514" t="s">
        <v>6301</v>
      </c>
      <c r="C2514" t="s">
        <v>6302</v>
      </c>
      <c r="D2514" t="s">
        <v>836</v>
      </c>
      <c r="E2514" t="s">
        <v>837</v>
      </c>
      <c r="F2514" t="s">
        <v>1668</v>
      </c>
      <c r="G2514" t="s">
        <v>1669</v>
      </c>
      <c r="H2514" t="s">
        <v>633</v>
      </c>
      <c r="I2514" t="s">
        <v>60</v>
      </c>
    </row>
    <row r="2515" spans="2:9">
      <c r="B2515" t="s">
        <v>6303</v>
      </c>
      <c r="C2515" t="s">
        <v>6304</v>
      </c>
      <c r="D2515" t="s">
        <v>836</v>
      </c>
      <c r="E2515" t="s">
        <v>837</v>
      </c>
      <c r="F2515" t="s">
        <v>1668</v>
      </c>
      <c r="G2515" t="s">
        <v>1669</v>
      </c>
      <c r="H2515" t="s">
        <v>633</v>
      </c>
      <c r="I2515" t="s">
        <v>60</v>
      </c>
    </row>
    <row r="2516" spans="2:9">
      <c r="B2516" t="s">
        <v>6305</v>
      </c>
      <c r="C2516" t="s">
        <v>6306</v>
      </c>
      <c r="D2516" t="s">
        <v>836</v>
      </c>
      <c r="E2516" t="s">
        <v>837</v>
      </c>
      <c r="F2516" t="s">
        <v>1668</v>
      </c>
      <c r="G2516" t="s">
        <v>1669</v>
      </c>
      <c r="H2516" t="s">
        <v>633</v>
      </c>
      <c r="I2516" t="s">
        <v>60</v>
      </c>
    </row>
    <row r="2517" spans="2:9">
      <c r="B2517" t="s">
        <v>6307</v>
      </c>
      <c r="C2517" t="s">
        <v>6308</v>
      </c>
      <c r="D2517" t="s">
        <v>836</v>
      </c>
      <c r="E2517" t="s">
        <v>837</v>
      </c>
      <c r="F2517" t="s">
        <v>1668</v>
      </c>
      <c r="G2517" t="s">
        <v>1669</v>
      </c>
      <c r="H2517" t="s">
        <v>633</v>
      </c>
      <c r="I2517" t="s">
        <v>60</v>
      </c>
    </row>
    <row r="2518" spans="2:9">
      <c r="B2518" t="s">
        <v>6309</v>
      </c>
      <c r="C2518" t="s">
        <v>6310</v>
      </c>
      <c r="D2518" t="s">
        <v>836</v>
      </c>
      <c r="E2518" t="s">
        <v>837</v>
      </c>
      <c r="F2518" t="s">
        <v>1728</v>
      </c>
      <c r="G2518" t="s">
        <v>1729</v>
      </c>
      <c r="H2518" t="s">
        <v>633</v>
      </c>
      <c r="I2518" t="s">
        <v>60</v>
      </c>
    </row>
    <row r="2519" spans="2:9">
      <c r="B2519" t="s">
        <v>6311</v>
      </c>
      <c r="C2519" t="s">
        <v>6312</v>
      </c>
      <c r="D2519" t="s">
        <v>836</v>
      </c>
      <c r="E2519" t="s">
        <v>837</v>
      </c>
      <c r="F2519" t="s">
        <v>2330</v>
      </c>
      <c r="G2519" t="s">
        <v>2331</v>
      </c>
      <c r="H2519" t="s">
        <v>633</v>
      </c>
      <c r="I2519" t="s">
        <v>60</v>
      </c>
    </row>
    <row r="2520" spans="2:9">
      <c r="B2520" t="s">
        <v>6313</v>
      </c>
      <c r="C2520" t="s">
        <v>6314</v>
      </c>
      <c r="D2520" t="s">
        <v>836</v>
      </c>
      <c r="E2520" t="s">
        <v>837</v>
      </c>
      <c r="F2520" t="s">
        <v>1040</v>
      </c>
      <c r="G2520" t="s">
        <v>1041</v>
      </c>
      <c r="H2520" t="s">
        <v>633</v>
      </c>
      <c r="I2520" t="s">
        <v>60</v>
      </c>
    </row>
    <row r="2521" spans="2:9">
      <c r="B2521" t="s">
        <v>6315</v>
      </c>
      <c r="C2521" t="s">
        <v>6316</v>
      </c>
      <c r="D2521" t="s">
        <v>836</v>
      </c>
      <c r="E2521" t="s">
        <v>837</v>
      </c>
      <c r="F2521" t="s">
        <v>1233</v>
      </c>
      <c r="G2521" t="s">
        <v>1234</v>
      </c>
      <c r="H2521" t="s">
        <v>633</v>
      </c>
      <c r="I2521" t="s">
        <v>60</v>
      </c>
    </row>
    <row r="2522" spans="2:9">
      <c r="B2522" t="s">
        <v>6317</v>
      </c>
      <c r="C2522" t="s">
        <v>6318</v>
      </c>
      <c r="D2522" t="s">
        <v>836</v>
      </c>
      <c r="E2522" t="s">
        <v>837</v>
      </c>
      <c r="F2522" t="s">
        <v>1533</v>
      </c>
      <c r="G2522" t="s">
        <v>1534</v>
      </c>
      <c r="H2522" t="s">
        <v>633</v>
      </c>
      <c r="I2522" t="s">
        <v>60</v>
      </c>
    </row>
    <row r="2523" spans="2:9">
      <c r="B2523" t="s">
        <v>6319</v>
      </c>
      <c r="C2523" t="s">
        <v>6320</v>
      </c>
      <c r="D2523" t="s">
        <v>836</v>
      </c>
      <c r="E2523" t="s">
        <v>837</v>
      </c>
      <c r="F2523" t="s">
        <v>1533</v>
      </c>
      <c r="G2523" t="s">
        <v>1534</v>
      </c>
      <c r="H2523" t="s">
        <v>633</v>
      </c>
      <c r="I2523" t="s">
        <v>60</v>
      </c>
    </row>
    <row r="2524" spans="2:9">
      <c r="B2524" t="s">
        <v>6321</v>
      </c>
      <c r="C2524" t="s">
        <v>6322</v>
      </c>
      <c r="D2524" t="s">
        <v>836</v>
      </c>
      <c r="E2524" t="s">
        <v>837</v>
      </c>
      <c r="F2524" t="s">
        <v>1999</v>
      </c>
      <c r="G2524" t="s">
        <v>2000</v>
      </c>
      <c r="H2524" t="s">
        <v>633</v>
      </c>
      <c r="I2524" t="s">
        <v>60</v>
      </c>
    </row>
    <row r="2525" spans="2:9">
      <c r="B2525" t="s">
        <v>6323</v>
      </c>
      <c r="C2525" t="s">
        <v>6324</v>
      </c>
      <c r="D2525" t="s">
        <v>836</v>
      </c>
      <c r="E2525" t="s">
        <v>837</v>
      </c>
      <c r="F2525" t="s">
        <v>2135</v>
      </c>
      <c r="G2525" t="s">
        <v>2136</v>
      </c>
      <c r="H2525" t="s">
        <v>633</v>
      </c>
      <c r="I2525" t="s">
        <v>60</v>
      </c>
    </row>
    <row r="2526" spans="2:9">
      <c r="B2526" t="s">
        <v>6325</v>
      </c>
      <c r="C2526" t="s">
        <v>6326</v>
      </c>
      <c r="D2526" t="s">
        <v>836</v>
      </c>
      <c r="E2526" t="s">
        <v>837</v>
      </c>
      <c r="F2526" t="s">
        <v>2135</v>
      </c>
      <c r="G2526" t="s">
        <v>2136</v>
      </c>
      <c r="H2526" t="s">
        <v>633</v>
      </c>
      <c r="I2526" t="s">
        <v>60</v>
      </c>
    </row>
    <row r="2527" spans="2:9">
      <c r="B2527" t="s">
        <v>6327</v>
      </c>
      <c r="C2527" t="s">
        <v>6328</v>
      </c>
      <c r="D2527" t="s">
        <v>836</v>
      </c>
      <c r="E2527" t="s">
        <v>837</v>
      </c>
      <c r="F2527" t="s">
        <v>1519</v>
      </c>
      <c r="G2527" t="s">
        <v>1520</v>
      </c>
      <c r="H2527" t="s">
        <v>633</v>
      </c>
      <c r="I2527" t="s">
        <v>60</v>
      </c>
    </row>
    <row r="2528" spans="2:9">
      <c r="B2528" t="s">
        <v>6329</v>
      </c>
      <c r="C2528" t="s">
        <v>6330</v>
      </c>
      <c r="D2528" t="s">
        <v>836</v>
      </c>
      <c r="E2528" t="s">
        <v>837</v>
      </c>
      <c r="F2528" t="s">
        <v>1519</v>
      </c>
      <c r="G2528" t="s">
        <v>1520</v>
      </c>
      <c r="H2528" t="s">
        <v>633</v>
      </c>
      <c r="I2528" t="s">
        <v>60</v>
      </c>
    </row>
    <row r="2529" spans="2:9">
      <c r="B2529" t="s">
        <v>6331</v>
      </c>
      <c r="C2529" t="s">
        <v>6332</v>
      </c>
      <c r="D2529" t="s">
        <v>836</v>
      </c>
      <c r="E2529" t="s">
        <v>837</v>
      </c>
      <c r="F2529" t="s">
        <v>1519</v>
      </c>
      <c r="G2529" t="s">
        <v>1520</v>
      </c>
      <c r="H2529" t="s">
        <v>633</v>
      </c>
      <c r="I2529" t="s">
        <v>60</v>
      </c>
    </row>
    <row r="2530" spans="2:9">
      <c r="B2530" t="s">
        <v>6333</v>
      </c>
      <c r="C2530" t="s">
        <v>6334</v>
      </c>
      <c r="D2530" t="s">
        <v>836</v>
      </c>
      <c r="E2530" t="s">
        <v>837</v>
      </c>
      <c r="F2530" t="s">
        <v>1614</v>
      </c>
      <c r="G2530" t="s">
        <v>1615</v>
      </c>
      <c r="H2530" t="s">
        <v>633</v>
      </c>
      <c r="I2530" t="s">
        <v>60</v>
      </c>
    </row>
    <row r="2531" spans="2:9">
      <c r="B2531" t="s">
        <v>6335</v>
      </c>
      <c r="C2531" t="s">
        <v>6336</v>
      </c>
      <c r="D2531" t="s">
        <v>836</v>
      </c>
      <c r="E2531" t="s">
        <v>837</v>
      </c>
      <c r="F2531" t="s">
        <v>1745</v>
      </c>
      <c r="G2531" t="s">
        <v>1746</v>
      </c>
      <c r="H2531" t="s">
        <v>633</v>
      </c>
      <c r="I2531" t="s">
        <v>60</v>
      </c>
    </row>
    <row r="2532" spans="2:9">
      <c r="B2532" t="s">
        <v>6337</v>
      </c>
      <c r="C2532" t="s">
        <v>6338</v>
      </c>
      <c r="D2532" t="s">
        <v>836</v>
      </c>
      <c r="E2532" t="s">
        <v>837</v>
      </c>
      <c r="F2532" t="s">
        <v>2420</v>
      </c>
      <c r="G2532" t="s">
        <v>2421</v>
      </c>
      <c r="H2532" t="s">
        <v>633</v>
      </c>
      <c r="I2532" t="s">
        <v>60</v>
      </c>
    </row>
    <row r="2533" spans="2:9">
      <c r="B2533" t="s">
        <v>6339</v>
      </c>
      <c r="C2533" t="s">
        <v>6340</v>
      </c>
      <c r="D2533" t="s">
        <v>836</v>
      </c>
      <c r="E2533" t="s">
        <v>837</v>
      </c>
      <c r="F2533" t="s">
        <v>1648</v>
      </c>
      <c r="G2533" t="s">
        <v>1649</v>
      </c>
      <c r="H2533" t="s">
        <v>633</v>
      </c>
      <c r="I2533" t="s">
        <v>60</v>
      </c>
    </row>
    <row r="2534" spans="2:9">
      <c r="B2534" t="s">
        <v>6341</v>
      </c>
      <c r="C2534" t="s">
        <v>6342</v>
      </c>
      <c r="D2534" t="s">
        <v>836</v>
      </c>
      <c r="E2534" t="s">
        <v>837</v>
      </c>
      <c r="F2534" t="s">
        <v>1136</v>
      </c>
      <c r="G2534" t="s">
        <v>1137</v>
      </c>
      <c r="H2534" t="s">
        <v>633</v>
      </c>
      <c r="I2534" t="s">
        <v>60</v>
      </c>
    </row>
    <row r="2535" spans="2:9">
      <c r="B2535" t="s">
        <v>6343</v>
      </c>
      <c r="C2535" t="s">
        <v>6344</v>
      </c>
      <c r="D2535" t="s">
        <v>836</v>
      </c>
      <c r="E2535" t="s">
        <v>837</v>
      </c>
      <c r="F2535" t="s">
        <v>1136</v>
      </c>
      <c r="G2535" t="s">
        <v>1137</v>
      </c>
      <c r="H2535" t="s">
        <v>633</v>
      </c>
      <c r="I2535" t="s">
        <v>60</v>
      </c>
    </row>
    <row r="2536" spans="2:9">
      <c r="B2536" t="s">
        <v>6345</v>
      </c>
      <c r="C2536" t="s">
        <v>6346</v>
      </c>
      <c r="D2536" t="s">
        <v>836</v>
      </c>
      <c r="E2536" t="s">
        <v>837</v>
      </c>
      <c r="F2536" t="s">
        <v>1136</v>
      </c>
      <c r="G2536" t="s">
        <v>1137</v>
      </c>
      <c r="H2536" t="s">
        <v>633</v>
      </c>
      <c r="I2536" t="s">
        <v>60</v>
      </c>
    </row>
    <row r="2537" spans="2:9">
      <c r="B2537" t="s">
        <v>6347</v>
      </c>
      <c r="C2537" t="s">
        <v>6348</v>
      </c>
      <c r="D2537" t="s">
        <v>836</v>
      </c>
      <c r="E2537" t="s">
        <v>837</v>
      </c>
      <c r="F2537" t="s">
        <v>852</v>
      </c>
      <c r="G2537" t="s">
        <v>853</v>
      </c>
      <c r="H2537" t="s">
        <v>633</v>
      </c>
      <c r="I2537" t="s">
        <v>60</v>
      </c>
    </row>
    <row r="2538" spans="2:9">
      <c r="B2538" t="s">
        <v>6349</v>
      </c>
      <c r="C2538" t="s">
        <v>6350</v>
      </c>
      <c r="D2538" t="s">
        <v>836</v>
      </c>
      <c r="E2538" t="s">
        <v>837</v>
      </c>
      <c r="F2538" t="s">
        <v>852</v>
      </c>
      <c r="G2538" t="s">
        <v>853</v>
      </c>
      <c r="H2538" t="s">
        <v>633</v>
      </c>
      <c r="I2538" t="s">
        <v>60</v>
      </c>
    </row>
    <row r="2539" spans="2:9">
      <c r="B2539" t="s">
        <v>6351</v>
      </c>
      <c r="C2539" t="s">
        <v>6352</v>
      </c>
      <c r="D2539" t="s">
        <v>836</v>
      </c>
      <c r="E2539" t="s">
        <v>837</v>
      </c>
      <c r="F2539" t="s">
        <v>852</v>
      </c>
      <c r="G2539" t="s">
        <v>853</v>
      </c>
      <c r="H2539" t="s">
        <v>633</v>
      </c>
      <c r="I2539" t="s">
        <v>60</v>
      </c>
    </row>
    <row r="2540" spans="2:9">
      <c r="B2540" t="s">
        <v>630</v>
      </c>
      <c r="C2540" t="s">
        <v>631</v>
      </c>
      <c r="D2540" t="s">
        <v>836</v>
      </c>
      <c r="E2540" t="s">
        <v>837</v>
      </c>
      <c r="F2540" t="s">
        <v>557</v>
      </c>
      <c r="G2540" t="s">
        <v>558</v>
      </c>
      <c r="H2540" t="s">
        <v>633</v>
      </c>
      <c r="I2540" t="s">
        <v>60</v>
      </c>
    </row>
    <row r="2541" spans="2:9">
      <c r="B2541" t="s">
        <v>635</v>
      </c>
      <c r="C2541" t="s">
        <v>636</v>
      </c>
      <c r="D2541" t="s">
        <v>836</v>
      </c>
      <c r="E2541" t="s">
        <v>837</v>
      </c>
      <c r="F2541" t="s">
        <v>557</v>
      </c>
      <c r="G2541" t="s">
        <v>558</v>
      </c>
      <c r="H2541" t="s">
        <v>633</v>
      </c>
      <c r="I2541" t="s">
        <v>60</v>
      </c>
    </row>
    <row r="2542" spans="2:9">
      <c r="B2542" t="s">
        <v>729</v>
      </c>
      <c r="C2542" t="s">
        <v>730</v>
      </c>
      <c r="D2542" t="s">
        <v>836</v>
      </c>
      <c r="E2542" t="s">
        <v>837</v>
      </c>
      <c r="F2542" t="s">
        <v>685</v>
      </c>
      <c r="G2542" t="s">
        <v>686</v>
      </c>
      <c r="H2542" t="s">
        <v>633</v>
      </c>
      <c r="I2542" t="s">
        <v>60</v>
      </c>
    </row>
    <row r="2543" spans="2:9">
      <c r="B2543" t="s">
        <v>770</v>
      </c>
      <c r="C2543" t="s">
        <v>771</v>
      </c>
      <c r="D2543" t="s">
        <v>836</v>
      </c>
      <c r="E2543" t="s">
        <v>837</v>
      </c>
      <c r="F2543" t="s">
        <v>57</v>
      </c>
      <c r="G2543" t="s">
        <v>741</v>
      </c>
      <c r="H2543" t="s">
        <v>633</v>
      </c>
      <c r="I2543" t="s">
        <v>60</v>
      </c>
    </row>
    <row r="2544" spans="2:9">
      <c r="B2544" t="s">
        <v>812</v>
      </c>
      <c r="C2544" t="s">
        <v>813</v>
      </c>
      <c r="D2544" t="s">
        <v>836</v>
      </c>
      <c r="E2544" t="s">
        <v>837</v>
      </c>
      <c r="F2544" t="s">
        <v>57</v>
      </c>
      <c r="G2544" t="s">
        <v>741</v>
      </c>
      <c r="H2544" t="s">
        <v>633</v>
      </c>
      <c r="I2544" t="s">
        <v>60</v>
      </c>
    </row>
    <row r="2545" spans="2:9">
      <c r="B2545" t="s">
        <v>6353</v>
      </c>
      <c r="C2545" t="s">
        <v>6354</v>
      </c>
      <c r="D2545" t="s">
        <v>836</v>
      </c>
      <c r="E2545" t="s">
        <v>837</v>
      </c>
      <c r="F2545" t="s">
        <v>1973</v>
      </c>
      <c r="G2545" t="s">
        <v>1974</v>
      </c>
      <c r="H2545" t="s">
        <v>633</v>
      </c>
      <c r="I2545" t="s">
        <v>60</v>
      </c>
    </row>
    <row r="2546" spans="2:9">
      <c r="B2546" t="s">
        <v>6355</v>
      </c>
      <c r="C2546" t="s">
        <v>6356</v>
      </c>
      <c r="D2546" t="s">
        <v>836</v>
      </c>
      <c r="E2546" t="s">
        <v>837</v>
      </c>
      <c r="F2546" t="s">
        <v>1501</v>
      </c>
      <c r="G2546" t="s">
        <v>1502</v>
      </c>
      <c r="H2546" t="s">
        <v>633</v>
      </c>
      <c r="I2546" t="s">
        <v>60</v>
      </c>
    </row>
    <row r="2547" spans="2:9">
      <c r="B2547" t="s">
        <v>6357</v>
      </c>
      <c r="C2547" t="s">
        <v>6358</v>
      </c>
      <c r="D2547" t="s">
        <v>836</v>
      </c>
      <c r="E2547" t="s">
        <v>837</v>
      </c>
      <c r="F2547" t="s">
        <v>935</v>
      </c>
      <c r="G2547" t="s">
        <v>936</v>
      </c>
      <c r="H2547" t="s">
        <v>633</v>
      </c>
      <c r="I2547" t="s">
        <v>60</v>
      </c>
    </row>
    <row r="2548" spans="2:9">
      <c r="B2548" t="s">
        <v>6359</v>
      </c>
      <c r="C2548" t="s">
        <v>6360</v>
      </c>
      <c r="D2548" t="s">
        <v>836</v>
      </c>
      <c r="E2548" t="s">
        <v>837</v>
      </c>
      <c r="F2548" t="s">
        <v>989</v>
      </c>
      <c r="G2548" t="s">
        <v>990</v>
      </c>
      <c r="H2548" t="s">
        <v>633</v>
      </c>
      <c r="I2548" t="s">
        <v>60</v>
      </c>
    </row>
    <row r="2549" spans="2:9">
      <c r="B2549" t="s">
        <v>6361</v>
      </c>
      <c r="C2549" t="s">
        <v>6362</v>
      </c>
      <c r="D2549" t="s">
        <v>836</v>
      </c>
      <c r="E2549" t="s">
        <v>837</v>
      </c>
      <c r="F2549" t="s">
        <v>1443</v>
      </c>
      <c r="G2549" t="s">
        <v>1444</v>
      </c>
      <c r="H2549" t="s">
        <v>633</v>
      </c>
      <c r="I2549" t="s">
        <v>60</v>
      </c>
    </row>
    <row r="2550" spans="2:9">
      <c r="B2550" t="s">
        <v>6363</v>
      </c>
      <c r="C2550" t="s">
        <v>6364</v>
      </c>
      <c r="D2550" t="s">
        <v>836</v>
      </c>
      <c r="E2550" t="s">
        <v>837</v>
      </c>
      <c r="F2550" t="s">
        <v>1443</v>
      </c>
      <c r="G2550" t="s">
        <v>1444</v>
      </c>
      <c r="H2550" t="s">
        <v>633</v>
      </c>
      <c r="I2550" t="s">
        <v>60</v>
      </c>
    </row>
    <row r="2551" spans="2:9">
      <c r="B2551" t="s">
        <v>6365</v>
      </c>
      <c r="C2551" t="s">
        <v>6366</v>
      </c>
      <c r="D2551" t="s">
        <v>836</v>
      </c>
      <c r="E2551" t="s">
        <v>837</v>
      </c>
      <c r="F2551" t="s">
        <v>1497</v>
      </c>
      <c r="G2551" t="s">
        <v>1498</v>
      </c>
      <c r="H2551" t="s">
        <v>633</v>
      </c>
      <c r="I2551" t="s">
        <v>60</v>
      </c>
    </row>
    <row r="2552" spans="2:9">
      <c r="B2552" t="s">
        <v>6367</v>
      </c>
      <c r="C2552" t="s">
        <v>6368</v>
      </c>
      <c r="D2552" t="s">
        <v>836</v>
      </c>
      <c r="E2552" t="s">
        <v>837</v>
      </c>
      <c r="F2552" t="s">
        <v>916</v>
      </c>
      <c r="G2552" t="s">
        <v>917</v>
      </c>
      <c r="H2552" t="s">
        <v>633</v>
      </c>
      <c r="I2552" t="s">
        <v>60</v>
      </c>
    </row>
    <row r="2553" spans="2:9">
      <c r="B2553" t="s">
        <v>6369</v>
      </c>
      <c r="C2553" t="s">
        <v>6370</v>
      </c>
      <c r="D2553" t="s">
        <v>836</v>
      </c>
      <c r="E2553" t="s">
        <v>837</v>
      </c>
      <c r="F2553" t="s">
        <v>916</v>
      </c>
      <c r="G2553" t="s">
        <v>917</v>
      </c>
      <c r="H2553" t="s">
        <v>633</v>
      </c>
      <c r="I2553" t="s">
        <v>60</v>
      </c>
    </row>
    <row r="2554" spans="2:9">
      <c r="B2554" t="s">
        <v>6371</v>
      </c>
      <c r="C2554" t="s">
        <v>6372</v>
      </c>
      <c r="D2554" t="s">
        <v>836</v>
      </c>
      <c r="E2554" t="s">
        <v>837</v>
      </c>
      <c r="F2554" t="s">
        <v>916</v>
      </c>
      <c r="G2554" t="s">
        <v>917</v>
      </c>
      <c r="H2554" t="s">
        <v>633</v>
      </c>
      <c r="I2554" t="s">
        <v>60</v>
      </c>
    </row>
    <row r="2555" spans="2:9">
      <c r="B2555" t="s">
        <v>6373</v>
      </c>
      <c r="C2555" t="s">
        <v>6374</v>
      </c>
      <c r="D2555" t="s">
        <v>836</v>
      </c>
      <c r="E2555" t="s">
        <v>837</v>
      </c>
      <c r="F2555" t="s">
        <v>916</v>
      </c>
      <c r="G2555" t="s">
        <v>917</v>
      </c>
      <c r="H2555" t="s">
        <v>633</v>
      </c>
      <c r="I2555" t="s">
        <v>60</v>
      </c>
    </row>
    <row r="2556" spans="2:9">
      <c r="B2556" t="s">
        <v>6375</v>
      </c>
      <c r="C2556" t="s">
        <v>6376</v>
      </c>
      <c r="D2556" t="s">
        <v>836</v>
      </c>
      <c r="E2556" t="s">
        <v>837</v>
      </c>
      <c r="F2556" t="s">
        <v>1487</v>
      </c>
      <c r="G2556" t="s">
        <v>1488</v>
      </c>
      <c r="H2556" t="s">
        <v>633</v>
      </c>
      <c r="I2556" t="s">
        <v>60</v>
      </c>
    </row>
    <row r="2557" spans="2:9">
      <c r="B2557" t="s">
        <v>6377</v>
      </c>
      <c r="C2557" t="s">
        <v>6378</v>
      </c>
      <c r="D2557" t="s">
        <v>836</v>
      </c>
      <c r="E2557" t="s">
        <v>837</v>
      </c>
      <c r="F2557" t="s">
        <v>1013</v>
      </c>
      <c r="G2557" t="s">
        <v>1014</v>
      </c>
      <c r="H2557" t="s">
        <v>633</v>
      </c>
      <c r="I2557" t="s">
        <v>60</v>
      </c>
    </row>
    <row r="2558" spans="2:9">
      <c r="B2558" t="s">
        <v>6379</v>
      </c>
      <c r="C2558" t="s">
        <v>6380</v>
      </c>
      <c r="D2558" t="s">
        <v>836</v>
      </c>
      <c r="E2558" t="s">
        <v>837</v>
      </c>
      <c r="F2558" t="s">
        <v>1013</v>
      </c>
      <c r="G2558" t="s">
        <v>1014</v>
      </c>
      <c r="H2558" t="s">
        <v>633</v>
      </c>
      <c r="I2558" t="s">
        <v>60</v>
      </c>
    </row>
    <row r="2559" spans="2:9">
      <c r="B2559" t="s">
        <v>6381</v>
      </c>
      <c r="C2559" t="s">
        <v>6382</v>
      </c>
      <c r="D2559" t="s">
        <v>836</v>
      </c>
      <c r="E2559" t="s">
        <v>837</v>
      </c>
      <c r="F2559" t="s">
        <v>1013</v>
      </c>
      <c r="G2559" t="s">
        <v>1014</v>
      </c>
      <c r="H2559" t="s">
        <v>633</v>
      </c>
      <c r="I2559" t="s">
        <v>60</v>
      </c>
    </row>
    <row r="2560" spans="2:9">
      <c r="B2560" t="s">
        <v>6383</v>
      </c>
      <c r="C2560" t="s">
        <v>6384</v>
      </c>
      <c r="D2560" t="s">
        <v>836</v>
      </c>
      <c r="E2560" t="s">
        <v>837</v>
      </c>
      <c r="F2560" t="s">
        <v>870</v>
      </c>
      <c r="G2560" t="s">
        <v>871</v>
      </c>
      <c r="H2560" t="s">
        <v>633</v>
      </c>
      <c r="I2560" t="s">
        <v>60</v>
      </c>
    </row>
    <row r="2561" spans="2:9" hidden="1">
      <c r="B2561" t="s">
        <v>6385</v>
      </c>
      <c r="C2561" t="s">
        <v>6386</v>
      </c>
      <c r="D2561" t="s">
        <v>1305</v>
      </c>
      <c r="E2561" t="s">
        <v>1306</v>
      </c>
      <c r="F2561" t="s">
        <v>1575</v>
      </c>
      <c r="G2561" t="s">
        <v>1576</v>
      </c>
      <c r="H2561" t="s">
        <v>633</v>
      </c>
      <c r="I2561" t="s">
        <v>60</v>
      </c>
    </row>
    <row r="2562" spans="2:9" hidden="1">
      <c r="B2562" t="s">
        <v>6387</v>
      </c>
      <c r="C2562" t="s">
        <v>6388</v>
      </c>
      <c r="D2562" t="s">
        <v>1305</v>
      </c>
      <c r="E2562" t="s">
        <v>1306</v>
      </c>
      <c r="F2562" t="s">
        <v>2177</v>
      </c>
      <c r="G2562" t="s">
        <v>2178</v>
      </c>
      <c r="H2562" t="s">
        <v>633</v>
      </c>
      <c r="I2562" t="s">
        <v>60</v>
      </c>
    </row>
    <row r="2563" spans="2:9" hidden="1">
      <c r="B2563" t="s">
        <v>6389</v>
      </c>
      <c r="C2563" t="s">
        <v>6390</v>
      </c>
      <c r="D2563" t="s">
        <v>899</v>
      </c>
      <c r="E2563" t="s">
        <v>900</v>
      </c>
      <c r="F2563" t="s">
        <v>1079</v>
      </c>
      <c r="G2563" t="s">
        <v>1080</v>
      </c>
      <c r="H2563" t="s">
        <v>633</v>
      </c>
      <c r="I2563" t="s">
        <v>60</v>
      </c>
    </row>
    <row r="2564" spans="2:9">
      <c r="B2564" t="s">
        <v>6391</v>
      </c>
      <c r="C2564" t="s">
        <v>6392</v>
      </c>
      <c r="D2564" t="s">
        <v>836</v>
      </c>
      <c r="E2564" t="s">
        <v>837</v>
      </c>
      <c r="F2564" t="s">
        <v>1397</v>
      </c>
      <c r="G2564" t="s">
        <v>1398</v>
      </c>
      <c r="H2564" t="s">
        <v>4955</v>
      </c>
      <c r="I2564" t="s">
        <v>4956</v>
      </c>
    </row>
    <row r="2565" spans="2:9">
      <c r="B2565" t="s">
        <v>6393</v>
      </c>
      <c r="C2565" t="s">
        <v>6394</v>
      </c>
      <c r="D2565" t="s">
        <v>836</v>
      </c>
      <c r="E2565" t="s">
        <v>837</v>
      </c>
      <c r="F2565" t="s">
        <v>1728</v>
      </c>
      <c r="G2565" t="s">
        <v>1729</v>
      </c>
      <c r="H2565" t="s">
        <v>760</v>
      </c>
      <c r="I2565" t="s">
        <v>761</v>
      </c>
    </row>
    <row r="2566" spans="2:9">
      <c r="B2566" t="s">
        <v>6395</v>
      </c>
      <c r="C2566" t="s">
        <v>6396</v>
      </c>
      <c r="D2566" t="s">
        <v>836</v>
      </c>
      <c r="E2566" t="s">
        <v>837</v>
      </c>
      <c r="F2566" t="s">
        <v>2638</v>
      </c>
      <c r="G2566" t="s">
        <v>2639</v>
      </c>
      <c r="H2566" t="s">
        <v>608</v>
      </c>
      <c r="I2566" t="s">
        <v>609</v>
      </c>
    </row>
    <row r="2567" spans="2:9" hidden="1">
      <c r="B2567" t="s">
        <v>6397</v>
      </c>
      <c r="C2567" t="s">
        <v>6398</v>
      </c>
      <c r="D2567" t="s">
        <v>899</v>
      </c>
      <c r="E2567" t="s">
        <v>900</v>
      </c>
      <c r="F2567" t="s">
        <v>3325</v>
      </c>
      <c r="G2567" t="s">
        <v>3326</v>
      </c>
      <c r="H2567" t="s">
        <v>742</v>
      </c>
      <c r="I2567" t="s">
        <v>743</v>
      </c>
    </row>
    <row r="2568" spans="2:9">
      <c r="B2568" t="s">
        <v>6399</v>
      </c>
      <c r="C2568" t="s">
        <v>6400</v>
      </c>
      <c r="D2568" t="s">
        <v>836</v>
      </c>
      <c r="E2568" t="s">
        <v>837</v>
      </c>
      <c r="F2568" t="s">
        <v>935</v>
      </c>
      <c r="G2568" t="s">
        <v>936</v>
      </c>
      <c r="H2568" t="s">
        <v>633</v>
      </c>
      <c r="I2568" t="s">
        <v>60</v>
      </c>
    </row>
    <row r="2569" spans="2:9" hidden="1">
      <c r="B2569" t="s">
        <v>6401</v>
      </c>
      <c r="C2569" t="s">
        <v>6402</v>
      </c>
      <c r="D2569" t="s">
        <v>887</v>
      </c>
      <c r="E2569" t="s">
        <v>888</v>
      </c>
      <c r="F2569" t="s">
        <v>889</v>
      </c>
      <c r="G2569" t="s">
        <v>890</v>
      </c>
      <c r="H2569" t="s">
        <v>633</v>
      </c>
      <c r="I2569" t="s">
        <v>60</v>
      </c>
    </row>
    <row r="2570" spans="2:9">
      <c r="B2570" t="s">
        <v>6403</v>
      </c>
      <c r="C2570" t="s">
        <v>6404</v>
      </c>
      <c r="D2570" t="s">
        <v>836</v>
      </c>
      <c r="E2570" t="s">
        <v>837</v>
      </c>
      <c r="F2570" t="s">
        <v>1604</v>
      </c>
      <c r="G2570" t="s">
        <v>1605</v>
      </c>
      <c r="H2570" t="s">
        <v>550</v>
      </c>
      <c r="I2570" t="s">
        <v>432</v>
      </c>
    </row>
    <row r="2571" spans="2:9">
      <c r="B2571" t="s">
        <v>6405</v>
      </c>
      <c r="C2571" t="s">
        <v>6406</v>
      </c>
      <c r="D2571" t="s">
        <v>836</v>
      </c>
      <c r="E2571" t="s">
        <v>837</v>
      </c>
      <c r="F2571" t="s">
        <v>912</v>
      </c>
      <c r="G2571" t="s">
        <v>913</v>
      </c>
      <c r="H2571" t="s">
        <v>562</v>
      </c>
      <c r="I2571" t="s">
        <v>13</v>
      </c>
    </row>
    <row r="2572" spans="2:9">
      <c r="B2572" t="s">
        <v>6407</v>
      </c>
      <c r="C2572" t="s">
        <v>6408</v>
      </c>
      <c r="D2572" t="s">
        <v>836</v>
      </c>
      <c r="E2572" t="s">
        <v>837</v>
      </c>
      <c r="F2572" t="s">
        <v>1393</v>
      </c>
      <c r="G2572" t="s">
        <v>1394</v>
      </c>
      <c r="H2572" t="s">
        <v>6409</v>
      </c>
      <c r="I2572" t="s">
        <v>6410</v>
      </c>
    </row>
    <row r="2573" spans="2:9">
      <c r="B2573" t="s">
        <v>6411</v>
      </c>
      <c r="C2573" t="s">
        <v>6412</v>
      </c>
      <c r="D2573" t="s">
        <v>836</v>
      </c>
      <c r="E2573" t="s">
        <v>837</v>
      </c>
      <c r="F2573" t="s">
        <v>1728</v>
      </c>
      <c r="G2573" t="s">
        <v>1729</v>
      </c>
      <c r="H2573" t="s">
        <v>600</v>
      </c>
      <c r="I2573" t="s">
        <v>601</v>
      </c>
    </row>
    <row r="2574" spans="2:9" hidden="1">
      <c r="B2574" t="s">
        <v>6413</v>
      </c>
      <c r="C2574" t="s">
        <v>6414</v>
      </c>
      <c r="D2574" t="s">
        <v>887</v>
      </c>
      <c r="E2574" t="s">
        <v>888</v>
      </c>
      <c r="F2574" t="s">
        <v>889</v>
      </c>
      <c r="G2574" t="s">
        <v>890</v>
      </c>
      <c r="H2574" t="s">
        <v>633</v>
      </c>
      <c r="I2574" t="s">
        <v>60</v>
      </c>
    </row>
    <row r="2575" spans="2:9">
      <c r="B2575" t="s">
        <v>6415</v>
      </c>
      <c r="C2575" t="s">
        <v>6416</v>
      </c>
      <c r="D2575" t="s">
        <v>836</v>
      </c>
      <c r="E2575" t="s">
        <v>837</v>
      </c>
      <c r="F2575" t="s">
        <v>1101</v>
      </c>
      <c r="G2575" t="s">
        <v>1102</v>
      </c>
      <c r="H2575" t="s">
        <v>576</v>
      </c>
      <c r="I2575" t="s">
        <v>16</v>
      </c>
    </row>
    <row r="2576" spans="2:9">
      <c r="B2576" t="s">
        <v>6417</v>
      </c>
      <c r="C2576" t="s">
        <v>6418</v>
      </c>
      <c r="D2576" t="s">
        <v>836</v>
      </c>
      <c r="E2576" t="s">
        <v>837</v>
      </c>
      <c r="F2576" t="s">
        <v>1563</v>
      </c>
      <c r="G2576" t="s">
        <v>1564</v>
      </c>
      <c r="H2576" t="s">
        <v>655</v>
      </c>
      <c r="I2576" t="s">
        <v>657</v>
      </c>
    </row>
    <row r="2577" spans="2:9" hidden="1">
      <c r="B2577" t="s">
        <v>6419</v>
      </c>
      <c r="C2577" t="s">
        <v>6420</v>
      </c>
      <c r="D2577" t="s">
        <v>887</v>
      </c>
      <c r="E2577" t="s">
        <v>888</v>
      </c>
      <c r="F2577" t="s">
        <v>889</v>
      </c>
      <c r="G2577" t="s">
        <v>890</v>
      </c>
      <c r="H2577" t="s">
        <v>633</v>
      </c>
      <c r="I2577" t="s">
        <v>60</v>
      </c>
    </row>
    <row r="2578" spans="2:9" hidden="1">
      <c r="B2578" t="s">
        <v>6421</v>
      </c>
      <c r="C2578" t="s">
        <v>6422</v>
      </c>
      <c r="D2578" t="s">
        <v>5241</v>
      </c>
      <c r="E2578" t="s">
        <v>5242</v>
      </c>
      <c r="F2578" t="s">
        <v>5243</v>
      </c>
      <c r="G2578" t="s">
        <v>5244</v>
      </c>
      <c r="H2578" t="s">
        <v>570</v>
      </c>
      <c r="I2578" t="s">
        <v>14</v>
      </c>
    </row>
    <row r="2579" spans="2:9">
      <c r="B2579" t="s">
        <v>6423</v>
      </c>
      <c r="C2579" t="s">
        <v>6424</v>
      </c>
      <c r="D2579" t="s">
        <v>836</v>
      </c>
      <c r="E2579" t="s">
        <v>837</v>
      </c>
      <c r="F2579" t="s">
        <v>2494</v>
      </c>
      <c r="G2579" t="s">
        <v>2495</v>
      </c>
      <c r="H2579" t="s">
        <v>767</v>
      </c>
      <c r="I2579" t="s">
        <v>769</v>
      </c>
    </row>
    <row r="2580" spans="2:9">
      <c r="B2580" t="s">
        <v>6425</v>
      </c>
      <c r="C2580" t="s">
        <v>6426</v>
      </c>
      <c r="D2580" t="s">
        <v>836</v>
      </c>
      <c r="E2580" t="s">
        <v>837</v>
      </c>
      <c r="F2580" t="s">
        <v>2420</v>
      </c>
      <c r="G2580" t="s">
        <v>2421</v>
      </c>
      <c r="H2580" t="s">
        <v>612</v>
      </c>
      <c r="I2580" t="s">
        <v>613</v>
      </c>
    </row>
    <row r="2581" spans="2:9">
      <c r="B2581" t="s">
        <v>6427</v>
      </c>
      <c r="C2581" t="s">
        <v>6428</v>
      </c>
      <c r="D2581" t="s">
        <v>836</v>
      </c>
      <c r="E2581" t="s">
        <v>837</v>
      </c>
      <c r="F2581" t="s">
        <v>1889</v>
      </c>
      <c r="G2581" t="s">
        <v>1890</v>
      </c>
      <c r="H2581" t="s">
        <v>633</v>
      </c>
      <c r="I2581" t="s">
        <v>60</v>
      </c>
    </row>
    <row r="2582" spans="2:9" hidden="1">
      <c r="B2582" t="s">
        <v>6429</v>
      </c>
      <c r="C2582" t="s">
        <v>6430</v>
      </c>
      <c r="D2582" t="s">
        <v>887</v>
      </c>
      <c r="E2582" t="s">
        <v>888</v>
      </c>
      <c r="F2582" t="s">
        <v>889</v>
      </c>
      <c r="G2582" t="s">
        <v>890</v>
      </c>
      <c r="H2582" t="s">
        <v>633</v>
      </c>
      <c r="I2582" t="s">
        <v>60</v>
      </c>
    </row>
    <row r="2583" spans="2:9" hidden="1">
      <c r="B2583" t="s">
        <v>6431</v>
      </c>
      <c r="C2583" t="s">
        <v>6432</v>
      </c>
      <c r="D2583" t="s">
        <v>922</v>
      </c>
      <c r="E2583" t="s">
        <v>4688</v>
      </c>
      <c r="F2583" t="s">
        <v>4689</v>
      </c>
      <c r="G2583" t="s">
        <v>4688</v>
      </c>
      <c r="H2583" t="s">
        <v>633</v>
      </c>
      <c r="I2583" t="s">
        <v>60</v>
      </c>
    </row>
    <row r="2584" spans="2:9">
      <c r="B2584" t="s">
        <v>6433</v>
      </c>
      <c r="C2584" t="s">
        <v>6434</v>
      </c>
      <c r="D2584" t="s">
        <v>836</v>
      </c>
      <c r="E2584" t="s">
        <v>837</v>
      </c>
      <c r="F2584" t="s">
        <v>1819</v>
      </c>
      <c r="G2584" t="s">
        <v>1820</v>
      </c>
      <c r="H2584" t="s">
        <v>6435</v>
      </c>
      <c r="I2584" t="s">
        <v>6436</v>
      </c>
    </row>
    <row r="2585" spans="2:9">
      <c r="B2585" t="s">
        <v>6437</v>
      </c>
      <c r="C2585" t="s">
        <v>6438</v>
      </c>
      <c r="D2585" t="s">
        <v>836</v>
      </c>
      <c r="E2585" t="s">
        <v>837</v>
      </c>
      <c r="F2585" t="s">
        <v>1999</v>
      </c>
      <c r="G2585" t="s">
        <v>2000</v>
      </c>
      <c r="H2585" t="s">
        <v>590</v>
      </c>
      <c r="I2585" t="s">
        <v>591</v>
      </c>
    </row>
    <row r="2586" spans="2:9">
      <c r="B2586" t="s">
        <v>6439</v>
      </c>
      <c r="C2586" t="s">
        <v>6440</v>
      </c>
      <c r="D2586" t="s">
        <v>836</v>
      </c>
      <c r="E2586" t="s">
        <v>837</v>
      </c>
      <c r="F2586" t="s">
        <v>1101</v>
      </c>
      <c r="G2586" t="s">
        <v>1102</v>
      </c>
      <c r="H2586" t="s">
        <v>1152</v>
      </c>
      <c r="I2586" t="s">
        <v>1153</v>
      </c>
    </row>
    <row r="2587" spans="2:9" hidden="1">
      <c r="B2587" t="s">
        <v>6441</v>
      </c>
      <c r="C2587" t="s">
        <v>6442</v>
      </c>
      <c r="D2587" t="s">
        <v>899</v>
      </c>
      <c r="E2587" t="s">
        <v>900</v>
      </c>
      <c r="F2587" t="s">
        <v>3939</v>
      </c>
      <c r="G2587" t="s">
        <v>3940</v>
      </c>
      <c r="H2587" t="s">
        <v>3235</v>
      </c>
      <c r="I2587" t="s">
        <v>3236</v>
      </c>
    </row>
    <row r="2588" spans="2:9">
      <c r="B2588" t="s">
        <v>6443</v>
      </c>
      <c r="C2588" t="s">
        <v>6444</v>
      </c>
      <c r="D2588" t="s">
        <v>836</v>
      </c>
      <c r="E2588" t="s">
        <v>837</v>
      </c>
      <c r="F2588" t="s">
        <v>1437</v>
      </c>
      <c r="G2588" t="s">
        <v>1438</v>
      </c>
      <c r="H2588" t="s">
        <v>562</v>
      </c>
      <c r="I2588" t="s">
        <v>13</v>
      </c>
    </row>
    <row r="2589" spans="2:9" hidden="1">
      <c r="B2589" t="s">
        <v>6445</v>
      </c>
      <c r="C2589" t="s">
        <v>6446</v>
      </c>
      <c r="D2589" t="s">
        <v>4106</v>
      </c>
      <c r="E2589" t="s">
        <v>4107</v>
      </c>
      <c r="F2589" t="s">
        <v>4108</v>
      </c>
      <c r="G2589" t="s">
        <v>4109</v>
      </c>
      <c r="H2589" t="s">
        <v>633</v>
      </c>
      <c r="I2589" t="s">
        <v>60</v>
      </c>
    </row>
    <row r="2590" spans="2:9" hidden="1">
      <c r="B2590" t="s">
        <v>6447</v>
      </c>
      <c r="C2590" t="s">
        <v>6448</v>
      </c>
      <c r="D2590" t="s">
        <v>887</v>
      </c>
      <c r="E2590" t="s">
        <v>888</v>
      </c>
      <c r="F2590" t="s">
        <v>889</v>
      </c>
      <c r="G2590" t="s">
        <v>890</v>
      </c>
      <c r="H2590" t="s">
        <v>633</v>
      </c>
      <c r="I2590" t="s">
        <v>60</v>
      </c>
    </row>
    <row r="2591" spans="2:9" hidden="1">
      <c r="B2591" t="s">
        <v>6449</v>
      </c>
      <c r="C2591" t="s">
        <v>6450</v>
      </c>
      <c r="D2591" t="s">
        <v>887</v>
      </c>
      <c r="E2591" t="s">
        <v>888</v>
      </c>
      <c r="F2591" t="s">
        <v>889</v>
      </c>
      <c r="G2591" t="s">
        <v>890</v>
      </c>
      <c r="H2591" t="s">
        <v>633</v>
      </c>
      <c r="I2591" t="s">
        <v>60</v>
      </c>
    </row>
    <row r="2592" spans="2:9" hidden="1">
      <c r="B2592" t="s">
        <v>6451</v>
      </c>
      <c r="C2592" t="s">
        <v>6452</v>
      </c>
      <c r="D2592" t="s">
        <v>887</v>
      </c>
      <c r="E2592" t="s">
        <v>888</v>
      </c>
      <c r="F2592" t="s">
        <v>889</v>
      </c>
      <c r="G2592" t="s">
        <v>890</v>
      </c>
      <c r="H2592" t="s">
        <v>633</v>
      </c>
      <c r="I2592" t="s">
        <v>60</v>
      </c>
    </row>
    <row r="2593" spans="2:9">
      <c r="B2593" t="s">
        <v>6453</v>
      </c>
      <c r="C2593" t="s">
        <v>6454</v>
      </c>
      <c r="D2593" t="s">
        <v>836</v>
      </c>
      <c r="E2593" t="s">
        <v>837</v>
      </c>
      <c r="F2593" t="s">
        <v>2218</v>
      </c>
      <c r="G2593" t="s">
        <v>2219</v>
      </c>
      <c r="H2593" t="s">
        <v>590</v>
      </c>
      <c r="I2593" t="s">
        <v>591</v>
      </c>
    </row>
    <row r="2594" spans="2:9" hidden="1">
      <c r="B2594" t="s">
        <v>6455</v>
      </c>
      <c r="C2594" t="s">
        <v>6456</v>
      </c>
      <c r="D2594" t="s">
        <v>1305</v>
      </c>
      <c r="E2594" t="s">
        <v>1306</v>
      </c>
      <c r="F2594" t="s">
        <v>1575</v>
      </c>
      <c r="G2594" t="s">
        <v>1576</v>
      </c>
      <c r="H2594" t="s">
        <v>633</v>
      </c>
      <c r="I2594" t="s">
        <v>60</v>
      </c>
    </row>
    <row r="2595" spans="2:9" hidden="1">
      <c r="B2595" t="s">
        <v>6457</v>
      </c>
      <c r="C2595" t="s">
        <v>6458</v>
      </c>
      <c r="D2595" t="s">
        <v>887</v>
      </c>
      <c r="E2595" t="s">
        <v>888</v>
      </c>
      <c r="F2595" t="s">
        <v>889</v>
      </c>
      <c r="G2595" t="s">
        <v>890</v>
      </c>
      <c r="H2595" t="s">
        <v>633</v>
      </c>
      <c r="I2595" t="s">
        <v>60</v>
      </c>
    </row>
    <row r="2596" spans="2:9">
      <c r="B2596" t="s">
        <v>6459</v>
      </c>
      <c r="C2596" t="s">
        <v>6460</v>
      </c>
      <c r="D2596" t="s">
        <v>836</v>
      </c>
      <c r="E2596" t="s">
        <v>837</v>
      </c>
      <c r="F2596" t="s">
        <v>1316</v>
      </c>
      <c r="G2596" t="s">
        <v>1317</v>
      </c>
      <c r="H2596" t="s">
        <v>562</v>
      </c>
      <c r="I2596" t="s">
        <v>13</v>
      </c>
    </row>
    <row r="2597" spans="2:9">
      <c r="B2597" t="s">
        <v>6461</v>
      </c>
      <c r="C2597" t="s">
        <v>6462</v>
      </c>
      <c r="D2597" t="s">
        <v>836</v>
      </c>
      <c r="E2597" t="s">
        <v>837</v>
      </c>
      <c r="F2597" t="s">
        <v>2218</v>
      </c>
      <c r="G2597" t="s">
        <v>2219</v>
      </c>
      <c r="H2597" t="s">
        <v>590</v>
      </c>
      <c r="I2597" t="s">
        <v>591</v>
      </c>
    </row>
    <row r="2598" spans="2:9">
      <c r="B2598" t="s">
        <v>6463</v>
      </c>
      <c r="C2598" t="s">
        <v>6464</v>
      </c>
      <c r="D2598" t="s">
        <v>836</v>
      </c>
      <c r="E2598" t="s">
        <v>837</v>
      </c>
      <c r="F2598" t="s">
        <v>2218</v>
      </c>
      <c r="G2598" t="s">
        <v>2219</v>
      </c>
      <c r="H2598" t="s">
        <v>590</v>
      </c>
      <c r="I2598" t="s">
        <v>591</v>
      </c>
    </row>
    <row r="2599" spans="2:9">
      <c r="B2599" t="s">
        <v>6465</v>
      </c>
      <c r="C2599" t="s">
        <v>6466</v>
      </c>
      <c r="D2599" t="s">
        <v>836</v>
      </c>
      <c r="E2599" t="s">
        <v>837</v>
      </c>
      <c r="F2599" t="s">
        <v>2218</v>
      </c>
      <c r="G2599" t="s">
        <v>2219</v>
      </c>
      <c r="H2599" t="s">
        <v>590</v>
      </c>
      <c r="I2599" t="s">
        <v>591</v>
      </c>
    </row>
    <row r="2600" spans="2:9">
      <c r="B2600" t="s">
        <v>6467</v>
      </c>
      <c r="C2600" t="s">
        <v>6468</v>
      </c>
      <c r="D2600" t="s">
        <v>836</v>
      </c>
      <c r="E2600" t="s">
        <v>837</v>
      </c>
      <c r="F2600" t="s">
        <v>2218</v>
      </c>
      <c r="G2600" t="s">
        <v>2219</v>
      </c>
      <c r="H2600" t="s">
        <v>608</v>
      </c>
      <c r="I2600" t="s">
        <v>609</v>
      </c>
    </row>
    <row r="2601" spans="2:9" hidden="1">
      <c r="B2601" t="s">
        <v>6469</v>
      </c>
      <c r="C2601" t="s">
        <v>6470</v>
      </c>
      <c r="D2601" t="s">
        <v>899</v>
      </c>
      <c r="E2601" t="s">
        <v>900</v>
      </c>
      <c r="F2601" t="s">
        <v>3939</v>
      </c>
      <c r="G2601" t="s">
        <v>3940</v>
      </c>
      <c r="H2601" t="s">
        <v>622</v>
      </c>
      <c r="I2601" t="s">
        <v>623</v>
      </c>
    </row>
    <row r="2602" spans="2:9">
      <c r="B2602" t="s">
        <v>6471</v>
      </c>
      <c r="C2602" t="s">
        <v>6472</v>
      </c>
      <c r="D2602" t="s">
        <v>836</v>
      </c>
      <c r="E2602" t="s">
        <v>837</v>
      </c>
      <c r="F2602" t="s">
        <v>997</v>
      </c>
      <c r="G2602" t="s">
        <v>998</v>
      </c>
      <c r="H2602" t="s">
        <v>562</v>
      </c>
      <c r="I2602" t="s">
        <v>13</v>
      </c>
    </row>
    <row r="2603" spans="2:9">
      <c r="B2603" t="s">
        <v>6473</v>
      </c>
      <c r="C2603" t="s">
        <v>6474</v>
      </c>
      <c r="D2603" t="s">
        <v>836</v>
      </c>
      <c r="E2603" t="s">
        <v>837</v>
      </c>
      <c r="F2603" t="s">
        <v>1973</v>
      </c>
      <c r="G2603" t="s">
        <v>1974</v>
      </c>
      <c r="H2603" t="s">
        <v>550</v>
      </c>
      <c r="I2603" t="s">
        <v>432</v>
      </c>
    </row>
    <row r="2604" spans="2:9">
      <c r="B2604" t="s">
        <v>6475</v>
      </c>
      <c r="C2604" t="s">
        <v>6476</v>
      </c>
      <c r="D2604" t="s">
        <v>836</v>
      </c>
      <c r="E2604" t="s">
        <v>837</v>
      </c>
      <c r="F2604" t="s">
        <v>1393</v>
      </c>
      <c r="G2604" t="s">
        <v>1394</v>
      </c>
      <c r="H2604" t="s">
        <v>6435</v>
      </c>
      <c r="I2604" t="s">
        <v>6436</v>
      </c>
    </row>
    <row r="2605" spans="2:9">
      <c r="B2605" t="s">
        <v>6477</v>
      </c>
      <c r="C2605" t="s">
        <v>6478</v>
      </c>
      <c r="D2605" t="s">
        <v>836</v>
      </c>
      <c r="E2605" t="s">
        <v>837</v>
      </c>
      <c r="F2605" t="s">
        <v>1312</v>
      </c>
      <c r="G2605" t="s">
        <v>1313</v>
      </c>
      <c r="H2605" t="s">
        <v>655</v>
      </c>
      <c r="I2605" t="s">
        <v>657</v>
      </c>
    </row>
    <row r="2606" spans="2:9">
      <c r="B2606" t="s">
        <v>6479</v>
      </c>
      <c r="C2606" t="s">
        <v>6480</v>
      </c>
      <c r="D2606" t="s">
        <v>836</v>
      </c>
      <c r="E2606" t="s">
        <v>837</v>
      </c>
      <c r="F2606" t="s">
        <v>1563</v>
      </c>
      <c r="G2606" t="s">
        <v>1564</v>
      </c>
      <c r="H2606" t="s">
        <v>2045</v>
      </c>
      <c r="I2606" t="s">
        <v>2046</v>
      </c>
    </row>
    <row r="2607" spans="2:9">
      <c r="B2607" t="s">
        <v>6481</v>
      </c>
      <c r="C2607" t="s">
        <v>6482</v>
      </c>
      <c r="D2607" t="s">
        <v>836</v>
      </c>
      <c r="E2607" t="s">
        <v>837</v>
      </c>
      <c r="F2607" t="s">
        <v>2638</v>
      </c>
      <c r="G2607" t="s">
        <v>2639</v>
      </c>
      <c r="H2607" t="s">
        <v>622</v>
      </c>
      <c r="I2607" t="s">
        <v>623</v>
      </c>
    </row>
    <row r="2608" spans="2:9" hidden="1">
      <c r="B2608" t="s">
        <v>6483</v>
      </c>
      <c r="C2608" t="s">
        <v>6484</v>
      </c>
      <c r="D2608" t="s">
        <v>899</v>
      </c>
      <c r="E2608" t="s">
        <v>900</v>
      </c>
      <c r="F2608" t="s">
        <v>1105</v>
      </c>
      <c r="G2608" t="s">
        <v>1106</v>
      </c>
      <c r="H2608" t="s">
        <v>590</v>
      </c>
      <c r="I2608" t="s">
        <v>591</v>
      </c>
    </row>
    <row r="2609" spans="2:9">
      <c r="B2609" t="s">
        <v>6485</v>
      </c>
      <c r="C2609" t="s">
        <v>6486</v>
      </c>
      <c r="D2609" t="s">
        <v>836</v>
      </c>
      <c r="E2609" t="s">
        <v>837</v>
      </c>
      <c r="F2609" t="s">
        <v>856</v>
      </c>
      <c r="G2609" t="s">
        <v>857</v>
      </c>
      <c r="H2609" t="s">
        <v>622</v>
      </c>
      <c r="I2609" t="s">
        <v>623</v>
      </c>
    </row>
    <row r="2610" spans="2:9">
      <c r="B2610" t="s">
        <v>6487</v>
      </c>
      <c r="C2610" t="s">
        <v>6488</v>
      </c>
      <c r="D2610" t="s">
        <v>836</v>
      </c>
      <c r="E2610" t="s">
        <v>837</v>
      </c>
      <c r="F2610" t="s">
        <v>1604</v>
      </c>
      <c r="G2610" t="s">
        <v>1605</v>
      </c>
      <c r="H2610" t="s">
        <v>562</v>
      </c>
      <c r="I2610" t="s">
        <v>13</v>
      </c>
    </row>
    <row r="2611" spans="2:9">
      <c r="B2611" t="s">
        <v>6489</v>
      </c>
      <c r="C2611" t="s">
        <v>6490</v>
      </c>
      <c r="D2611" t="s">
        <v>836</v>
      </c>
      <c r="E2611" t="s">
        <v>837</v>
      </c>
      <c r="F2611" t="s">
        <v>1648</v>
      </c>
      <c r="G2611" t="s">
        <v>1649</v>
      </c>
      <c r="H2611" t="s">
        <v>6435</v>
      </c>
      <c r="I2611" t="s">
        <v>6436</v>
      </c>
    </row>
    <row r="2612" spans="2:9" hidden="1">
      <c r="B2612" t="s">
        <v>6491</v>
      </c>
      <c r="C2612" t="s">
        <v>6492</v>
      </c>
      <c r="D2612" t="s">
        <v>6493</v>
      </c>
      <c r="E2612" t="s">
        <v>6494</v>
      </c>
      <c r="F2612" t="s">
        <v>6495</v>
      </c>
      <c r="G2612" t="s">
        <v>6494</v>
      </c>
      <c r="H2612" t="s">
        <v>4955</v>
      </c>
      <c r="I2612" t="s">
        <v>4956</v>
      </c>
    </row>
    <row r="2613" spans="2:9" hidden="1">
      <c r="B2613" t="s">
        <v>6496</v>
      </c>
      <c r="C2613" t="s">
        <v>6497</v>
      </c>
      <c r="D2613" t="s">
        <v>887</v>
      </c>
      <c r="E2613" t="s">
        <v>888</v>
      </c>
      <c r="F2613" t="s">
        <v>889</v>
      </c>
      <c r="G2613" t="s">
        <v>890</v>
      </c>
      <c r="H2613" t="s">
        <v>633</v>
      </c>
      <c r="I2613" t="s">
        <v>60</v>
      </c>
    </row>
    <row r="2614" spans="2:9">
      <c r="B2614" t="s">
        <v>6498</v>
      </c>
      <c r="C2614" t="s">
        <v>6499</v>
      </c>
      <c r="D2614" t="s">
        <v>836</v>
      </c>
      <c r="E2614" t="s">
        <v>837</v>
      </c>
      <c r="F2614" t="s">
        <v>1136</v>
      </c>
      <c r="G2614" t="s">
        <v>1137</v>
      </c>
      <c r="H2614" t="s">
        <v>562</v>
      </c>
      <c r="I2614" t="s">
        <v>13</v>
      </c>
    </row>
    <row r="2615" spans="2:9">
      <c r="B2615" t="s">
        <v>6500</v>
      </c>
      <c r="C2615" t="s">
        <v>6501</v>
      </c>
      <c r="D2615" t="s">
        <v>836</v>
      </c>
      <c r="E2615" t="s">
        <v>837</v>
      </c>
      <c r="F2615" t="s">
        <v>1728</v>
      </c>
      <c r="G2615" t="s">
        <v>1729</v>
      </c>
      <c r="H2615" t="s">
        <v>4728</v>
      </c>
      <c r="I2615" t="s">
        <v>4729</v>
      </c>
    </row>
    <row r="2616" spans="2:9">
      <c r="B2616" t="s">
        <v>6502</v>
      </c>
      <c r="C2616" t="s">
        <v>6503</v>
      </c>
      <c r="D2616" t="s">
        <v>836</v>
      </c>
      <c r="E2616" t="s">
        <v>837</v>
      </c>
      <c r="F2616" t="s">
        <v>1316</v>
      </c>
      <c r="G2616" t="s">
        <v>1317</v>
      </c>
      <c r="H2616" t="s">
        <v>550</v>
      </c>
      <c r="I2616" t="s">
        <v>432</v>
      </c>
    </row>
    <row r="2617" spans="2:9">
      <c r="B2617" t="s">
        <v>6504</v>
      </c>
      <c r="C2617" t="s">
        <v>6505</v>
      </c>
      <c r="D2617" t="s">
        <v>836</v>
      </c>
      <c r="E2617" t="s">
        <v>837</v>
      </c>
      <c r="F2617" t="s">
        <v>895</v>
      </c>
      <c r="G2617" t="s">
        <v>896</v>
      </c>
      <c r="H2617" t="s">
        <v>576</v>
      </c>
      <c r="I2617" t="s">
        <v>16</v>
      </c>
    </row>
    <row r="2618" spans="2:9">
      <c r="B2618" t="s">
        <v>6506</v>
      </c>
      <c r="C2618" t="s">
        <v>6507</v>
      </c>
      <c r="D2618" t="s">
        <v>836</v>
      </c>
      <c r="E2618" t="s">
        <v>837</v>
      </c>
      <c r="F2618" t="s">
        <v>1999</v>
      </c>
      <c r="G2618" t="s">
        <v>2000</v>
      </c>
      <c r="H2618" t="s">
        <v>576</v>
      </c>
      <c r="I2618" t="s">
        <v>16</v>
      </c>
    </row>
    <row r="2619" spans="2:9">
      <c r="B2619" t="s">
        <v>6508</v>
      </c>
      <c r="C2619" t="s">
        <v>6509</v>
      </c>
      <c r="D2619" t="s">
        <v>836</v>
      </c>
      <c r="E2619" t="s">
        <v>837</v>
      </c>
      <c r="F2619" t="s">
        <v>1523</v>
      </c>
      <c r="G2619" t="s">
        <v>1524</v>
      </c>
      <c r="H2619" t="s">
        <v>612</v>
      </c>
      <c r="I2619" t="s">
        <v>613</v>
      </c>
    </row>
    <row r="2620" spans="2:9" hidden="1">
      <c r="B2620" t="s">
        <v>6510</v>
      </c>
      <c r="C2620" t="s">
        <v>6511</v>
      </c>
      <c r="D2620" t="s">
        <v>4106</v>
      </c>
      <c r="E2620" t="s">
        <v>4107</v>
      </c>
      <c r="F2620" t="s">
        <v>4108</v>
      </c>
      <c r="G2620" t="s">
        <v>4109</v>
      </c>
      <c r="H2620" t="s">
        <v>633</v>
      </c>
      <c r="I2620" t="s">
        <v>60</v>
      </c>
    </row>
    <row r="2621" spans="2:9">
      <c r="B2621" t="s">
        <v>6512</v>
      </c>
      <c r="C2621" t="s">
        <v>6513</v>
      </c>
      <c r="D2621" t="s">
        <v>836</v>
      </c>
      <c r="E2621" t="s">
        <v>837</v>
      </c>
      <c r="F2621" t="s">
        <v>2129</v>
      </c>
      <c r="G2621" t="s">
        <v>2130</v>
      </c>
      <c r="H2621" t="s">
        <v>576</v>
      </c>
      <c r="I2621" t="s">
        <v>16</v>
      </c>
    </row>
    <row r="2622" spans="2:9">
      <c r="B2622" t="s">
        <v>6514</v>
      </c>
      <c r="C2622" t="s">
        <v>6515</v>
      </c>
      <c r="D2622" t="s">
        <v>836</v>
      </c>
      <c r="E2622" t="s">
        <v>837</v>
      </c>
      <c r="F2622" t="s">
        <v>1101</v>
      </c>
      <c r="G2622" t="s">
        <v>1102</v>
      </c>
      <c r="H2622" t="s">
        <v>612</v>
      </c>
      <c r="I2622" t="s">
        <v>613</v>
      </c>
    </row>
    <row r="2623" spans="2:9">
      <c r="B2623" t="s">
        <v>6516</v>
      </c>
      <c r="C2623" t="s">
        <v>6517</v>
      </c>
      <c r="D2623" t="s">
        <v>836</v>
      </c>
      <c r="E2623" t="s">
        <v>837</v>
      </c>
      <c r="F2623" t="s">
        <v>1101</v>
      </c>
      <c r="G2623" t="s">
        <v>1102</v>
      </c>
      <c r="H2623" t="s">
        <v>696</v>
      </c>
      <c r="I2623" t="s">
        <v>15</v>
      </c>
    </row>
    <row r="2624" spans="2:9">
      <c r="B2624" t="s">
        <v>6518</v>
      </c>
      <c r="C2624" t="s">
        <v>6519</v>
      </c>
      <c r="D2624" t="s">
        <v>836</v>
      </c>
      <c r="E2624" t="s">
        <v>837</v>
      </c>
      <c r="F2624" t="s">
        <v>1769</v>
      </c>
      <c r="G2624" t="s">
        <v>1770</v>
      </c>
      <c r="H2624" t="s">
        <v>576</v>
      </c>
      <c r="I2624" t="s">
        <v>16</v>
      </c>
    </row>
    <row r="2625" spans="2:9" hidden="1">
      <c r="B2625" t="s">
        <v>6520</v>
      </c>
      <c r="C2625" t="s">
        <v>6521</v>
      </c>
      <c r="D2625" t="s">
        <v>887</v>
      </c>
      <c r="E2625" t="s">
        <v>888</v>
      </c>
      <c r="F2625" t="s">
        <v>889</v>
      </c>
      <c r="G2625" t="s">
        <v>890</v>
      </c>
      <c r="H2625" t="s">
        <v>633</v>
      </c>
      <c r="I2625" t="s">
        <v>60</v>
      </c>
    </row>
    <row r="2626" spans="2:9">
      <c r="B2626" t="s">
        <v>6522</v>
      </c>
      <c r="C2626" t="s">
        <v>6523</v>
      </c>
      <c r="D2626" t="s">
        <v>836</v>
      </c>
      <c r="E2626" t="s">
        <v>837</v>
      </c>
      <c r="F2626" t="s">
        <v>1769</v>
      </c>
      <c r="G2626" t="s">
        <v>1770</v>
      </c>
      <c r="H2626" t="s">
        <v>576</v>
      </c>
      <c r="I2626" t="s">
        <v>16</v>
      </c>
    </row>
    <row r="2627" spans="2:9">
      <c r="B2627" t="s">
        <v>6524</v>
      </c>
      <c r="C2627" t="s">
        <v>6525</v>
      </c>
      <c r="D2627" t="s">
        <v>836</v>
      </c>
      <c r="E2627" t="s">
        <v>837</v>
      </c>
      <c r="F2627" t="s">
        <v>1312</v>
      </c>
      <c r="G2627" t="s">
        <v>1313</v>
      </c>
      <c r="H2627" t="s">
        <v>655</v>
      </c>
      <c r="I2627" t="s">
        <v>657</v>
      </c>
    </row>
    <row r="2628" spans="2:9">
      <c r="B2628" t="s">
        <v>6526</v>
      </c>
      <c r="C2628" t="s">
        <v>6527</v>
      </c>
      <c r="D2628" t="s">
        <v>836</v>
      </c>
      <c r="E2628" t="s">
        <v>837</v>
      </c>
      <c r="F2628" t="s">
        <v>1181</v>
      </c>
      <c r="G2628" t="s">
        <v>1182</v>
      </c>
      <c r="H2628" t="s">
        <v>633</v>
      </c>
      <c r="I2628" t="s">
        <v>60</v>
      </c>
    </row>
    <row r="2629" spans="2:9">
      <c r="B2629" t="s">
        <v>6528</v>
      </c>
      <c r="C2629" t="s">
        <v>6529</v>
      </c>
      <c r="D2629" t="s">
        <v>836</v>
      </c>
      <c r="E2629" t="s">
        <v>837</v>
      </c>
      <c r="F2629" t="s">
        <v>1805</v>
      </c>
      <c r="G2629" t="s">
        <v>1806</v>
      </c>
      <c r="H2629" t="s">
        <v>633</v>
      </c>
      <c r="I2629" t="s">
        <v>60</v>
      </c>
    </row>
    <row r="2630" spans="2:9">
      <c r="B2630" t="s">
        <v>6530</v>
      </c>
      <c r="C2630" t="s">
        <v>6531</v>
      </c>
      <c r="D2630" t="s">
        <v>836</v>
      </c>
      <c r="E2630" t="s">
        <v>837</v>
      </c>
      <c r="F2630" t="s">
        <v>1777</v>
      </c>
      <c r="G2630" t="s">
        <v>1778</v>
      </c>
      <c r="H2630" t="s">
        <v>622</v>
      </c>
      <c r="I2630" t="s">
        <v>623</v>
      </c>
    </row>
    <row r="2631" spans="2:9" hidden="1">
      <c r="B2631" t="s">
        <v>6532</v>
      </c>
      <c r="C2631" t="s">
        <v>6533</v>
      </c>
      <c r="D2631" t="s">
        <v>6534</v>
      </c>
      <c r="E2631" t="s">
        <v>6535</v>
      </c>
      <c r="F2631" t="s">
        <v>6536</v>
      </c>
      <c r="G2631" t="s">
        <v>6537</v>
      </c>
      <c r="H2631" t="s">
        <v>6538</v>
      </c>
      <c r="I2631" t="s">
        <v>60</v>
      </c>
    </row>
    <row r="2632" spans="2:9" hidden="1">
      <c r="B2632" t="s">
        <v>6539</v>
      </c>
      <c r="C2632" t="s">
        <v>6540</v>
      </c>
      <c r="D2632" t="s">
        <v>6534</v>
      </c>
      <c r="E2632" t="s">
        <v>6535</v>
      </c>
      <c r="F2632" t="s">
        <v>6541</v>
      </c>
      <c r="G2632" t="s">
        <v>6542</v>
      </c>
      <c r="H2632" t="s">
        <v>6538</v>
      </c>
      <c r="I2632" t="s">
        <v>60</v>
      </c>
    </row>
    <row r="2633" spans="2:9" hidden="1">
      <c r="B2633" t="s">
        <v>6544</v>
      </c>
      <c r="C2633" t="s">
        <v>6545</v>
      </c>
      <c r="D2633" t="s">
        <v>6534</v>
      </c>
      <c r="E2633" t="s">
        <v>6535</v>
      </c>
      <c r="F2633" t="s">
        <v>6546</v>
      </c>
      <c r="G2633" t="s">
        <v>6547</v>
      </c>
      <c r="H2633" t="s">
        <v>6548</v>
      </c>
      <c r="I2633" t="s">
        <v>432</v>
      </c>
    </row>
    <row r="2634" spans="2:9" hidden="1">
      <c r="B2634" t="s">
        <v>6549</v>
      </c>
      <c r="C2634" t="s">
        <v>6550</v>
      </c>
      <c r="D2634" t="s">
        <v>6534</v>
      </c>
      <c r="E2634" t="s">
        <v>6535</v>
      </c>
      <c r="F2634" t="s">
        <v>6541</v>
      </c>
      <c r="G2634" t="s">
        <v>6542</v>
      </c>
      <c r="H2634" t="s">
        <v>6543</v>
      </c>
      <c r="I2634" t="s">
        <v>13</v>
      </c>
    </row>
    <row r="2635" spans="2:9" hidden="1">
      <c r="B2635" t="s">
        <v>6551</v>
      </c>
      <c r="C2635" t="s">
        <v>6552</v>
      </c>
      <c r="D2635" t="s">
        <v>6534</v>
      </c>
      <c r="E2635" t="s">
        <v>6535</v>
      </c>
      <c r="F2635" t="s">
        <v>6553</v>
      </c>
      <c r="G2635" t="s">
        <v>6554</v>
      </c>
      <c r="H2635" t="s">
        <v>6538</v>
      </c>
      <c r="I2635" t="s">
        <v>60</v>
      </c>
    </row>
    <row r="2636" spans="2:9" hidden="1">
      <c r="B2636" t="s">
        <v>6555</v>
      </c>
      <c r="C2636" t="s">
        <v>6556</v>
      </c>
      <c r="D2636" t="s">
        <v>6534</v>
      </c>
      <c r="E2636" t="s">
        <v>6535</v>
      </c>
      <c r="F2636" t="s">
        <v>6557</v>
      </c>
      <c r="G2636" t="s">
        <v>6558</v>
      </c>
      <c r="H2636" t="s">
        <v>6548</v>
      </c>
      <c r="I2636" t="s">
        <v>432</v>
      </c>
    </row>
    <row r="2637" spans="2:9" hidden="1">
      <c r="B2637" t="s">
        <v>6559</v>
      </c>
      <c r="C2637" t="s">
        <v>6560</v>
      </c>
      <c r="D2637" t="s">
        <v>6534</v>
      </c>
      <c r="E2637" t="s">
        <v>6535</v>
      </c>
      <c r="F2637" t="s">
        <v>6561</v>
      </c>
      <c r="G2637" t="s">
        <v>6562</v>
      </c>
      <c r="H2637" t="s">
        <v>6563</v>
      </c>
      <c r="I2637" t="s">
        <v>6564</v>
      </c>
    </row>
    <row r="2638" spans="2:9" hidden="1">
      <c r="B2638" t="s">
        <v>6565</v>
      </c>
      <c r="C2638" t="s">
        <v>6566</v>
      </c>
      <c r="D2638" t="s">
        <v>6534</v>
      </c>
      <c r="E2638" t="s">
        <v>6535</v>
      </c>
      <c r="F2638" t="s">
        <v>6567</v>
      </c>
      <c r="G2638" t="s">
        <v>6568</v>
      </c>
      <c r="H2638" t="s">
        <v>6569</v>
      </c>
      <c r="I2638" t="s">
        <v>1309</v>
      </c>
    </row>
    <row r="2639" spans="2:9" hidden="1">
      <c r="B2639" t="s">
        <v>6570</v>
      </c>
      <c r="C2639" t="s">
        <v>6571</v>
      </c>
      <c r="D2639" t="s">
        <v>6534</v>
      </c>
      <c r="E2639" t="s">
        <v>6535</v>
      </c>
      <c r="F2639" t="s">
        <v>6572</v>
      </c>
      <c r="G2639" t="s">
        <v>6573</v>
      </c>
      <c r="H2639" t="s">
        <v>6574</v>
      </c>
      <c r="I2639" t="s">
        <v>1715</v>
      </c>
    </row>
    <row r="2640" spans="2:9" hidden="1">
      <c r="B2640" t="s">
        <v>6575</v>
      </c>
      <c r="C2640" t="s">
        <v>6576</v>
      </c>
      <c r="D2640" t="s">
        <v>6534</v>
      </c>
      <c r="E2640" t="s">
        <v>6535</v>
      </c>
      <c r="F2640" t="s">
        <v>6577</v>
      </c>
      <c r="G2640" t="s">
        <v>6578</v>
      </c>
      <c r="H2640" t="s">
        <v>6538</v>
      </c>
      <c r="I2640" t="s">
        <v>60</v>
      </c>
    </row>
    <row r="2641" spans="2:9" hidden="1">
      <c r="B2641" t="s">
        <v>6579</v>
      </c>
      <c r="C2641" t="s">
        <v>6580</v>
      </c>
      <c r="D2641" t="s">
        <v>6534</v>
      </c>
      <c r="E2641" t="s">
        <v>6535</v>
      </c>
      <c r="F2641" t="s">
        <v>6541</v>
      </c>
      <c r="G2641" t="s">
        <v>6542</v>
      </c>
      <c r="H2641" t="s">
        <v>6563</v>
      </c>
      <c r="I2641" t="s">
        <v>6564</v>
      </c>
    </row>
    <row r="2642" spans="2:9" hidden="1">
      <c r="B2642" t="s">
        <v>6581</v>
      </c>
      <c r="C2642" t="s">
        <v>6582</v>
      </c>
      <c r="D2642" t="s">
        <v>6534</v>
      </c>
      <c r="E2642" t="s">
        <v>6535</v>
      </c>
      <c r="F2642" t="s">
        <v>6583</v>
      </c>
      <c r="G2642" t="s">
        <v>6584</v>
      </c>
      <c r="H2642" t="s">
        <v>6563</v>
      </c>
      <c r="I2642" t="s">
        <v>6564</v>
      </c>
    </row>
    <row r="2643" spans="2:9" hidden="1">
      <c r="B2643" t="s">
        <v>6585</v>
      </c>
      <c r="C2643" t="s">
        <v>6586</v>
      </c>
      <c r="D2643" t="s">
        <v>6534</v>
      </c>
      <c r="E2643" t="s">
        <v>6535</v>
      </c>
      <c r="F2643" t="s">
        <v>6572</v>
      </c>
      <c r="G2643" t="s">
        <v>6573</v>
      </c>
      <c r="H2643" t="s">
        <v>6587</v>
      </c>
      <c r="I2643" t="s">
        <v>6588</v>
      </c>
    </row>
    <row r="2644" spans="2:9" hidden="1">
      <c r="B2644" t="s">
        <v>6589</v>
      </c>
      <c r="C2644" t="s">
        <v>6590</v>
      </c>
      <c r="D2644" t="s">
        <v>6534</v>
      </c>
      <c r="E2644" t="s">
        <v>6535</v>
      </c>
      <c r="F2644" t="s">
        <v>6541</v>
      </c>
      <c r="G2644" t="s">
        <v>6542</v>
      </c>
      <c r="H2644" t="s">
        <v>6543</v>
      </c>
      <c r="I2644" t="s">
        <v>13</v>
      </c>
    </row>
    <row r="2645" spans="2:9" hidden="1">
      <c r="B2645" t="s">
        <v>6591</v>
      </c>
      <c r="C2645" t="s">
        <v>6592</v>
      </c>
      <c r="D2645" t="s">
        <v>6534</v>
      </c>
      <c r="E2645" t="s">
        <v>6535</v>
      </c>
      <c r="F2645" t="s">
        <v>6572</v>
      </c>
      <c r="G2645" t="s">
        <v>6573</v>
      </c>
      <c r="H2645" t="s">
        <v>6574</v>
      </c>
      <c r="I2645" t="s">
        <v>1715</v>
      </c>
    </row>
    <row r="2646" spans="2:9" hidden="1">
      <c r="B2646" t="s">
        <v>6593</v>
      </c>
      <c r="C2646" t="s">
        <v>6594</v>
      </c>
      <c r="D2646" t="s">
        <v>6534</v>
      </c>
      <c r="E2646" t="s">
        <v>6535</v>
      </c>
      <c r="F2646" t="s">
        <v>6595</v>
      </c>
      <c r="G2646" t="s">
        <v>6596</v>
      </c>
      <c r="H2646" t="s">
        <v>6548</v>
      </c>
      <c r="I2646" t="s">
        <v>432</v>
      </c>
    </row>
    <row r="2647" spans="2:9" hidden="1">
      <c r="B2647" t="s">
        <v>6597</v>
      </c>
      <c r="C2647" t="s">
        <v>6598</v>
      </c>
      <c r="D2647" t="s">
        <v>6534</v>
      </c>
      <c r="E2647" t="s">
        <v>6535</v>
      </c>
      <c r="F2647" t="s">
        <v>6599</v>
      </c>
      <c r="G2647" t="s">
        <v>6600</v>
      </c>
      <c r="H2647" t="s">
        <v>6548</v>
      </c>
      <c r="I2647" t="s">
        <v>432</v>
      </c>
    </row>
    <row r="2648" spans="2:9" hidden="1">
      <c r="B2648" t="s">
        <v>6601</v>
      </c>
      <c r="C2648" t="s">
        <v>6602</v>
      </c>
      <c r="D2648" t="s">
        <v>6534</v>
      </c>
      <c r="E2648" t="s">
        <v>6535</v>
      </c>
      <c r="F2648" t="s">
        <v>6577</v>
      </c>
      <c r="G2648" t="s">
        <v>6578</v>
      </c>
      <c r="H2648" t="s">
        <v>6574</v>
      </c>
      <c r="I2648" t="s">
        <v>1715</v>
      </c>
    </row>
    <row r="2649" spans="2:9" hidden="1">
      <c r="B2649" t="s">
        <v>6603</v>
      </c>
      <c r="C2649" t="s">
        <v>6604</v>
      </c>
      <c r="D2649" t="s">
        <v>6534</v>
      </c>
      <c r="E2649" t="s">
        <v>6535</v>
      </c>
      <c r="F2649" t="s">
        <v>6605</v>
      </c>
      <c r="G2649" t="s">
        <v>6606</v>
      </c>
      <c r="H2649" t="s">
        <v>6563</v>
      </c>
      <c r="I2649" t="s">
        <v>6564</v>
      </c>
    </row>
    <row r="2650" spans="2:9" hidden="1">
      <c r="B2650" t="s">
        <v>6607</v>
      </c>
      <c r="C2650" t="s">
        <v>6608</v>
      </c>
      <c r="D2650" t="s">
        <v>6534</v>
      </c>
      <c r="E2650" t="s">
        <v>6535</v>
      </c>
      <c r="F2650" t="s">
        <v>6609</v>
      </c>
      <c r="G2650" t="s">
        <v>6610</v>
      </c>
      <c r="H2650" t="s">
        <v>6563</v>
      </c>
      <c r="I2650" t="s">
        <v>6564</v>
      </c>
    </row>
    <row r="2651" spans="2:9" hidden="1">
      <c r="B2651" t="s">
        <v>6611</v>
      </c>
      <c r="C2651" t="s">
        <v>6612</v>
      </c>
      <c r="D2651" t="s">
        <v>6534</v>
      </c>
      <c r="E2651" t="s">
        <v>6535</v>
      </c>
      <c r="F2651" t="s">
        <v>6605</v>
      </c>
      <c r="G2651" t="s">
        <v>6606</v>
      </c>
      <c r="H2651" t="s">
        <v>6548</v>
      </c>
      <c r="I2651" t="s">
        <v>432</v>
      </c>
    </row>
    <row r="2652" spans="2:9">
      <c r="B2652" t="s">
        <v>6613</v>
      </c>
      <c r="C2652" t="s">
        <v>6614</v>
      </c>
      <c r="D2652" t="s">
        <v>836</v>
      </c>
      <c r="E2652" t="s">
        <v>837</v>
      </c>
      <c r="F2652" t="s">
        <v>1875</v>
      </c>
      <c r="G2652" t="s">
        <v>1876</v>
      </c>
      <c r="H2652" t="s">
        <v>570</v>
      </c>
      <c r="I2652" t="s">
        <v>14</v>
      </c>
    </row>
    <row r="2653" spans="2:9" hidden="1">
      <c r="B2653" t="s">
        <v>6616</v>
      </c>
      <c r="C2653" t="s">
        <v>6617</v>
      </c>
      <c r="D2653" t="s">
        <v>6534</v>
      </c>
      <c r="E2653" t="s">
        <v>6535</v>
      </c>
      <c r="F2653" t="s">
        <v>6618</v>
      </c>
      <c r="G2653" t="s">
        <v>6619</v>
      </c>
      <c r="H2653" t="s">
        <v>6548</v>
      </c>
      <c r="I2653" t="s">
        <v>432</v>
      </c>
    </row>
    <row r="2654" spans="2:9" hidden="1">
      <c r="B2654" t="s">
        <v>6620</v>
      </c>
      <c r="C2654" t="s">
        <v>6621</v>
      </c>
      <c r="D2654" t="s">
        <v>6534</v>
      </c>
      <c r="E2654" t="s">
        <v>6535</v>
      </c>
      <c r="F2654" t="s">
        <v>6546</v>
      </c>
      <c r="G2654" t="s">
        <v>6547</v>
      </c>
      <c r="H2654" t="s">
        <v>6563</v>
      </c>
      <c r="I2654" t="s">
        <v>6564</v>
      </c>
    </row>
    <row r="2655" spans="2:9" hidden="1">
      <c r="B2655" t="s">
        <v>6622</v>
      </c>
      <c r="C2655" t="s">
        <v>6623</v>
      </c>
      <c r="D2655" t="s">
        <v>6534</v>
      </c>
      <c r="E2655" t="s">
        <v>6535</v>
      </c>
      <c r="F2655" t="s">
        <v>6557</v>
      </c>
      <c r="G2655" t="s">
        <v>6558</v>
      </c>
      <c r="H2655" t="s">
        <v>6563</v>
      </c>
      <c r="I2655" t="s">
        <v>6564</v>
      </c>
    </row>
    <row r="2656" spans="2:9" hidden="1">
      <c r="B2656" t="s">
        <v>6624</v>
      </c>
      <c r="C2656" t="s">
        <v>6625</v>
      </c>
      <c r="D2656" t="s">
        <v>6534</v>
      </c>
      <c r="E2656" t="s">
        <v>6535</v>
      </c>
      <c r="F2656" t="s">
        <v>6541</v>
      </c>
      <c r="G2656" t="s">
        <v>6542</v>
      </c>
      <c r="H2656" t="s">
        <v>6563</v>
      </c>
      <c r="I2656" t="s">
        <v>6564</v>
      </c>
    </row>
    <row r="2657" spans="2:9" hidden="1">
      <c r="B2657" t="s">
        <v>6626</v>
      </c>
      <c r="C2657" t="s">
        <v>6627</v>
      </c>
      <c r="D2657" t="s">
        <v>6534</v>
      </c>
      <c r="E2657" t="s">
        <v>6535</v>
      </c>
      <c r="F2657" t="s">
        <v>6628</v>
      </c>
      <c r="G2657" t="s">
        <v>6629</v>
      </c>
      <c r="H2657" t="s">
        <v>6563</v>
      </c>
      <c r="I2657" t="s">
        <v>6564</v>
      </c>
    </row>
    <row r="2658" spans="2:9" hidden="1">
      <c r="B2658" t="s">
        <v>6630</v>
      </c>
      <c r="C2658" t="s">
        <v>6631</v>
      </c>
      <c r="D2658" t="s">
        <v>6534</v>
      </c>
      <c r="E2658" t="s">
        <v>6535</v>
      </c>
      <c r="F2658" t="s">
        <v>6546</v>
      </c>
      <c r="G2658" t="s">
        <v>6547</v>
      </c>
      <c r="H2658" t="s">
        <v>6563</v>
      </c>
      <c r="I2658" t="s">
        <v>6564</v>
      </c>
    </row>
    <row r="2659" spans="2:9" hidden="1">
      <c r="B2659" t="s">
        <v>6632</v>
      </c>
      <c r="C2659" t="s">
        <v>6633</v>
      </c>
      <c r="D2659" t="s">
        <v>6534</v>
      </c>
      <c r="E2659" t="s">
        <v>6535</v>
      </c>
      <c r="F2659" t="s">
        <v>6553</v>
      </c>
      <c r="G2659" t="s">
        <v>6554</v>
      </c>
      <c r="H2659" t="s">
        <v>6563</v>
      </c>
      <c r="I2659" t="s">
        <v>6564</v>
      </c>
    </row>
    <row r="2660" spans="2:9" hidden="1">
      <c r="B2660" t="s">
        <v>6634</v>
      </c>
      <c r="C2660" t="s">
        <v>6635</v>
      </c>
      <c r="D2660" t="s">
        <v>6534</v>
      </c>
      <c r="E2660" t="s">
        <v>6535</v>
      </c>
      <c r="F2660" t="s">
        <v>6557</v>
      </c>
      <c r="G2660" t="s">
        <v>6558</v>
      </c>
      <c r="H2660" t="s">
        <v>6563</v>
      </c>
      <c r="I2660" t="s">
        <v>6564</v>
      </c>
    </row>
    <row r="2661" spans="2:9" hidden="1">
      <c r="B2661" t="s">
        <v>6636</v>
      </c>
      <c r="C2661" t="s">
        <v>6637</v>
      </c>
      <c r="D2661" t="s">
        <v>6534</v>
      </c>
      <c r="E2661" t="s">
        <v>6535</v>
      </c>
      <c r="F2661" t="s">
        <v>6638</v>
      </c>
      <c r="G2661" t="s">
        <v>6639</v>
      </c>
      <c r="H2661" t="s">
        <v>6563</v>
      </c>
      <c r="I2661" t="s">
        <v>6564</v>
      </c>
    </row>
    <row r="2662" spans="2:9" hidden="1">
      <c r="B2662" t="s">
        <v>6640</v>
      </c>
      <c r="C2662" t="s">
        <v>6641</v>
      </c>
      <c r="D2662" t="s">
        <v>6534</v>
      </c>
      <c r="E2662" t="s">
        <v>6535</v>
      </c>
      <c r="F2662" t="s">
        <v>6605</v>
      </c>
      <c r="G2662" t="s">
        <v>6606</v>
      </c>
      <c r="H2662" t="s">
        <v>6563</v>
      </c>
      <c r="I2662" t="s">
        <v>6564</v>
      </c>
    </row>
    <row r="2663" spans="2:9" hidden="1">
      <c r="B2663" t="s">
        <v>6642</v>
      </c>
      <c r="C2663" t="s">
        <v>6643</v>
      </c>
      <c r="D2663" t="s">
        <v>6534</v>
      </c>
      <c r="E2663" t="s">
        <v>6535</v>
      </c>
      <c r="F2663" t="s">
        <v>6557</v>
      </c>
      <c r="G2663" t="s">
        <v>6558</v>
      </c>
      <c r="H2663" t="s">
        <v>6563</v>
      </c>
      <c r="I2663" t="s">
        <v>6564</v>
      </c>
    </row>
    <row r="2664" spans="2:9" hidden="1">
      <c r="B2664" t="s">
        <v>6644</v>
      </c>
      <c r="C2664" t="s">
        <v>6645</v>
      </c>
      <c r="D2664" t="s">
        <v>6534</v>
      </c>
      <c r="E2664" t="s">
        <v>6535</v>
      </c>
      <c r="F2664" t="s">
        <v>6546</v>
      </c>
      <c r="G2664" t="s">
        <v>6547</v>
      </c>
      <c r="H2664" t="s">
        <v>6563</v>
      </c>
      <c r="I2664" t="s">
        <v>6564</v>
      </c>
    </row>
    <row r="2665" spans="2:9" hidden="1">
      <c r="B2665" t="s">
        <v>6646</v>
      </c>
      <c r="C2665" t="s">
        <v>6647</v>
      </c>
      <c r="D2665" t="s">
        <v>6534</v>
      </c>
      <c r="E2665" t="s">
        <v>6535</v>
      </c>
      <c r="F2665" t="s">
        <v>6648</v>
      </c>
      <c r="G2665" t="s">
        <v>6649</v>
      </c>
      <c r="H2665" t="s">
        <v>6563</v>
      </c>
      <c r="I2665" t="s">
        <v>6564</v>
      </c>
    </row>
    <row r="2666" spans="2:9" hidden="1">
      <c r="B2666" t="s">
        <v>6650</v>
      </c>
      <c r="C2666" t="s">
        <v>6651</v>
      </c>
      <c r="D2666" t="s">
        <v>6534</v>
      </c>
      <c r="E2666" t="s">
        <v>6535</v>
      </c>
      <c r="F2666" t="s">
        <v>6557</v>
      </c>
      <c r="G2666" t="s">
        <v>6558</v>
      </c>
      <c r="H2666" t="s">
        <v>6563</v>
      </c>
      <c r="I2666" t="s">
        <v>6564</v>
      </c>
    </row>
    <row r="2667" spans="2:9" hidden="1">
      <c r="B2667" t="s">
        <v>6652</v>
      </c>
      <c r="C2667" t="s">
        <v>6653</v>
      </c>
      <c r="D2667" t="s">
        <v>6534</v>
      </c>
      <c r="E2667" t="s">
        <v>6535</v>
      </c>
      <c r="F2667" t="s">
        <v>6605</v>
      </c>
      <c r="G2667" t="s">
        <v>6606</v>
      </c>
      <c r="H2667" t="s">
        <v>6563</v>
      </c>
      <c r="I2667" t="s">
        <v>6564</v>
      </c>
    </row>
    <row r="2668" spans="2:9" hidden="1">
      <c r="B2668" t="s">
        <v>6654</v>
      </c>
      <c r="C2668" t="s">
        <v>6655</v>
      </c>
      <c r="D2668" t="s">
        <v>6534</v>
      </c>
      <c r="E2668" t="s">
        <v>6535</v>
      </c>
      <c r="F2668" t="s">
        <v>6546</v>
      </c>
      <c r="G2668" t="s">
        <v>6547</v>
      </c>
      <c r="H2668" t="s">
        <v>6563</v>
      </c>
      <c r="I2668" t="s">
        <v>6564</v>
      </c>
    </row>
    <row r="2669" spans="2:9" hidden="1">
      <c r="B2669" t="s">
        <v>6656</v>
      </c>
      <c r="C2669" t="s">
        <v>6657</v>
      </c>
      <c r="D2669" t="s">
        <v>6534</v>
      </c>
      <c r="E2669" t="s">
        <v>6535</v>
      </c>
      <c r="F2669" t="s">
        <v>6658</v>
      </c>
      <c r="G2669" t="s">
        <v>6659</v>
      </c>
      <c r="H2669" t="s">
        <v>6538</v>
      </c>
      <c r="I2669" t="s">
        <v>60</v>
      </c>
    </row>
    <row r="2670" spans="2:9" hidden="1">
      <c r="B2670" t="s">
        <v>6660</v>
      </c>
      <c r="C2670" t="s">
        <v>6661</v>
      </c>
      <c r="D2670" t="s">
        <v>6534</v>
      </c>
      <c r="E2670" t="s">
        <v>6535</v>
      </c>
      <c r="F2670" t="s">
        <v>6546</v>
      </c>
      <c r="G2670" t="s">
        <v>6547</v>
      </c>
      <c r="H2670" t="s">
        <v>6563</v>
      </c>
      <c r="I2670" t="s">
        <v>6564</v>
      </c>
    </row>
    <row r="2671" spans="2:9" hidden="1">
      <c r="B2671" t="s">
        <v>6662</v>
      </c>
      <c r="C2671" t="s">
        <v>6663</v>
      </c>
      <c r="D2671" t="s">
        <v>6534</v>
      </c>
      <c r="E2671" t="s">
        <v>6535</v>
      </c>
      <c r="F2671" t="s">
        <v>6546</v>
      </c>
      <c r="G2671" t="s">
        <v>6547</v>
      </c>
      <c r="H2671" t="s">
        <v>6563</v>
      </c>
      <c r="I2671" t="s">
        <v>6564</v>
      </c>
    </row>
    <row r="2672" spans="2:9" hidden="1">
      <c r="B2672" t="s">
        <v>6664</v>
      </c>
      <c r="C2672" t="s">
        <v>6665</v>
      </c>
      <c r="D2672" t="s">
        <v>6534</v>
      </c>
      <c r="E2672" t="s">
        <v>6535</v>
      </c>
      <c r="F2672" t="s">
        <v>6553</v>
      </c>
      <c r="G2672" t="s">
        <v>6554</v>
      </c>
      <c r="H2672" t="s">
        <v>6563</v>
      </c>
      <c r="I2672" t="s">
        <v>6564</v>
      </c>
    </row>
    <row r="2673" spans="2:9" hidden="1">
      <c r="B2673" t="s">
        <v>6666</v>
      </c>
      <c r="C2673" t="s">
        <v>6667</v>
      </c>
      <c r="D2673" t="s">
        <v>6534</v>
      </c>
      <c r="E2673" t="s">
        <v>6535</v>
      </c>
      <c r="F2673" t="s">
        <v>6553</v>
      </c>
      <c r="G2673" t="s">
        <v>6554</v>
      </c>
      <c r="H2673" t="s">
        <v>6563</v>
      </c>
      <c r="I2673" t="s">
        <v>6564</v>
      </c>
    </row>
    <row r="2674" spans="2:9" hidden="1">
      <c r="B2674" t="s">
        <v>6668</v>
      </c>
      <c r="C2674" t="s">
        <v>6669</v>
      </c>
      <c r="D2674" t="s">
        <v>6534</v>
      </c>
      <c r="E2674" t="s">
        <v>6535</v>
      </c>
      <c r="F2674" t="s">
        <v>6605</v>
      </c>
      <c r="G2674" t="s">
        <v>6606</v>
      </c>
      <c r="H2674" t="s">
        <v>6563</v>
      </c>
      <c r="I2674" t="s">
        <v>6564</v>
      </c>
    </row>
    <row r="2675" spans="2:9" hidden="1">
      <c r="B2675" t="s">
        <v>6670</v>
      </c>
      <c r="C2675" t="s">
        <v>6671</v>
      </c>
      <c r="D2675" t="s">
        <v>6534</v>
      </c>
      <c r="E2675" t="s">
        <v>6535</v>
      </c>
      <c r="F2675" t="s">
        <v>6648</v>
      </c>
      <c r="G2675" t="s">
        <v>6649</v>
      </c>
      <c r="H2675" t="s">
        <v>6543</v>
      </c>
      <c r="I2675" t="s">
        <v>13</v>
      </c>
    </row>
    <row r="2676" spans="2:9" hidden="1">
      <c r="B2676" t="s">
        <v>6672</v>
      </c>
      <c r="C2676" t="s">
        <v>6673</v>
      </c>
      <c r="D2676" t="s">
        <v>6534</v>
      </c>
      <c r="E2676" t="s">
        <v>6535</v>
      </c>
      <c r="F2676" t="s">
        <v>6541</v>
      </c>
      <c r="G2676" t="s">
        <v>6542</v>
      </c>
      <c r="H2676" t="s">
        <v>6563</v>
      </c>
      <c r="I2676" t="s">
        <v>6564</v>
      </c>
    </row>
    <row r="2677" spans="2:9" hidden="1">
      <c r="B2677" t="s">
        <v>6674</v>
      </c>
      <c r="C2677" t="s">
        <v>6675</v>
      </c>
      <c r="D2677" t="s">
        <v>6534</v>
      </c>
      <c r="E2677" t="s">
        <v>6535</v>
      </c>
      <c r="F2677" t="s">
        <v>6605</v>
      </c>
      <c r="G2677" t="s">
        <v>6606</v>
      </c>
      <c r="H2677" t="s">
        <v>6563</v>
      </c>
      <c r="I2677" t="s">
        <v>6564</v>
      </c>
    </row>
    <row r="2678" spans="2:9" hidden="1">
      <c r="B2678" t="s">
        <v>6676</v>
      </c>
      <c r="C2678" t="s">
        <v>6677</v>
      </c>
      <c r="D2678" t="s">
        <v>6534</v>
      </c>
      <c r="E2678" t="s">
        <v>6535</v>
      </c>
      <c r="F2678" t="s">
        <v>6557</v>
      </c>
      <c r="G2678" t="s">
        <v>6558</v>
      </c>
      <c r="H2678" t="s">
        <v>6563</v>
      </c>
      <c r="I2678" t="s">
        <v>6564</v>
      </c>
    </row>
    <row r="2679" spans="2:9" hidden="1">
      <c r="B2679" t="s">
        <v>6678</v>
      </c>
      <c r="C2679" t="s">
        <v>6679</v>
      </c>
      <c r="D2679" t="s">
        <v>6534</v>
      </c>
      <c r="E2679" t="s">
        <v>6535</v>
      </c>
      <c r="F2679" t="s">
        <v>6541</v>
      </c>
      <c r="G2679" t="s">
        <v>6542</v>
      </c>
      <c r="H2679" t="s">
        <v>6548</v>
      </c>
      <c r="I2679" t="s">
        <v>432</v>
      </c>
    </row>
    <row r="2680" spans="2:9" hidden="1">
      <c r="B2680" t="s">
        <v>6680</v>
      </c>
      <c r="C2680" t="s">
        <v>6681</v>
      </c>
      <c r="D2680" t="s">
        <v>6534</v>
      </c>
      <c r="E2680" t="s">
        <v>6535</v>
      </c>
      <c r="F2680" t="s">
        <v>6553</v>
      </c>
      <c r="G2680" t="s">
        <v>6554</v>
      </c>
      <c r="H2680" t="s">
        <v>6563</v>
      </c>
      <c r="I2680" t="s">
        <v>6564</v>
      </c>
    </row>
    <row r="2681" spans="2:9" hidden="1">
      <c r="B2681" t="s">
        <v>6682</v>
      </c>
      <c r="C2681" t="s">
        <v>6683</v>
      </c>
      <c r="D2681" t="s">
        <v>6534</v>
      </c>
      <c r="E2681" t="s">
        <v>6535</v>
      </c>
      <c r="F2681" t="s">
        <v>6684</v>
      </c>
      <c r="G2681" t="s">
        <v>6685</v>
      </c>
      <c r="H2681" t="s">
        <v>6563</v>
      </c>
      <c r="I2681" t="s">
        <v>6564</v>
      </c>
    </row>
    <row r="2682" spans="2:9" hidden="1">
      <c r="B2682" t="s">
        <v>6686</v>
      </c>
      <c r="C2682" t="s">
        <v>6687</v>
      </c>
      <c r="D2682" t="s">
        <v>6534</v>
      </c>
      <c r="E2682" t="s">
        <v>6535</v>
      </c>
      <c r="F2682" t="s">
        <v>6609</v>
      </c>
      <c r="G2682" t="s">
        <v>6610</v>
      </c>
      <c r="H2682" t="s">
        <v>6563</v>
      </c>
      <c r="I2682" t="s">
        <v>6564</v>
      </c>
    </row>
    <row r="2683" spans="2:9" hidden="1">
      <c r="B2683" t="s">
        <v>6688</v>
      </c>
      <c r="C2683" t="s">
        <v>6689</v>
      </c>
      <c r="D2683" t="s">
        <v>6534</v>
      </c>
      <c r="E2683" t="s">
        <v>6535</v>
      </c>
      <c r="F2683" t="s">
        <v>6557</v>
      </c>
      <c r="G2683" t="s">
        <v>6558</v>
      </c>
      <c r="H2683" t="s">
        <v>6543</v>
      </c>
      <c r="I2683" t="s">
        <v>13</v>
      </c>
    </row>
    <row r="2684" spans="2:9" hidden="1">
      <c r="B2684" t="s">
        <v>6690</v>
      </c>
      <c r="C2684" t="s">
        <v>6691</v>
      </c>
      <c r="D2684" t="s">
        <v>6534</v>
      </c>
      <c r="E2684" t="s">
        <v>6535</v>
      </c>
      <c r="F2684" t="s">
        <v>6692</v>
      </c>
      <c r="G2684" t="s">
        <v>6693</v>
      </c>
      <c r="H2684" t="s">
        <v>6563</v>
      </c>
      <c r="I2684" t="s">
        <v>6564</v>
      </c>
    </row>
    <row r="2685" spans="2:9" hidden="1">
      <c r="B2685" t="s">
        <v>6694</v>
      </c>
      <c r="C2685" t="s">
        <v>6695</v>
      </c>
      <c r="D2685" t="s">
        <v>6534</v>
      </c>
      <c r="E2685" t="s">
        <v>6535</v>
      </c>
      <c r="F2685" t="s">
        <v>6541</v>
      </c>
      <c r="G2685" t="s">
        <v>6542</v>
      </c>
      <c r="H2685" t="s">
        <v>6563</v>
      </c>
      <c r="I2685" t="s">
        <v>6564</v>
      </c>
    </row>
    <row r="2686" spans="2:9" hidden="1">
      <c r="B2686" t="s">
        <v>6696</v>
      </c>
      <c r="C2686" t="s">
        <v>6697</v>
      </c>
      <c r="D2686" t="s">
        <v>6534</v>
      </c>
      <c r="E2686" t="s">
        <v>6535</v>
      </c>
      <c r="F2686" t="s">
        <v>6557</v>
      </c>
      <c r="G2686" t="s">
        <v>6558</v>
      </c>
      <c r="H2686" t="s">
        <v>6563</v>
      </c>
      <c r="I2686" t="s">
        <v>6564</v>
      </c>
    </row>
    <row r="2687" spans="2:9" hidden="1">
      <c r="B2687" t="s">
        <v>6698</v>
      </c>
      <c r="C2687" t="s">
        <v>6699</v>
      </c>
      <c r="D2687" t="s">
        <v>6534</v>
      </c>
      <c r="E2687" t="s">
        <v>6535</v>
      </c>
      <c r="F2687" t="s">
        <v>6541</v>
      </c>
      <c r="G2687" t="s">
        <v>6542</v>
      </c>
      <c r="H2687" t="s">
        <v>6700</v>
      </c>
      <c r="I2687" t="s">
        <v>6701</v>
      </c>
    </row>
    <row r="2688" spans="2:9" hidden="1">
      <c r="B2688" t="s">
        <v>6702</v>
      </c>
      <c r="C2688" t="s">
        <v>6703</v>
      </c>
      <c r="D2688" t="s">
        <v>6534</v>
      </c>
      <c r="E2688" t="s">
        <v>6535</v>
      </c>
      <c r="F2688" t="s">
        <v>6704</v>
      </c>
      <c r="G2688" t="s">
        <v>6705</v>
      </c>
      <c r="H2688" t="s">
        <v>6563</v>
      </c>
      <c r="I2688" t="s">
        <v>6564</v>
      </c>
    </row>
    <row r="2689" spans="2:9" hidden="1">
      <c r="B2689" t="s">
        <v>6706</v>
      </c>
      <c r="C2689" t="s">
        <v>6707</v>
      </c>
      <c r="D2689" t="s">
        <v>6534</v>
      </c>
      <c r="E2689" t="s">
        <v>6535</v>
      </c>
      <c r="F2689" t="s">
        <v>6546</v>
      </c>
      <c r="G2689" t="s">
        <v>6547</v>
      </c>
      <c r="H2689" t="s">
        <v>6538</v>
      </c>
      <c r="I2689" t="s">
        <v>60</v>
      </c>
    </row>
    <row r="2690" spans="2:9" hidden="1">
      <c r="B2690" t="s">
        <v>6708</v>
      </c>
      <c r="C2690" t="s">
        <v>6709</v>
      </c>
      <c r="D2690" t="s">
        <v>6534</v>
      </c>
      <c r="E2690" t="s">
        <v>6535</v>
      </c>
      <c r="F2690" t="s">
        <v>6541</v>
      </c>
      <c r="G2690" t="s">
        <v>6542</v>
      </c>
      <c r="H2690" t="s">
        <v>6700</v>
      </c>
      <c r="I2690" t="s">
        <v>6701</v>
      </c>
    </row>
    <row r="2691" spans="2:9" hidden="1">
      <c r="B2691" t="s">
        <v>6710</v>
      </c>
      <c r="C2691" t="s">
        <v>6711</v>
      </c>
      <c r="D2691" t="s">
        <v>6534</v>
      </c>
      <c r="E2691" t="s">
        <v>6535</v>
      </c>
      <c r="F2691" t="s">
        <v>6557</v>
      </c>
      <c r="G2691" t="s">
        <v>6558</v>
      </c>
      <c r="H2691" t="s">
        <v>6712</v>
      </c>
      <c r="I2691" t="s">
        <v>6713</v>
      </c>
    </row>
    <row r="2692" spans="2:9" hidden="1">
      <c r="B2692" t="s">
        <v>6714</v>
      </c>
      <c r="C2692" t="s">
        <v>6715</v>
      </c>
      <c r="D2692" t="s">
        <v>6534</v>
      </c>
      <c r="E2692" t="s">
        <v>6535</v>
      </c>
      <c r="F2692" t="s">
        <v>6577</v>
      </c>
      <c r="G2692" t="s">
        <v>6578</v>
      </c>
      <c r="H2692" t="s">
        <v>6538</v>
      </c>
      <c r="I2692" t="s">
        <v>60</v>
      </c>
    </row>
    <row r="2693" spans="2:9" hidden="1">
      <c r="B2693" t="s">
        <v>6716</v>
      </c>
      <c r="C2693" t="s">
        <v>6717</v>
      </c>
      <c r="D2693" t="s">
        <v>6534</v>
      </c>
      <c r="E2693" t="s">
        <v>6535</v>
      </c>
      <c r="F2693" t="s">
        <v>6718</v>
      </c>
      <c r="G2693" t="s">
        <v>6719</v>
      </c>
      <c r="H2693" t="s">
        <v>6538</v>
      </c>
      <c r="I2693" t="s">
        <v>60</v>
      </c>
    </row>
    <row r="2694" spans="2:9" hidden="1">
      <c r="B2694" t="s">
        <v>6720</v>
      </c>
      <c r="C2694" t="s">
        <v>6721</v>
      </c>
      <c r="D2694" t="s">
        <v>6534</v>
      </c>
      <c r="E2694" t="s">
        <v>6535</v>
      </c>
      <c r="F2694" t="s">
        <v>6557</v>
      </c>
      <c r="G2694" t="s">
        <v>6558</v>
      </c>
      <c r="H2694" t="s">
        <v>6722</v>
      </c>
      <c r="I2694" t="s">
        <v>6723</v>
      </c>
    </row>
    <row r="2695" spans="2:9" hidden="1">
      <c r="B2695" t="s">
        <v>6724</v>
      </c>
      <c r="C2695" t="s">
        <v>6725</v>
      </c>
      <c r="D2695" t="s">
        <v>6534</v>
      </c>
      <c r="E2695" t="s">
        <v>6535</v>
      </c>
      <c r="F2695" t="s">
        <v>6572</v>
      </c>
      <c r="G2695" t="s">
        <v>6573</v>
      </c>
      <c r="H2695" t="s">
        <v>6538</v>
      </c>
      <c r="I2695" t="s">
        <v>60</v>
      </c>
    </row>
    <row r="2696" spans="2:9" hidden="1">
      <c r="B2696" t="s">
        <v>6726</v>
      </c>
      <c r="C2696" t="s">
        <v>6727</v>
      </c>
      <c r="D2696" t="s">
        <v>6534</v>
      </c>
      <c r="E2696" t="s">
        <v>6535</v>
      </c>
      <c r="F2696" t="s">
        <v>6541</v>
      </c>
      <c r="G2696" t="s">
        <v>6542</v>
      </c>
      <c r="H2696" t="s">
        <v>6563</v>
      </c>
      <c r="I2696" t="s">
        <v>6564</v>
      </c>
    </row>
    <row r="2697" spans="2:9" hidden="1">
      <c r="B2697" t="s">
        <v>6728</v>
      </c>
      <c r="C2697" t="s">
        <v>6729</v>
      </c>
      <c r="D2697" t="s">
        <v>6534</v>
      </c>
      <c r="E2697" t="s">
        <v>6535</v>
      </c>
      <c r="F2697" t="s">
        <v>6546</v>
      </c>
      <c r="G2697" t="s">
        <v>6547</v>
      </c>
      <c r="H2697" t="s">
        <v>6563</v>
      </c>
      <c r="I2697" t="s">
        <v>6564</v>
      </c>
    </row>
    <row r="2698" spans="2:9" hidden="1">
      <c r="B2698" t="s">
        <v>6730</v>
      </c>
      <c r="C2698" t="s">
        <v>6731</v>
      </c>
      <c r="D2698" t="s">
        <v>6534</v>
      </c>
      <c r="E2698" t="s">
        <v>6535</v>
      </c>
      <c r="F2698" t="s">
        <v>6541</v>
      </c>
      <c r="G2698" t="s">
        <v>6542</v>
      </c>
      <c r="H2698" t="s">
        <v>6712</v>
      </c>
      <c r="I2698" t="s">
        <v>6713</v>
      </c>
    </row>
    <row r="2699" spans="2:9" hidden="1">
      <c r="B2699" t="s">
        <v>6732</v>
      </c>
      <c r="C2699" t="s">
        <v>6733</v>
      </c>
      <c r="D2699" t="s">
        <v>6534</v>
      </c>
      <c r="E2699" t="s">
        <v>6535</v>
      </c>
      <c r="F2699" t="s">
        <v>6553</v>
      </c>
      <c r="G2699" t="s">
        <v>6554</v>
      </c>
      <c r="H2699" t="s">
        <v>6712</v>
      </c>
      <c r="I2699" t="s">
        <v>6713</v>
      </c>
    </row>
    <row r="2700" spans="2:9" hidden="1">
      <c r="B2700" t="s">
        <v>6734</v>
      </c>
      <c r="C2700" t="s">
        <v>6735</v>
      </c>
      <c r="D2700" t="s">
        <v>6534</v>
      </c>
      <c r="E2700" t="s">
        <v>6535</v>
      </c>
      <c r="F2700" t="s">
        <v>6736</v>
      </c>
      <c r="G2700" t="s">
        <v>6737</v>
      </c>
      <c r="H2700" t="s">
        <v>6538</v>
      </c>
      <c r="I2700" t="s">
        <v>60</v>
      </c>
    </row>
    <row r="2701" spans="2:9" hidden="1">
      <c r="B2701" t="s">
        <v>6738</v>
      </c>
      <c r="C2701" t="s">
        <v>6739</v>
      </c>
      <c r="D2701" t="s">
        <v>6534</v>
      </c>
      <c r="E2701" t="s">
        <v>6535</v>
      </c>
      <c r="F2701" t="s">
        <v>6740</v>
      </c>
      <c r="G2701" t="s">
        <v>6741</v>
      </c>
      <c r="H2701" t="s">
        <v>6538</v>
      </c>
      <c r="I2701" t="s">
        <v>60</v>
      </c>
    </row>
    <row r="2702" spans="2:9" hidden="1">
      <c r="B2702" t="s">
        <v>6742</v>
      </c>
      <c r="C2702" t="s">
        <v>6743</v>
      </c>
      <c r="D2702" t="s">
        <v>6534</v>
      </c>
      <c r="E2702" t="s">
        <v>6535</v>
      </c>
      <c r="F2702" t="s">
        <v>6536</v>
      </c>
      <c r="G2702" t="s">
        <v>6537</v>
      </c>
      <c r="H2702" t="s">
        <v>6538</v>
      </c>
      <c r="I2702" t="s">
        <v>60</v>
      </c>
    </row>
    <row r="2703" spans="2:9" hidden="1">
      <c r="B2703" t="s">
        <v>6744</v>
      </c>
      <c r="C2703" t="s">
        <v>6745</v>
      </c>
      <c r="D2703" t="s">
        <v>6534</v>
      </c>
      <c r="E2703" t="s">
        <v>6535</v>
      </c>
      <c r="F2703" t="s">
        <v>6561</v>
      </c>
      <c r="G2703" t="s">
        <v>6562</v>
      </c>
      <c r="H2703" t="s">
        <v>6538</v>
      </c>
      <c r="I2703" t="s">
        <v>60</v>
      </c>
    </row>
    <row r="2704" spans="2:9" hidden="1">
      <c r="B2704" t="s">
        <v>6746</v>
      </c>
      <c r="C2704" t="s">
        <v>6747</v>
      </c>
      <c r="D2704" t="s">
        <v>6534</v>
      </c>
      <c r="E2704" t="s">
        <v>6535</v>
      </c>
      <c r="F2704" t="s">
        <v>6605</v>
      </c>
      <c r="G2704" t="s">
        <v>6606</v>
      </c>
      <c r="H2704" t="s">
        <v>6712</v>
      </c>
      <c r="I2704" t="s">
        <v>6713</v>
      </c>
    </row>
    <row r="2705" spans="2:9" hidden="1">
      <c r="B2705" t="s">
        <v>6748</v>
      </c>
      <c r="C2705" t="s">
        <v>6749</v>
      </c>
      <c r="D2705" t="s">
        <v>6534</v>
      </c>
      <c r="E2705" t="s">
        <v>6535</v>
      </c>
      <c r="F2705" t="s">
        <v>6557</v>
      </c>
      <c r="G2705" t="s">
        <v>6558</v>
      </c>
      <c r="H2705" t="s">
        <v>6750</v>
      </c>
      <c r="I2705" t="s">
        <v>6751</v>
      </c>
    </row>
    <row r="2706" spans="2:9" hidden="1">
      <c r="B2706" t="s">
        <v>6752</v>
      </c>
      <c r="C2706" t="s">
        <v>6753</v>
      </c>
      <c r="D2706" t="s">
        <v>6534</v>
      </c>
      <c r="E2706" t="s">
        <v>6535</v>
      </c>
      <c r="F2706" t="s">
        <v>6541</v>
      </c>
      <c r="G2706" t="s">
        <v>6542</v>
      </c>
      <c r="H2706" t="s">
        <v>6722</v>
      </c>
      <c r="I2706" t="s">
        <v>6723</v>
      </c>
    </row>
    <row r="2707" spans="2:9" hidden="1">
      <c r="B2707" t="s">
        <v>6754</v>
      </c>
      <c r="C2707" t="s">
        <v>6755</v>
      </c>
      <c r="D2707" t="s">
        <v>6534</v>
      </c>
      <c r="E2707" t="s">
        <v>6535</v>
      </c>
      <c r="F2707" t="s">
        <v>6557</v>
      </c>
      <c r="G2707" t="s">
        <v>6558</v>
      </c>
      <c r="H2707" t="s">
        <v>6563</v>
      </c>
      <c r="I2707" t="s">
        <v>6564</v>
      </c>
    </row>
    <row r="2708" spans="2:9" hidden="1">
      <c r="B2708" t="s">
        <v>6756</v>
      </c>
      <c r="C2708" t="s">
        <v>6757</v>
      </c>
      <c r="D2708" t="s">
        <v>6534</v>
      </c>
      <c r="E2708" t="s">
        <v>6535</v>
      </c>
      <c r="F2708" t="s">
        <v>6572</v>
      </c>
      <c r="G2708" t="s">
        <v>6573</v>
      </c>
      <c r="H2708" t="s">
        <v>6538</v>
      </c>
      <c r="I2708" t="s">
        <v>60</v>
      </c>
    </row>
    <row r="2709" spans="2:9" hidden="1">
      <c r="B2709" t="s">
        <v>6758</v>
      </c>
      <c r="C2709" t="s">
        <v>6759</v>
      </c>
      <c r="D2709" t="s">
        <v>6534</v>
      </c>
      <c r="E2709" t="s">
        <v>6535</v>
      </c>
      <c r="F2709" t="s">
        <v>6536</v>
      </c>
      <c r="G2709" t="s">
        <v>6537</v>
      </c>
      <c r="H2709" t="s">
        <v>6538</v>
      </c>
      <c r="I2709" t="s">
        <v>60</v>
      </c>
    </row>
    <row r="2710" spans="2:9" hidden="1">
      <c r="B2710" t="s">
        <v>6760</v>
      </c>
      <c r="C2710" t="s">
        <v>6761</v>
      </c>
      <c r="D2710" t="s">
        <v>6534</v>
      </c>
      <c r="E2710" t="s">
        <v>6535</v>
      </c>
      <c r="F2710" t="s">
        <v>6546</v>
      </c>
      <c r="G2710" t="s">
        <v>6547</v>
      </c>
      <c r="H2710" t="s">
        <v>6563</v>
      </c>
      <c r="I2710" t="s">
        <v>6564</v>
      </c>
    </row>
    <row r="2711" spans="2:9" hidden="1">
      <c r="B2711" t="s">
        <v>6762</v>
      </c>
      <c r="C2711" t="s">
        <v>6763</v>
      </c>
      <c r="D2711" t="s">
        <v>6534</v>
      </c>
      <c r="E2711" t="s">
        <v>6535</v>
      </c>
      <c r="F2711" t="s">
        <v>6536</v>
      </c>
      <c r="G2711" t="s">
        <v>6537</v>
      </c>
      <c r="H2711" t="s">
        <v>6538</v>
      </c>
      <c r="I2711" t="s">
        <v>60</v>
      </c>
    </row>
    <row r="2712" spans="2:9" hidden="1">
      <c r="B2712" t="s">
        <v>6764</v>
      </c>
      <c r="C2712" t="s">
        <v>6765</v>
      </c>
      <c r="D2712" t="s">
        <v>6534</v>
      </c>
      <c r="E2712" t="s">
        <v>6535</v>
      </c>
      <c r="F2712" t="s">
        <v>6605</v>
      </c>
      <c r="G2712" t="s">
        <v>6606</v>
      </c>
      <c r="H2712" t="s">
        <v>6712</v>
      </c>
      <c r="I2712" t="s">
        <v>6713</v>
      </c>
    </row>
    <row r="2713" spans="2:9" hidden="1">
      <c r="B2713" t="s">
        <v>6766</v>
      </c>
      <c r="C2713" t="s">
        <v>6767</v>
      </c>
      <c r="D2713" t="s">
        <v>6534</v>
      </c>
      <c r="E2713" t="s">
        <v>6535</v>
      </c>
      <c r="F2713" t="s">
        <v>6553</v>
      </c>
      <c r="G2713" t="s">
        <v>6554</v>
      </c>
      <c r="H2713" t="s">
        <v>6712</v>
      </c>
      <c r="I2713" t="s">
        <v>6713</v>
      </c>
    </row>
    <row r="2714" spans="2:9" hidden="1">
      <c r="B2714" t="s">
        <v>6768</v>
      </c>
      <c r="C2714" t="s">
        <v>6769</v>
      </c>
      <c r="D2714" t="s">
        <v>6534</v>
      </c>
      <c r="E2714" t="s">
        <v>6535</v>
      </c>
      <c r="F2714" t="s">
        <v>6557</v>
      </c>
      <c r="G2714" t="s">
        <v>6558</v>
      </c>
      <c r="H2714" t="s">
        <v>6712</v>
      </c>
      <c r="I2714" t="s">
        <v>6713</v>
      </c>
    </row>
    <row r="2715" spans="2:9" hidden="1">
      <c r="B2715" t="s">
        <v>6770</v>
      </c>
      <c r="C2715" t="s">
        <v>6771</v>
      </c>
      <c r="D2715" t="s">
        <v>6534</v>
      </c>
      <c r="E2715" t="s">
        <v>6535</v>
      </c>
      <c r="F2715" t="s">
        <v>6541</v>
      </c>
      <c r="G2715" t="s">
        <v>6542</v>
      </c>
      <c r="H2715" t="s">
        <v>6538</v>
      </c>
      <c r="I2715" t="s">
        <v>60</v>
      </c>
    </row>
    <row r="2716" spans="2:9" hidden="1">
      <c r="B2716" t="s">
        <v>6772</v>
      </c>
      <c r="C2716" t="s">
        <v>6773</v>
      </c>
      <c r="D2716" t="s">
        <v>6534</v>
      </c>
      <c r="E2716" t="s">
        <v>6535</v>
      </c>
      <c r="F2716" t="s">
        <v>6692</v>
      </c>
      <c r="G2716" t="s">
        <v>6693</v>
      </c>
      <c r="H2716" t="s">
        <v>6538</v>
      </c>
      <c r="I2716" t="s">
        <v>60</v>
      </c>
    </row>
    <row r="2717" spans="2:9" hidden="1">
      <c r="B2717" t="s">
        <v>6774</v>
      </c>
      <c r="C2717" t="s">
        <v>6775</v>
      </c>
      <c r="D2717" t="s">
        <v>6534</v>
      </c>
      <c r="E2717" t="s">
        <v>6535</v>
      </c>
      <c r="F2717" t="s">
        <v>6572</v>
      </c>
      <c r="G2717" t="s">
        <v>6573</v>
      </c>
      <c r="H2717" t="s">
        <v>6538</v>
      </c>
      <c r="I2717" t="s">
        <v>60</v>
      </c>
    </row>
    <row r="2718" spans="2:9" hidden="1">
      <c r="B2718" t="s">
        <v>6776</v>
      </c>
      <c r="C2718" t="s">
        <v>6777</v>
      </c>
      <c r="D2718" t="s">
        <v>6534</v>
      </c>
      <c r="E2718" t="s">
        <v>6535</v>
      </c>
      <c r="F2718" t="s">
        <v>6536</v>
      </c>
      <c r="G2718" t="s">
        <v>6537</v>
      </c>
      <c r="H2718" t="s">
        <v>6538</v>
      </c>
      <c r="I2718" t="s">
        <v>60</v>
      </c>
    </row>
    <row r="2719" spans="2:9" hidden="1">
      <c r="B2719" t="s">
        <v>6778</v>
      </c>
      <c r="C2719" t="s">
        <v>6779</v>
      </c>
      <c r="D2719" t="s">
        <v>6534</v>
      </c>
      <c r="E2719" t="s">
        <v>6535</v>
      </c>
      <c r="F2719" t="s">
        <v>6609</v>
      </c>
      <c r="G2719" t="s">
        <v>6610</v>
      </c>
      <c r="H2719" t="s">
        <v>6563</v>
      </c>
      <c r="I2719" t="s">
        <v>6564</v>
      </c>
    </row>
    <row r="2720" spans="2:9" hidden="1">
      <c r="B2720" t="s">
        <v>6780</v>
      </c>
      <c r="C2720" t="s">
        <v>6781</v>
      </c>
      <c r="D2720" t="s">
        <v>6534</v>
      </c>
      <c r="E2720" t="s">
        <v>6535</v>
      </c>
      <c r="F2720" t="s">
        <v>6609</v>
      </c>
      <c r="G2720" t="s">
        <v>6610</v>
      </c>
      <c r="H2720" t="s">
        <v>6563</v>
      </c>
      <c r="I2720" t="s">
        <v>6564</v>
      </c>
    </row>
    <row r="2721" spans="2:9" hidden="1">
      <c r="B2721" t="s">
        <v>6782</v>
      </c>
      <c r="C2721" t="s">
        <v>6783</v>
      </c>
      <c r="D2721" t="s">
        <v>6534</v>
      </c>
      <c r="E2721" t="s">
        <v>6535</v>
      </c>
      <c r="F2721" t="s">
        <v>6541</v>
      </c>
      <c r="G2721" t="s">
        <v>6542</v>
      </c>
      <c r="H2721" t="s">
        <v>6563</v>
      </c>
      <c r="I2721" t="s">
        <v>6564</v>
      </c>
    </row>
    <row r="2722" spans="2:9" hidden="1">
      <c r="B2722" t="s">
        <v>6784</v>
      </c>
      <c r="C2722" t="s">
        <v>6785</v>
      </c>
      <c r="D2722" t="s">
        <v>6534</v>
      </c>
      <c r="E2722" t="s">
        <v>6535</v>
      </c>
      <c r="F2722" t="s">
        <v>6605</v>
      </c>
      <c r="G2722" t="s">
        <v>6606</v>
      </c>
      <c r="H2722" t="s">
        <v>6712</v>
      </c>
      <c r="I2722" t="s">
        <v>6713</v>
      </c>
    </row>
    <row r="2723" spans="2:9" hidden="1">
      <c r="B2723" t="s">
        <v>6786</v>
      </c>
      <c r="C2723" t="s">
        <v>6787</v>
      </c>
      <c r="D2723" t="s">
        <v>6534</v>
      </c>
      <c r="E2723" t="s">
        <v>6535</v>
      </c>
      <c r="F2723" t="s">
        <v>6541</v>
      </c>
      <c r="G2723" t="s">
        <v>6542</v>
      </c>
      <c r="H2723" t="s">
        <v>6750</v>
      </c>
      <c r="I2723" t="s">
        <v>6751</v>
      </c>
    </row>
    <row r="2724" spans="2:9" hidden="1">
      <c r="B2724" t="s">
        <v>6788</v>
      </c>
      <c r="C2724" t="s">
        <v>4198</v>
      </c>
      <c r="D2724" t="s">
        <v>6534</v>
      </c>
      <c r="E2724" t="s">
        <v>6535</v>
      </c>
      <c r="F2724" t="s">
        <v>6541</v>
      </c>
      <c r="G2724" t="s">
        <v>6542</v>
      </c>
      <c r="H2724" t="s">
        <v>6563</v>
      </c>
      <c r="I2724" t="s">
        <v>6564</v>
      </c>
    </row>
    <row r="2725" spans="2:9" hidden="1">
      <c r="B2725" t="s">
        <v>6789</v>
      </c>
      <c r="C2725" t="s">
        <v>6790</v>
      </c>
      <c r="D2725" t="s">
        <v>6534</v>
      </c>
      <c r="E2725" t="s">
        <v>6535</v>
      </c>
      <c r="F2725" t="s">
        <v>6541</v>
      </c>
      <c r="G2725" t="s">
        <v>6542</v>
      </c>
      <c r="H2725" t="s">
        <v>6538</v>
      </c>
      <c r="I2725" t="s">
        <v>60</v>
      </c>
    </row>
    <row r="2726" spans="2:9" hidden="1">
      <c r="B2726" t="s">
        <v>6791</v>
      </c>
      <c r="C2726" t="s">
        <v>6792</v>
      </c>
      <c r="D2726" t="s">
        <v>6534</v>
      </c>
      <c r="E2726" t="s">
        <v>6535</v>
      </c>
      <c r="F2726" t="s">
        <v>6541</v>
      </c>
      <c r="G2726" t="s">
        <v>6542</v>
      </c>
      <c r="H2726" t="s">
        <v>6750</v>
      </c>
      <c r="I2726" t="s">
        <v>6751</v>
      </c>
    </row>
    <row r="2727" spans="2:9" hidden="1">
      <c r="B2727" t="s">
        <v>6793</v>
      </c>
      <c r="C2727" t="s">
        <v>6794</v>
      </c>
      <c r="D2727" t="s">
        <v>6534</v>
      </c>
      <c r="E2727" t="s">
        <v>6535</v>
      </c>
      <c r="F2727" t="s">
        <v>6795</v>
      </c>
      <c r="G2727" t="s">
        <v>6796</v>
      </c>
      <c r="H2727" t="s">
        <v>6722</v>
      </c>
      <c r="I2727" t="s">
        <v>6723</v>
      </c>
    </row>
    <row r="2728" spans="2:9" hidden="1">
      <c r="B2728" t="s">
        <v>6797</v>
      </c>
      <c r="C2728" t="s">
        <v>6798</v>
      </c>
      <c r="D2728" t="s">
        <v>6534</v>
      </c>
      <c r="E2728" t="s">
        <v>6535</v>
      </c>
      <c r="F2728" t="s">
        <v>6618</v>
      </c>
      <c r="G2728" t="s">
        <v>6619</v>
      </c>
      <c r="H2728" t="s">
        <v>6538</v>
      </c>
      <c r="I2728" t="s">
        <v>60</v>
      </c>
    </row>
    <row r="2729" spans="2:9" hidden="1">
      <c r="B2729" t="s">
        <v>6799</v>
      </c>
      <c r="C2729" t="s">
        <v>6800</v>
      </c>
      <c r="D2729" t="s">
        <v>6534</v>
      </c>
      <c r="E2729" t="s">
        <v>6535</v>
      </c>
      <c r="F2729" t="s">
        <v>6801</v>
      </c>
      <c r="G2729" t="s">
        <v>6802</v>
      </c>
      <c r="H2729" t="s">
        <v>6538</v>
      </c>
      <c r="I2729" t="s">
        <v>60</v>
      </c>
    </row>
    <row r="2730" spans="2:9" hidden="1">
      <c r="B2730" t="s">
        <v>6803</v>
      </c>
      <c r="C2730" t="s">
        <v>6804</v>
      </c>
      <c r="D2730" t="s">
        <v>6534</v>
      </c>
      <c r="E2730" t="s">
        <v>6535</v>
      </c>
      <c r="F2730" t="s">
        <v>6692</v>
      </c>
      <c r="G2730" t="s">
        <v>6693</v>
      </c>
      <c r="H2730" t="s">
        <v>6538</v>
      </c>
      <c r="I2730" t="s">
        <v>60</v>
      </c>
    </row>
    <row r="2731" spans="2:9" hidden="1">
      <c r="B2731" t="s">
        <v>6805</v>
      </c>
      <c r="C2731" t="s">
        <v>6806</v>
      </c>
      <c r="D2731" t="s">
        <v>6534</v>
      </c>
      <c r="E2731" t="s">
        <v>6535</v>
      </c>
      <c r="F2731" t="s">
        <v>6572</v>
      </c>
      <c r="G2731" t="s">
        <v>6573</v>
      </c>
      <c r="H2731" t="s">
        <v>6538</v>
      </c>
      <c r="I2731" t="s">
        <v>60</v>
      </c>
    </row>
    <row r="2732" spans="2:9" hidden="1">
      <c r="B2732" t="s">
        <v>6807</v>
      </c>
      <c r="C2732" t="s">
        <v>6808</v>
      </c>
      <c r="D2732" t="s">
        <v>6534</v>
      </c>
      <c r="E2732" t="s">
        <v>6535</v>
      </c>
      <c r="F2732" t="s">
        <v>6557</v>
      </c>
      <c r="G2732" t="s">
        <v>6558</v>
      </c>
      <c r="H2732" t="s">
        <v>6538</v>
      </c>
      <c r="I2732" t="s">
        <v>60</v>
      </c>
    </row>
    <row r="2733" spans="2:9" hidden="1">
      <c r="B2733" t="s">
        <v>6809</v>
      </c>
      <c r="C2733" t="s">
        <v>6810</v>
      </c>
      <c r="D2733" t="s">
        <v>6534</v>
      </c>
      <c r="E2733" t="s">
        <v>6535</v>
      </c>
      <c r="F2733" t="s">
        <v>6541</v>
      </c>
      <c r="G2733" t="s">
        <v>6542</v>
      </c>
      <c r="H2733" t="s">
        <v>6563</v>
      </c>
      <c r="I2733" t="s">
        <v>6564</v>
      </c>
    </row>
    <row r="2734" spans="2:9" hidden="1">
      <c r="B2734" t="s">
        <v>6811</v>
      </c>
      <c r="C2734" t="s">
        <v>6812</v>
      </c>
      <c r="D2734" t="s">
        <v>6534</v>
      </c>
      <c r="E2734" t="s">
        <v>6535</v>
      </c>
      <c r="F2734" t="s">
        <v>6541</v>
      </c>
      <c r="G2734" t="s">
        <v>6542</v>
      </c>
      <c r="H2734" t="s">
        <v>6563</v>
      </c>
      <c r="I2734" t="s">
        <v>6564</v>
      </c>
    </row>
    <row r="2735" spans="2:9" hidden="1">
      <c r="B2735" t="s">
        <v>6813</v>
      </c>
      <c r="C2735" t="s">
        <v>6814</v>
      </c>
      <c r="D2735" t="s">
        <v>6534</v>
      </c>
      <c r="E2735" t="s">
        <v>6535</v>
      </c>
      <c r="F2735" t="s">
        <v>6718</v>
      </c>
      <c r="G2735" t="s">
        <v>6719</v>
      </c>
      <c r="H2735" t="s">
        <v>6538</v>
      </c>
      <c r="I2735" t="s">
        <v>60</v>
      </c>
    </row>
    <row r="2736" spans="2:9" hidden="1">
      <c r="B2736" t="s">
        <v>6815</v>
      </c>
      <c r="C2736" t="s">
        <v>6816</v>
      </c>
      <c r="D2736" t="s">
        <v>6534</v>
      </c>
      <c r="E2736" t="s">
        <v>6535</v>
      </c>
      <c r="F2736" t="s">
        <v>6557</v>
      </c>
      <c r="G2736" t="s">
        <v>6558</v>
      </c>
      <c r="H2736" t="s">
        <v>6538</v>
      </c>
      <c r="I2736" t="s">
        <v>60</v>
      </c>
    </row>
    <row r="2737" spans="2:9" hidden="1">
      <c r="B2737" t="s">
        <v>6817</v>
      </c>
      <c r="C2737" t="s">
        <v>6818</v>
      </c>
      <c r="D2737" t="s">
        <v>6534</v>
      </c>
      <c r="E2737" t="s">
        <v>6535</v>
      </c>
      <c r="F2737" t="s">
        <v>6541</v>
      </c>
      <c r="G2737" t="s">
        <v>6542</v>
      </c>
      <c r="H2737" t="s">
        <v>6563</v>
      </c>
      <c r="I2737" t="s">
        <v>6564</v>
      </c>
    </row>
    <row r="2738" spans="2:9" hidden="1">
      <c r="B2738" t="s">
        <v>6819</v>
      </c>
      <c r="C2738" t="s">
        <v>6820</v>
      </c>
      <c r="D2738" t="s">
        <v>6534</v>
      </c>
      <c r="E2738" t="s">
        <v>6535</v>
      </c>
      <c r="F2738" t="s">
        <v>6557</v>
      </c>
      <c r="G2738" t="s">
        <v>6558</v>
      </c>
      <c r="H2738" t="s">
        <v>6538</v>
      </c>
      <c r="I2738" t="s">
        <v>60</v>
      </c>
    </row>
    <row r="2739" spans="2:9" hidden="1">
      <c r="B2739" t="s">
        <v>6821</v>
      </c>
      <c r="C2739" t="s">
        <v>4411</v>
      </c>
      <c r="D2739" t="s">
        <v>6534</v>
      </c>
      <c r="E2739" t="s">
        <v>6535</v>
      </c>
      <c r="F2739" t="s">
        <v>6609</v>
      </c>
      <c r="G2739" t="s">
        <v>6610</v>
      </c>
      <c r="H2739" t="s">
        <v>6538</v>
      </c>
      <c r="I2739" t="s">
        <v>60</v>
      </c>
    </row>
    <row r="2740" spans="2:9" hidden="1">
      <c r="B2740" t="s">
        <v>6822</v>
      </c>
      <c r="C2740" t="s">
        <v>6823</v>
      </c>
      <c r="D2740" t="s">
        <v>6534</v>
      </c>
      <c r="E2740" t="s">
        <v>6535</v>
      </c>
      <c r="F2740" t="s">
        <v>6638</v>
      </c>
      <c r="G2740" t="s">
        <v>6639</v>
      </c>
      <c r="H2740" t="s">
        <v>6538</v>
      </c>
      <c r="I2740" t="s">
        <v>60</v>
      </c>
    </row>
    <row r="2741" spans="2:9" hidden="1">
      <c r="B2741" t="s">
        <v>6824</v>
      </c>
      <c r="C2741" t="s">
        <v>6825</v>
      </c>
      <c r="D2741" t="s">
        <v>6534</v>
      </c>
      <c r="E2741" t="s">
        <v>6535</v>
      </c>
      <c r="F2741" t="s">
        <v>6638</v>
      </c>
      <c r="G2741" t="s">
        <v>6639</v>
      </c>
      <c r="H2741" t="s">
        <v>6538</v>
      </c>
      <c r="I2741" t="s">
        <v>60</v>
      </c>
    </row>
    <row r="2742" spans="2:9">
      <c r="B2742" t="s">
        <v>6826</v>
      </c>
      <c r="C2742" t="s">
        <v>6827</v>
      </c>
      <c r="D2742" t="s">
        <v>836</v>
      </c>
      <c r="E2742" t="s">
        <v>837</v>
      </c>
      <c r="F2742" t="s">
        <v>1320</v>
      </c>
      <c r="G2742" t="s">
        <v>1321</v>
      </c>
      <c r="H2742" t="s">
        <v>633</v>
      </c>
      <c r="I2742" t="s">
        <v>60</v>
      </c>
    </row>
    <row r="2743" spans="2:9">
      <c r="B2743" t="s">
        <v>6830</v>
      </c>
      <c r="C2743" t="s">
        <v>6831</v>
      </c>
      <c r="D2743" t="s">
        <v>836</v>
      </c>
      <c r="E2743" t="s">
        <v>837</v>
      </c>
      <c r="F2743" t="s">
        <v>1898</v>
      </c>
      <c r="G2743" t="s">
        <v>1899</v>
      </c>
      <c r="H2743" t="s">
        <v>633</v>
      </c>
      <c r="I2743" t="s">
        <v>60</v>
      </c>
    </row>
    <row r="2744" spans="2:9">
      <c r="B2744" t="s">
        <v>6832</v>
      </c>
      <c r="C2744" t="s">
        <v>6833</v>
      </c>
      <c r="D2744" t="s">
        <v>836</v>
      </c>
      <c r="E2744" t="s">
        <v>837</v>
      </c>
      <c r="F2744" t="s">
        <v>1777</v>
      </c>
      <c r="G2744" t="s">
        <v>1778</v>
      </c>
      <c r="H2744" t="s">
        <v>633</v>
      </c>
      <c r="I2744" t="s">
        <v>60</v>
      </c>
    </row>
    <row r="2745" spans="2:9">
      <c r="B2745" t="s">
        <v>6834</v>
      </c>
      <c r="C2745" t="s">
        <v>6835</v>
      </c>
      <c r="D2745" t="s">
        <v>836</v>
      </c>
      <c r="E2745" t="s">
        <v>837</v>
      </c>
      <c r="F2745" t="s">
        <v>1136</v>
      </c>
      <c r="G2745" t="s">
        <v>1137</v>
      </c>
      <c r="H2745" t="s">
        <v>633</v>
      </c>
      <c r="I2745" t="s">
        <v>60</v>
      </c>
    </row>
    <row r="2746" spans="2:9">
      <c r="B2746" t="s">
        <v>6836</v>
      </c>
      <c r="C2746" t="s">
        <v>6837</v>
      </c>
      <c r="D2746" t="s">
        <v>836</v>
      </c>
      <c r="E2746" t="s">
        <v>837</v>
      </c>
      <c r="F2746" t="s">
        <v>2500</v>
      </c>
      <c r="G2746" t="s">
        <v>2501</v>
      </c>
      <c r="H2746" t="s">
        <v>633</v>
      </c>
      <c r="I2746" t="s">
        <v>60</v>
      </c>
    </row>
    <row r="2747" spans="2:9">
      <c r="B2747" t="s">
        <v>6838</v>
      </c>
      <c r="C2747" t="s">
        <v>6839</v>
      </c>
      <c r="D2747" t="s">
        <v>836</v>
      </c>
      <c r="E2747" t="s">
        <v>837</v>
      </c>
      <c r="F2747" t="s">
        <v>1843</v>
      </c>
      <c r="G2747" t="s">
        <v>1844</v>
      </c>
      <c r="H2747" t="s">
        <v>633</v>
      </c>
      <c r="I2747" t="s">
        <v>60</v>
      </c>
    </row>
    <row r="2748" spans="2:9">
      <c r="B2748" t="s">
        <v>6840</v>
      </c>
      <c r="C2748" t="s">
        <v>6841</v>
      </c>
      <c r="D2748" t="s">
        <v>836</v>
      </c>
      <c r="E2748" t="s">
        <v>837</v>
      </c>
      <c r="F2748" t="s">
        <v>1898</v>
      </c>
      <c r="G2748" t="s">
        <v>1899</v>
      </c>
      <c r="H2748" t="s">
        <v>633</v>
      </c>
      <c r="I2748" t="s">
        <v>60</v>
      </c>
    </row>
    <row r="2749" spans="2:9">
      <c r="B2749" t="s">
        <v>6842</v>
      </c>
      <c r="C2749" t="s">
        <v>6843</v>
      </c>
      <c r="D2749" t="s">
        <v>836</v>
      </c>
      <c r="E2749" t="s">
        <v>837</v>
      </c>
      <c r="F2749" t="s">
        <v>838</v>
      </c>
      <c r="G2749" t="s">
        <v>839</v>
      </c>
      <c r="H2749" t="s">
        <v>633</v>
      </c>
      <c r="I2749" t="s">
        <v>60</v>
      </c>
    </row>
    <row r="2750" spans="2:9">
      <c r="B2750" t="s">
        <v>6844</v>
      </c>
      <c r="C2750" t="s">
        <v>6845</v>
      </c>
      <c r="D2750" t="s">
        <v>836</v>
      </c>
      <c r="E2750" t="s">
        <v>837</v>
      </c>
      <c r="F2750" t="s">
        <v>838</v>
      </c>
      <c r="G2750" t="s">
        <v>839</v>
      </c>
      <c r="H2750" t="s">
        <v>633</v>
      </c>
      <c r="I2750" t="s">
        <v>60</v>
      </c>
    </row>
    <row r="2751" spans="2:9">
      <c r="B2751" t="s">
        <v>6846</v>
      </c>
      <c r="C2751" t="s">
        <v>6847</v>
      </c>
      <c r="D2751" t="s">
        <v>836</v>
      </c>
      <c r="E2751" t="s">
        <v>837</v>
      </c>
      <c r="F2751" t="s">
        <v>1523</v>
      </c>
      <c r="G2751" t="s">
        <v>1524</v>
      </c>
      <c r="H2751" t="s">
        <v>633</v>
      </c>
      <c r="I2751" t="s">
        <v>60</v>
      </c>
    </row>
    <row r="2752" spans="2:9">
      <c r="B2752" t="s">
        <v>6848</v>
      </c>
      <c r="C2752" t="s">
        <v>6849</v>
      </c>
      <c r="D2752" t="s">
        <v>836</v>
      </c>
      <c r="E2752" t="s">
        <v>837</v>
      </c>
      <c r="F2752" t="s">
        <v>865</v>
      </c>
      <c r="G2752" t="s">
        <v>866</v>
      </c>
      <c r="H2752" t="s">
        <v>633</v>
      </c>
      <c r="I2752" t="s">
        <v>60</v>
      </c>
    </row>
    <row r="2753" spans="2:9">
      <c r="B2753" t="s">
        <v>6850</v>
      </c>
      <c r="C2753" t="s">
        <v>6851</v>
      </c>
      <c r="D2753" t="s">
        <v>836</v>
      </c>
      <c r="E2753" t="s">
        <v>837</v>
      </c>
      <c r="F2753" t="s">
        <v>4100</v>
      </c>
      <c r="G2753" t="s">
        <v>4101</v>
      </c>
      <c r="H2753" t="s">
        <v>633</v>
      </c>
      <c r="I2753" t="s">
        <v>60</v>
      </c>
    </row>
    <row r="2754" spans="2:9">
      <c r="B2754" t="s">
        <v>6852</v>
      </c>
      <c r="C2754" t="s">
        <v>6853</v>
      </c>
      <c r="D2754" t="s">
        <v>836</v>
      </c>
      <c r="E2754" t="s">
        <v>837</v>
      </c>
      <c r="F2754" t="s">
        <v>6854</v>
      </c>
      <c r="G2754" t="s">
        <v>6855</v>
      </c>
      <c r="H2754" t="s">
        <v>633</v>
      </c>
      <c r="I2754" t="s">
        <v>60</v>
      </c>
    </row>
    <row r="2755" spans="2:9">
      <c r="B2755" t="s">
        <v>6856</v>
      </c>
      <c r="C2755" t="s">
        <v>6857</v>
      </c>
      <c r="D2755" t="s">
        <v>836</v>
      </c>
      <c r="E2755" t="s">
        <v>837</v>
      </c>
      <c r="F2755" t="s">
        <v>1408</v>
      </c>
      <c r="G2755" t="s">
        <v>1409</v>
      </c>
      <c r="H2755" t="s">
        <v>633</v>
      </c>
      <c r="I2755" t="s">
        <v>60</v>
      </c>
    </row>
    <row r="2756" spans="2:9">
      <c r="B2756" t="s">
        <v>6858</v>
      </c>
      <c r="C2756" t="s">
        <v>6859</v>
      </c>
      <c r="D2756" t="s">
        <v>836</v>
      </c>
      <c r="E2756" t="s">
        <v>837</v>
      </c>
      <c r="F2756" t="s">
        <v>1101</v>
      </c>
      <c r="G2756" t="s">
        <v>1102</v>
      </c>
      <c r="H2756" t="s">
        <v>633</v>
      </c>
      <c r="I2756" t="s">
        <v>60</v>
      </c>
    </row>
    <row r="2757" spans="2:9">
      <c r="B2757" t="s">
        <v>6860</v>
      </c>
      <c r="C2757" t="s">
        <v>6861</v>
      </c>
      <c r="D2757" t="s">
        <v>836</v>
      </c>
      <c r="E2757" t="s">
        <v>837</v>
      </c>
      <c r="F2757" t="s">
        <v>870</v>
      </c>
      <c r="G2757" t="s">
        <v>871</v>
      </c>
      <c r="H2757" t="s">
        <v>633</v>
      </c>
      <c r="I2757" t="s">
        <v>60</v>
      </c>
    </row>
    <row r="2758" spans="2:9">
      <c r="B2758" t="s">
        <v>6862</v>
      </c>
      <c r="C2758" t="s">
        <v>6863</v>
      </c>
      <c r="D2758" t="s">
        <v>836</v>
      </c>
      <c r="E2758" t="s">
        <v>837</v>
      </c>
      <c r="F2758" t="s">
        <v>870</v>
      </c>
      <c r="G2758" t="s">
        <v>871</v>
      </c>
      <c r="H2758" t="s">
        <v>633</v>
      </c>
      <c r="I2758" t="s">
        <v>60</v>
      </c>
    </row>
    <row r="2759" spans="2:9">
      <c r="B2759" t="s">
        <v>6864</v>
      </c>
      <c r="C2759" t="s">
        <v>6865</v>
      </c>
      <c r="D2759" t="s">
        <v>836</v>
      </c>
      <c r="E2759" t="s">
        <v>837</v>
      </c>
      <c r="F2759" t="s">
        <v>1013</v>
      </c>
      <c r="G2759" t="s">
        <v>1014</v>
      </c>
      <c r="H2759" t="s">
        <v>633</v>
      </c>
      <c r="I2759" t="s">
        <v>60</v>
      </c>
    </row>
    <row r="2760" spans="2:9">
      <c r="B2760" t="s">
        <v>6866</v>
      </c>
      <c r="C2760" t="s">
        <v>6867</v>
      </c>
      <c r="D2760" t="s">
        <v>836</v>
      </c>
      <c r="E2760" t="s">
        <v>837</v>
      </c>
      <c r="F2760" t="s">
        <v>856</v>
      </c>
      <c r="G2760" t="s">
        <v>857</v>
      </c>
      <c r="H2760" t="s">
        <v>633</v>
      </c>
      <c r="I2760" t="s">
        <v>60</v>
      </c>
    </row>
    <row r="2761" spans="2:9">
      <c r="B2761" t="s">
        <v>6868</v>
      </c>
      <c r="C2761" t="s">
        <v>6869</v>
      </c>
      <c r="D2761" t="s">
        <v>836</v>
      </c>
      <c r="E2761" t="s">
        <v>837</v>
      </c>
      <c r="F2761" t="s">
        <v>1648</v>
      </c>
      <c r="G2761" t="s">
        <v>1649</v>
      </c>
      <c r="H2761" t="s">
        <v>633</v>
      </c>
      <c r="I2761" t="s">
        <v>60</v>
      </c>
    </row>
    <row r="2762" spans="2:9">
      <c r="B2762" t="s">
        <v>6870</v>
      </c>
      <c r="C2762" t="s">
        <v>6871</v>
      </c>
      <c r="D2762" t="s">
        <v>836</v>
      </c>
      <c r="E2762" t="s">
        <v>837</v>
      </c>
      <c r="F2762" t="s">
        <v>2129</v>
      </c>
      <c r="G2762" t="s">
        <v>2130</v>
      </c>
      <c r="H2762" t="s">
        <v>633</v>
      </c>
      <c r="I2762" t="s">
        <v>60</v>
      </c>
    </row>
    <row r="2763" spans="2:9">
      <c r="B2763" t="s">
        <v>6872</v>
      </c>
      <c r="C2763" t="s">
        <v>6873</v>
      </c>
      <c r="D2763" t="s">
        <v>836</v>
      </c>
      <c r="E2763" t="s">
        <v>837</v>
      </c>
      <c r="F2763" t="s">
        <v>1835</v>
      </c>
      <c r="G2763" t="s">
        <v>1836</v>
      </c>
      <c r="H2763" t="s">
        <v>633</v>
      </c>
      <c r="I2763" t="s">
        <v>60</v>
      </c>
    </row>
    <row r="2764" spans="2:9">
      <c r="B2764" t="s">
        <v>6874</v>
      </c>
      <c r="C2764" t="s">
        <v>6875</v>
      </c>
      <c r="D2764" t="s">
        <v>836</v>
      </c>
      <c r="E2764" t="s">
        <v>837</v>
      </c>
      <c r="F2764" t="s">
        <v>1648</v>
      </c>
      <c r="G2764" t="s">
        <v>1649</v>
      </c>
      <c r="H2764" t="s">
        <v>633</v>
      </c>
      <c r="I2764" t="s">
        <v>60</v>
      </c>
    </row>
    <row r="2765" spans="2:9">
      <c r="B2765" t="s">
        <v>6876</v>
      </c>
      <c r="C2765" t="s">
        <v>6877</v>
      </c>
      <c r="D2765" t="s">
        <v>836</v>
      </c>
      <c r="E2765" t="s">
        <v>837</v>
      </c>
      <c r="F2765" t="s">
        <v>1843</v>
      </c>
      <c r="G2765" t="s">
        <v>1844</v>
      </c>
      <c r="H2765" t="s">
        <v>633</v>
      </c>
      <c r="I2765" t="s">
        <v>60</v>
      </c>
    </row>
    <row r="2766" spans="2:9">
      <c r="B2766" t="s">
        <v>6878</v>
      </c>
      <c r="C2766" t="s">
        <v>6879</v>
      </c>
      <c r="D2766" t="s">
        <v>836</v>
      </c>
      <c r="E2766" t="s">
        <v>837</v>
      </c>
      <c r="F2766" t="s">
        <v>1835</v>
      </c>
      <c r="G2766" t="s">
        <v>1836</v>
      </c>
      <c r="H2766" t="s">
        <v>633</v>
      </c>
      <c r="I2766" t="s">
        <v>60</v>
      </c>
    </row>
    <row r="2767" spans="2:9">
      <c r="B2767" t="s">
        <v>6880</v>
      </c>
      <c r="C2767" t="s">
        <v>6881</v>
      </c>
      <c r="D2767" t="s">
        <v>836</v>
      </c>
      <c r="E2767" t="s">
        <v>837</v>
      </c>
      <c r="F2767" t="s">
        <v>3775</v>
      </c>
      <c r="G2767" t="s">
        <v>3776</v>
      </c>
      <c r="H2767" t="s">
        <v>633</v>
      </c>
      <c r="I2767" t="s">
        <v>60</v>
      </c>
    </row>
    <row r="2768" spans="2:9">
      <c r="B2768" t="s">
        <v>6882</v>
      </c>
      <c r="C2768" t="s">
        <v>6883</v>
      </c>
      <c r="D2768" t="s">
        <v>836</v>
      </c>
      <c r="E2768" t="s">
        <v>837</v>
      </c>
      <c r="F2768" t="s">
        <v>865</v>
      </c>
      <c r="G2768" t="s">
        <v>866</v>
      </c>
      <c r="H2768" t="s">
        <v>633</v>
      </c>
      <c r="I2768" t="s">
        <v>60</v>
      </c>
    </row>
    <row r="2769" spans="2:9">
      <c r="B2769" t="s">
        <v>6884</v>
      </c>
      <c r="C2769" t="s">
        <v>6885</v>
      </c>
      <c r="D2769" t="s">
        <v>836</v>
      </c>
      <c r="E2769" t="s">
        <v>837</v>
      </c>
      <c r="F2769" t="s">
        <v>1136</v>
      </c>
      <c r="G2769" t="s">
        <v>1137</v>
      </c>
      <c r="H2769" t="s">
        <v>633</v>
      </c>
      <c r="I2769" t="s">
        <v>60</v>
      </c>
    </row>
    <row r="2770" spans="2:9">
      <c r="B2770" t="s">
        <v>6886</v>
      </c>
      <c r="C2770" t="s">
        <v>6887</v>
      </c>
      <c r="D2770" t="s">
        <v>836</v>
      </c>
      <c r="E2770" t="s">
        <v>837</v>
      </c>
      <c r="F2770" t="s">
        <v>549</v>
      </c>
      <c r="G2770" t="s">
        <v>1851</v>
      </c>
      <c r="H2770" t="s">
        <v>633</v>
      </c>
      <c r="I2770" t="s">
        <v>60</v>
      </c>
    </row>
    <row r="2771" spans="2:9">
      <c r="B2771" t="s">
        <v>6888</v>
      </c>
      <c r="C2771" t="s">
        <v>6889</v>
      </c>
      <c r="D2771" t="s">
        <v>836</v>
      </c>
      <c r="E2771" t="s">
        <v>837</v>
      </c>
      <c r="F2771" t="s">
        <v>925</v>
      </c>
      <c r="G2771" t="s">
        <v>926</v>
      </c>
      <c r="H2771" t="s">
        <v>633</v>
      </c>
      <c r="I2771" t="s">
        <v>60</v>
      </c>
    </row>
    <row r="2772" spans="2:9">
      <c r="B2772" t="s">
        <v>6890</v>
      </c>
      <c r="C2772" t="s">
        <v>6891</v>
      </c>
      <c r="D2772" t="s">
        <v>836</v>
      </c>
      <c r="E2772" t="s">
        <v>837</v>
      </c>
      <c r="F2772" t="s">
        <v>549</v>
      </c>
      <c r="G2772" t="s">
        <v>1851</v>
      </c>
      <c r="H2772" t="s">
        <v>633</v>
      </c>
      <c r="I2772" t="s">
        <v>60</v>
      </c>
    </row>
    <row r="2773" spans="2:9">
      <c r="B2773" t="s">
        <v>6892</v>
      </c>
      <c r="C2773" t="s">
        <v>6893</v>
      </c>
      <c r="D2773" t="s">
        <v>836</v>
      </c>
      <c r="E2773" t="s">
        <v>837</v>
      </c>
      <c r="F2773" t="s">
        <v>870</v>
      </c>
      <c r="G2773" t="s">
        <v>871</v>
      </c>
      <c r="H2773" t="s">
        <v>633</v>
      </c>
      <c r="I2773" t="s">
        <v>60</v>
      </c>
    </row>
    <row r="2774" spans="2:9">
      <c r="B2774" t="s">
        <v>6894</v>
      </c>
      <c r="C2774" t="s">
        <v>6895</v>
      </c>
      <c r="D2774" t="s">
        <v>836</v>
      </c>
      <c r="E2774" t="s">
        <v>837</v>
      </c>
      <c r="F2774" t="s">
        <v>1533</v>
      </c>
      <c r="G2774" t="s">
        <v>1534</v>
      </c>
      <c r="H2774" t="s">
        <v>633</v>
      </c>
      <c r="I2774" t="s">
        <v>60</v>
      </c>
    </row>
    <row r="2775" spans="2:9">
      <c r="B2775" t="s">
        <v>6896</v>
      </c>
      <c r="C2775" t="s">
        <v>6897</v>
      </c>
      <c r="D2775" t="s">
        <v>836</v>
      </c>
      <c r="E2775" t="s">
        <v>837</v>
      </c>
      <c r="F2775" t="s">
        <v>1777</v>
      </c>
      <c r="G2775" t="s">
        <v>1778</v>
      </c>
      <c r="H2775" t="s">
        <v>633</v>
      </c>
      <c r="I2775" t="s">
        <v>60</v>
      </c>
    </row>
    <row r="2776" spans="2:9">
      <c r="B2776" t="s">
        <v>6898</v>
      </c>
      <c r="C2776" t="s">
        <v>6899</v>
      </c>
      <c r="D2776" t="s">
        <v>836</v>
      </c>
      <c r="E2776" t="s">
        <v>837</v>
      </c>
      <c r="F2776" t="s">
        <v>1777</v>
      </c>
      <c r="G2776" t="s">
        <v>1778</v>
      </c>
      <c r="H2776" t="s">
        <v>633</v>
      </c>
      <c r="I2776" t="s">
        <v>60</v>
      </c>
    </row>
    <row r="2777" spans="2:9">
      <c r="B2777" t="s">
        <v>6900</v>
      </c>
      <c r="C2777" t="s">
        <v>6901</v>
      </c>
      <c r="D2777" t="s">
        <v>836</v>
      </c>
      <c r="E2777" t="s">
        <v>837</v>
      </c>
      <c r="F2777" t="s">
        <v>852</v>
      </c>
      <c r="G2777" t="s">
        <v>853</v>
      </c>
      <c r="H2777" t="s">
        <v>633</v>
      </c>
      <c r="I2777" t="s">
        <v>60</v>
      </c>
    </row>
    <row r="2778" spans="2:9">
      <c r="B2778" t="s">
        <v>6902</v>
      </c>
      <c r="C2778" t="s">
        <v>6903</v>
      </c>
      <c r="D2778" t="s">
        <v>836</v>
      </c>
      <c r="E2778" t="s">
        <v>837</v>
      </c>
      <c r="F2778" t="s">
        <v>925</v>
      </c>
      <c r="G2778" t="s">
        <v>926</v>
      </c>
      <c r="H2778" t="s">
        <v>633</v>
      </c>
      <c r="I2778" t="s">
        <v>60</v>
      </c>
    </row>
    <row r="2779" spans="2:9">
      <c r="B2779" t="s">
        <v>6904</v>
      </c>
      <c r="C2779" t="s">
        <v>6905</v>
      </c>
      <c r="D2779" t="s">
        <v>836</v>
      </c>
      <c r="E2779" t="s">
        <v>837</v>
      </c>
      <c r="F2779" t="s">
        <v>870</v>
      </c>
      <c r="G2779" t="s">
        <v>871</v>
      </c>
      <c r="H2779" t="s">
        <v>633</v>
      </c>
      <c r="I2779" t="s">
        <v>60</v>
      </c>
    </row>
    <row r="2780" spans="2:9">
      <c r="B2780" t="s">
        <v>6906</v>
      </c>
      <c r="C2780" t="s">
        <v>6907</v>
      </c>
      <c r="D2780" t="s">
        <v>836</v>
      </c>
      <c r="E2780" t="s">
        <v>837</v>
      </c>
      <c r="F2780" t="s">
        <v>1101</v>
      </c>
      <c r="G2780" t="s">
        <v>1102</v>
      </c>
      <c r="H2780" t="s">
        <v>633</v>
      </c>
      <c r="I2780" t="s">
        <v>60</v>
      </c>
    </row>
    <row r="2781" spans="2:9">
      <c r="B2781" t="s">
        <v>6908</v>
      </c>
      <c r="C2781" t="s">
        <v>6909</v>
      </c>
      <c r="D2781" t="s">
        <v>836</v>
      </c>
      <c r="E2781" t="s">
        <v>837</v>
      </c>
      <c r="F2781" t="s">
        <v>916</v>
      </c>
      <c r="G2781" t="s">
        <v>917</v>
      </c>
      <c r="H2781" t="s">
        <v>633</v>
      </c>
      <c r="I2781" t="s">
        <v>60</v>
      </c>
    </row>
    <row r="2782" spans="2:9">
      <c r="B2782" t="s">
        <v>6910</v>
      </c>
      <c r="C2782" t="s">
        <v>6911</v>
      </c>
      <c r="D2782" t="s">
        <v>836</v>
      </c>
      <c r="E2782" t="s">
        <v>837</v>
      </c>
      <c r="F2782" t="s">
        <v>1013</v>
      </c>
      <c r="G2782" t="s">
        <v>1014</v>
      </c>
      <c r="H2782" t="s">
        <v>633</v>
      </c>
      <c r="I2782" t="s">
        <v>60</v>
      </c>
    </row>
    <row r="2783" spans="2:9">
      <c r="B2783" t="s">
        <v>6912</v>
      </c>
      <c r="C2783" t="s">
        <v>6913</v>
      </c>
      <c r="D2783" t="s">
        <v>836</v>
      </c>
      <c r="E2783" t="s">
        <v>837</v>
      </c>
      <c r="F2783" t="s">
        <v>1013</v>
      </c>
      <c r="G2783" t="s">
        <v>1014</v>
      </c>
      <c r="H2783" t="s">
        <v>633</v>
      </c>
      <c r="I2783" t="s">
        <v>60</v>
      </c>
    </row>
    <row r="2784" spans="2:9">
      <c r="B2784" t="s">
        <v>6914</v>
      </c>
      <c r="C2784" t="s">
        <v>6915</v>
      </c>
      <c r="D2784" t="s">
        <v>836</v>
      </c>
      <c r="E2784" t="s">
        <v>837</v>
      </c>
      <c r="F2784" t="s">
        <v>1745</v>
      </c>
      <c r="G2784" t="s">
        <v>1746</v>
      </c>
      <c r="H2784" t="s">
        <v>633</v>
      </c>
      <c r="I2784" t="s">
        <v>60</v>
      </c>
    </row>
    <row r="2785" spans="2:9">
      <c r="B2785" t="s">
        <v>6916</v>
      </c>
      <c r="C2785" t="s">
        <v>6917</v>
      </c>
      <c r="D2785" t="s">
        <v>836</v>
      </c>
      <c r="E2785" t="s">
        <v>837</v>
      </c>
      <c r="F2785" t="s">
        <v>2955</v>
      </c>
      <c r="G2785" t="s">
        <v>2956</v>
      </c>
      <c r="H2785" t="s">
        <v>633</v>
      </c>
      <c r="I2785" t="s">
        <v>60</v>
      </c>
    </row>
    <row r="2786" spans="2:9">
      <c r="B2786" t="s">
        <v>6918</v>
      </c>
      <c r="C2786" t="s">
        <v>6919</v>
      </c>
      <c r="D2786" t="s">
        <v>836</v>
      </c>
      <c r="E2786" t="s">
        <v>837</v>
      </c>
      <c r="F2786" t="s">
        <v>1965</v>
      </c>
      <c r="G2786" t="s">
        <v>1966</v>
      </c>
      <c r="H2786" t="s">
        <v>633</v>
      </c>
      <c r="I2786" t="s">
        <v>60</v>
      </c>
    </row>
    <row r="2787" spans="2:9">
      <c r="B2787" t="s">
        <v>6920</v>
      </c>
      <c r="C2787" t="s">
        <v>6921</v>
      </c>
      <c r="D2787" t="s">
        <v>836</v>
      </c>
      <c r="E2787" t="s">
        <v>837</v>
      </c>
      <c r="F2787" t="s">
        <v>1835</v>
      </c>
      <c r="G2787" t="s">
        <v>1836</v>
      </c>
      <c r="H2787" t="s">
        <v>633</v>
      </c>
      <c r="I2787" t="s">
        <v>60</v>
      </c>
    </row>
    <row r="2788" spans="2:9">
      <c r="B2788" t="s">
        <v>6922</v>
      </c>
      <c r="C2788" t="s">
        <v>6923</v>
      </c>
      <c r="D2788" t="s">
        <v>836</v>
      </c>
      <c r="E2788" t="s">
        <v>837</v>
      </c>
      <c r="F2788" t="s">
        <v>925</v>
      </c>
      <c r="G2788" t="s">
        <v>926</v>
      </c>
      <c r="H2788" t="s">
        <v>633</v>
      </c>
      <c r="I2788" t="s">
        <v>60</v>
      </c>
    </row>
    <row r="2789" spans="2:9">
      <c r="B2789" t="s">
        <v>6924</v>
      </c>
      <c r="C2789" t="s">
        <v>6925</v>
      </c>
      <c r="D2789" t="s">
        <v>836</v>
      </c>
      <c r="E2789" t="s">
        <v>837</v>
      </c>
      <c r="F2789" t="s">
        <v>1777</v>
      </c>
      <c r="G2789" t="s">
        <v>1778</v>
      </c>
      <c r="H2789" t="s">
        <v>633</v>
      </c>
      <c r="I2789" t="s">
        <v>60</v>
      </c>
    </row>
    <row r="2790" spans="2:9">
      <c r="B2790" t="s">
        <v>6926</v>
      </c>
      <c r="C2790" t="s">
        <v>6927</v>
      </c>
      <c r="D2790" t="s">
        <v>836</v>
      </c>
      <c r="E2790" t="s">
        <v>837</v>
      </c>
      <c r="F2790" t="s">
        <v>2218</v>
      </c>
      <c r="G2790" t="s">
        <v>2219</v>
      </c>
      <c r="H2790" t="s">
        <v>633</v>
      </c>
      <c r="I2790" t="s">
        <v>60</v>
      </c>
    </row>
    <row r="2791" spans="2:9">
      <c r="B2791" t="s">
        <v>6928</v>
      </c>
      <c r="C2791" t="s">
        <v>6929</v>
      </c>
      <c r="D2791" t="s">
        <v>836</v>
      </c>
      <c r="E2791" t="s">
        <v>837</v>
      </c>
      <c r="F2791" t="s">
        <v>870</v>
      </c>
      <c r="G2791" t="s">
        <v>871</v>
      </c>
      <c r="H2791" t="s">
        <v>633</v>
      </c>
      <c r="I2791" t="s">
        <v>60</v>
      </c>
    </row>
    <row r="2792" spans="2:9">
      <c r="B2792" t="s">
        <v>6930</v>
      </c>
      <c r="C2792" t="s">
        <v>6931</v>
      </c>
      <c r="D2792" t="s">
        <v>836</v>
      </c>
      <c r="E2792" t="s">
        <v>837</v>
      </c>
      <c r="F2792" t="s">
        <v>1101</v>
      </c>
      <c r="G2792" t="s">
        <v>1102</v>
      </c>
      <c r="H2792" t="s">
        <v>633</v>
      </c>
      <c r="I2792" t="s">
        <v>60</v>
      </c>
    </row>
    <row r="2793" spans="2:9">
      <c r="B2793" t="s">
        <v>6932</v>
      </c>
      <c r="C2793" t="s">
        <v>6933</v>
      </c>
      <c r="D2793" t="s">
        <v>836</v>
      </c>
      <c r="E2793" t="s">
        <v>837</v>
      </c>
      <c r="F2793" t="s">
        <v>1777</v>
      </c>
      <c r="G2793" t="s">
        <v>1778</v>
      </c>
      <c r="H2793" t="s">
        <v>633</v>
      </c>
      <c r="I2793" t="s">
        <v>60</v>
      </c>
    </row>
    <row r="2794" spans="2:9">
      <c r="B2794" t="s">
        <v>6934</v>
      </c>
      <c r="C2794" t="s">
        <v>6935</v>
      </c>
      <c r="D2794" t="s">
        <v>836</v>
      </c>
      <c r="E2794" t="s">
        <v>837</v>
      </c>
      <c r="F2794" t="s">
        <v>985</v>
      </c>
      <c r="G2794" t="s">
        <v>986</v>
      </c>
      <c r="H2794" t="s">
        <v>633</v>
      </c>
      <c r="I2794" t="s">
        <v>60</v>
      </c>
    </row>
    <row r="2795" spans="2:9">
      <c r="B2795" t="s">
        <v>6936</v>
      </c>
      <c r="C2795" t="s">
        <v>6937</v>
      </c>
      <c r="D2795" t="s">
        <v>836</v>
      </c>
      <c r="E2795" t="s">
        <v>837</v>
      </c>
      <c r="F2795" t="s">
        <v>2494</v>
      </c>
      <c r="G2795" t="s">
        <v>2495</v>
      </c>
      <c r="H2795" t="s">
        <v>633</v>
      </c>
      <c r="I2795" t="s">
        <v>60</v>
      </c>
    </row>
    <row r="2796" spans="2:9">
      <c r="B2796" t="s">
        <v>6938</v>
      </c>
      <c r="C2796" t="s">
        <v>6939</v>
      </c>
      <c r="D2796" t="s">
        <v>836</v>
      </c>
      <c r="E2796" t="s">
        <v>837</v>
      </c>
      <c r="F2796" t="s">
        <v>1487</v>
      </c>
      <c r="G2796" t="s">
        <v>1488</v>
      </c>
      <c r="H2796" t="s">
        <v>633</v>
      </c>
      <c r="I2796" t="s">
        <v>60</v>
      </c>
    </row>
    <row r="2797" spans="2:9">
      <c r="B2797" t="s">
        <v>6940</v>
      </c>
      <c r="C2797" t="s">
        <v>6941</v>
      </c>
      <c r="D2797" t="s">
        <v>836</v>
      </c>
      <c r="E2797" t="s">
        <v>837</v>
      </c>
      <c r="F2797" t="s">
        <v>1765</v>
      </c>
      <c r="G2797" t="s">
        <v>1766</v>
      </c>
      <c r="H2797" t="s">
        <v>633</v>
      </c>
      <c r="I2797" t="s">
        <v>60</v>
      </c>
    </row>
    <row r="2798" spans="2:9">
      <c r="B2798" t="s">
        <v>6942</v>
      </c>
      <c r="C2798" t="s">
        <v>6943</v>
      </c>
      <c r="D2798" t="s">
        <v>836</v>
      </c>
      <c r="E2798" t="s">
        <v>837</v>
      </c>
      <c r="F2798" t="s">
        <v>1191</v>
      </c>
      <c r="G2798" t="s">
        <v>1192</v>
      </c>
      <c r="H2798" t="s">
        <v>633</v>
      </c>
      <c r="I2798" t="s">
        <v>60</v>
      </c>
    </row>
    <row r="2799" spans="2:9">
      <c r="B2799" t="s">
        <v>6944</v>
      </c>
      <c r="C2799" t="s">
        <v>6945</v>
      </c>
      <c r="D2799" t="s">
        <v>836</v>
      </c>
      <c r="E2799" t="s">
        <v>837</v>
      </c>
      <c r="F2799" t="s">
        <v>1061</v>
      </c>
      <c r="G2799" t="s">
        <v>1062</v>
      </c>
      <c r="H2799" t="s">
        <v>633</v>
      </c>
      <c r="I2799" t="s">
        <v>60</v>
      </c>
    </row>
    <row r="2800" spans="2:9">
      <c r="B2800" t="s">
        <v>6946</v>
      </c>
      <c r="C2800" t="s">
        <v>6947</v>
      </c>
      <c r="D2800" t="s">
        <v>836</v>
      </c>
      <c r="E2800" t="s">
        <v>837</v>
      </c>
      <c r="F2800" t="s">
        <v>2638</v>
      </c>
      <c r="G2800" t="s">
        <v>2639</v>
      </c>
      <c r="H2800" t="s">
        <v>633</v>
      </c>
      <c r="I2800" t="s">
        <v>60</v>
      </c>
    </row>
    <row r="2801" spans="2:9">
      <c r="B2801" t="s">
        <v>6948</v>
      </c>
      <c r="C2801" t="s">
        <v>6949</v>
      </c>
      <c r="D2801" t="s">
        <v>836</v>
      </c>
      <c r="E2801" t="s">
        <v>837</v>
      </c>
      <c r="F2801" t="s">
        <v>1046</v>
      </c>
      <c r="G2801" t="s">
        <v>1047</v>
      </c>
      <c r="H2801" t="s">
        <v>633</v>
      </c>
      <c r="I2801" t="s">
        <v>60</v>
      </c>
    </row>
    <row r="2802" spans="2:9">
      <c r="B2802" t="s">
        <v>6950</v>
      </c>
      <c r="C2802" t="s">
        <v>6951</v>
      </c>
      <c r="D2802" t="s">
        <v>836</v>
      </c>
      <c r="E2802" t="s">
        <v>837</v>
      </c>
      <c r="F2802" t="s">
        <v>1046</v>
      </c>
      <c r="G2802" t="s">
        <v>1047</v>
      </c>
      <c r="H2802" t="s">
        <v>633</v>
      </c>
      <c r="I2802" t="s">
        <v>60</v>
      </c>
    </row>
    <row r="2803" spans="2:9">
      <c r="B2803" t="s">
        <v>6952</v>
      </c>
      <c r="C2803" t="s">
        <v>6953</v>
      </c>
      <c r="D2803" t="s">
        <v>836</v>
      </c>
      <c r="E2803" t="s">
        <v>837</v>
      </c>
      <c r="F2803" t="s">
        <v>1046</v>
      </c>
      <c r="G2803" t="s">
        <v>1047</v>
      </c>
      <c r="H2803" t="s">
        <v>633</v>
      </c>
      <c r="I2803" t="s">
        <v>60</v>
      </c>
    </row>
    <row r="2804" spans="2:9">
      <c r="B2804" t="s">
        <v>6954</v>
      </c>
      <c r="C2804" t="s">
        <v>6955</v>
      </c>
      <c r="D2804" t="s">
        <v>836</v>
      </c>
      <c r="E2804" t="s">
        <v>837</v>
      </c>
      <c r="F2804" t="s">
        <v>1745</v>
      </c>
      <c r="G2804" t="s">
        <v>1746</v>
      </c>
      <c r="H2804" t="s">
        <v>633</v>
      </c>
      <c r="I2804" t="s">
        <v>60</v>
      </c>
    </row>
    <row r="2805" spans="2:9">
      <c r="B2805" t="s">
        <v>6956</v>
      </c>
      <c r="C2805" t="s">
        <v>6957</v>
      </c>
      <c r="D2805" t="s">
        <v>836</v>
      </c>
      <c r="E2805" t="s">
        <v>837</v>
      </c>
      <c r="F2805" t="s">
        <v>916</v>
      </c>
      <c r="G2805" t="s">
        <v>917</v>
      </c>
      <c r="H2805" t="s">
        <v>633</v>
      </c>
      <c r="I2805" t="s">
        <v>60</v>
      </c>
    </row>
    <row r="2806" spans="2:9">
      <c r="B2806" t="s">
        <v>6958</v>
      </c>
      <c r="C2806" t="s">
        <v>6959</v>
      </c>
      <c r="D2806" t="s">
        <v>836</v>
      </c>
      <c r="E2806" t="s">
        <v>837</v>
      </c>
      <c r="F2806" t="s">
        <v>916</v>
      </c>
      <c r="G2806" t="s">
        <v>917</v>
      </c>
      <c r="H2806" t="s">
        <v>633</v>
      </c>
      <c r="I2806" t="s">
        <v>60</v>
      </c>
    </row>
    <row r="2807" spans="2:9">
      <c r="B2807" t="s">
        <v>6960</v>
      </c>
      <c r="C2807" t="s">
        <v>6961</v>
      </c>
      <c r="D2807" t="s">
        <v>836</v>
      </c>
      <c r="E2807" t="s">
        <v>837</v>
      </c>
      <c r="F2807" t="s">
        <v>1843</v>
      </c>
      <c r="G2807" t="s">
        <v>1844</v>
      </c>
      <c r="H2807" t="s">
        <v>633</v>
      </c>
      <c r="I2807" t="s">
        <v>60</v>
      </c>
    </row>
    <row r="2808" spans="2:9">
      <c r="B2808" t="s">
        <v>6962</v>
      </c>
      <c r="C2808" t="s">
        <v>6963</v>
      </c>
      <c r="D2808" t="s">
        <v>836</v>
      </c>
      <c r="E2808" t="s">
        <v>837</v>
      </c>
      <c r="F2808" t="s">
        <v>1614</v>
      </c>
      <c r="G2808" t="s">
        <v>1615</v>
      </c>
      <c r="H2808" t="s">
        <v>633</v>
      </c>
      <c r="I2808" t="s">
        <v>60</v>
      </c>
    </row>
    <row r="2809" spans="2:9">
      <c r="B2809" t="s">
        <v>6964</v>
      </c>
      <c r="C2809" t="s">
        <v>6965</v>
      </c>
      <c r="D2809" t="s">
        <v>836</v>
      </c>
      <c r="E2809" t="s">
        <v>837</v>
      </c>
      <c r="F2809" t="s">
        <v>2011</v>
      </c>
      <c r="G2809" t="s">
        <v>2012</v>
      </c>
    </row>
    <row r="2810" spans="2:9">
      <c r="B2810" t="s">
        <v>6966</v>
      </c>
      <c r="C2810" t="s">
        <v>6967</v>
      </c>
      <c r="D2810" t="s">
        <v>836</v>
      </c>
      <c r="E2810" t="s">
        <v>837</v>
      </c>
      <c r="F2810" t="s">
        <v>57</v>
      </c>
      <c r="G2810" t="s">
        <v>741</v>
      </c>
    </row>
    <row r="2811" spans="2:9">
      <c r="B2811" t="s">
        <v>6968</v>
      </c>
      <c r="C2811" t="s">
        <v>6969</v>
      </c>
      <c r="D2811" t="s">
        <v>836</v>
      </c>
      <c r="E2811" t="s">
        <v>837</v>
      </c>
      <c r="F2811" t="s">
        <v>895</v>
      </c>
      <c r="G2811" t="s">
        <v>896</v>
      </c>
    </row>
    <row r="2812" spans="2:9">
      <c r="B2812" t="s">
        <v>6970</v>
      </c>
      <c r="C2812" t="s">
        <v>6971</v>
      </c>
      <c r="D2812" t="s">
        <v>836</v>
      </c>
      <c r="E2812" t="s">
        <v>837</v>
      </c>
      <c r="F2812" t="s">
        <v>1668</v>
      </c>
      <c r="G2812" t="s">
        <v>1669</v>
      </c>
    </row>
    <row r="2813" spans="2:9">
      <c r="B2813" t="s">
        <v>6972</v>
      </c>
      <c r="C2813" t="s">
        <v>6973</v>
      </c>
      <c r="D2813" t="s">
        <v>836</v>
      </c>
      <c r="E2813" t="s">
        <v>837</v>
      </c>
      <c r="F2813" t="s">
        <v>1040</v>
      </c>
      <c r="G2813" t="s">
        <v>1041</v>
      </c>
    </row>
    <row r="2814" spans="2:9">
      <c r="B2814" t="s">
        <v>6974</v>
      </c>
      <c r="C2814" t="s">
        <v>6975</v>
      </c>
      <c r="D2814" t="s">
        <v>836</v>
      </c>
      <c r="E2814" t="s">
        <v>837</v>
      </c>
      <c r="F2814" t="s">
        <v>1656</v>
      </c>
      <c r="G2814" t="s">
        <v>1657</v>
      </c>
    </row>
    <row r="2815" spans="2:9">
      <c r="B2815" t="s">
        <v>6976</v>
      </c>
      <c r="C2815" t="s">
        <v>6977</v>
      </c>
      <c r="D2815" t="s">
        <v>836</v>
      </c>
      <c r="E2815" t="s">
        <v>837</v>
      </c>
      <c r="F2815" t="s">
        <v>2494</v>
      </c>
      <c r="G2815" t="s">
        <v>2495</v>
      </c>
    </row>
    <row r="2816" spans="2:9">
      <c r="B2816" t="s">
        <v>6978</v>
      </c>
      <c r="C2816" t="s">
        <v>6979</v>
      </c>
      <c r="D2816" t="s">
        <v>836</v>
      </c>
      <c r="E2816" t="s">
        <v>837</v>
      </c>
      <c r="F2816" t="s">
        <v>2218</v>
      </c>
      <c r="G2816" t="s">
        <v>2219</v>
      </c>
    </row>
    <row r="2817" spans="2:7">
      <c r="B2817" t="s">
        <v>6980</v>
      </c>
      <c r="C2817" t="s">
        <v>6981</v>
      </c>
      <c r="D2817" t="s">
        <v>836</v>
      </c>
      <c r="E2817" t="s">
        <v>837</v>
      </c>
      <c r="F2817" t="s">
        <v>2218</v>
      </c>
      <c r="G2817" t="s">
        <v>2219</v>
      </c>
    </row>
    <row r="2818" spans="2:7">
      <c r="B2818" t="s">
        <v>6982</v>
      </c>
      <c r="C2818" t="s">
        <v>6983</v>
      </c>
      <c r="D2818" t="s">
        <v>836</v>
      </c>
      <c r="E2818" t="s">
        <v>837</v>
      </c>
      <c r="F2818" t="s">
        <v>2218</v>
      </c>
      <c r="G2818" t="s">
        <v>2219</v>
      </c>
    </row>
    <row r="2819" spans="2:7">
      <c r="B2819" t="s">
        <v>6984</v>
      </c>
      <c r="C2819" t="s">
        <v>6985</v>
      </c>
      <c r="D2819" t="s">
        <v>836</v>
      </c>
      <c r="E2819" t="s">
        <v>837</v>
      </c>
      <c r="F2819" t="s">
        <v>1542</v>
      </c>
      <c r="G2819" t="s">
        <v>1543</v>
      </c>
    </row>
    <row r="2820" spans="2:7">
      <c r="B2820" t="s">
        <v>6986</v>
      </c>
      <c r="C2820" t="s">
        <v>6987</v>
      </c>
      <c r="D2820" t="s">
        <v>836</v>
      </c>
      <c r="E2820" t="s">
        <v>837</v>
      </c>
      <c r="F2820" t="s">
        <v>1542</v>
      </c>
      <c r="G2820" t="s">
        <v>1543</v>
      </c>
    </row>
    <row r="2821" spans="2:7">
      <c r="B2821" t="s">
        <v>6988</v>
      </c>
      <c r="C2821" t="s">
        <v>6989</v>
      </c>
      <c r="D2821" t="s">
        <v>836</v>
      </c>
      <c r="E2821" t="s">
        <v>837</v>
      </c>
      <c r="F2821" t="s">
        <v>1542</v>
      </c>
      <c r="G2821" t="s">
        <v>1543</v>
      </c>
    </row>
    <row r="2822" spans="2:7">
      <c r="B2822" t="s">
        <v>6990</v>
      </c>
      <c r="C2822" t="s">
        <v>6991</v>
      </c>
      <c r="D2822" t="s">
        <v>836</v>
      </c>
      <c r="E2822" t="s">
        <v>837</v>
      </c>
      <c r="F2822" t="s">
        <v>1542</v>
      </c>
      <c r="G2822" t="s">
        <v>1543</v>
      </c>
    </row>
    <row r="2823" spans="2:7">
      <c r="B2823" t="s">
        <v>6992</v>
      </c>
      <c r="C2823" t="s">
        <v>6993</v>
      </c>
      <c r="D2823" t="s">
        <v>836</v>
      </c>
      <c r="E2823" t="s">
        <v>837</v>
      </c>
      <c r="F2823" t="s">
        <v>1542</v>
      </c>
      <c r="G2823" t="s">
        <v>1543</v>
      </c>
    </row>
    <row r="2824" spans="2:7">
      <c r="B2824" t="s">
        <v>6994</v>
      </c>
      <c r="C2824" t="s">
        <v>6995</v>
      </c>
      <c r="D2824" t="s">
        <v>836</v>
      </c>
      <c r="E2824" t="s">
        <v>837</v>
      </c>
      <c r="F2824" t="s">
        <v>1542</v>
      </c>
      <c r="G2824" t="s">
        <v>1543</v>
      </c>
    </row>
    <row r="2825" spans="2:7">
      <c r="B2825" t="s">
        <v>6996</v>
      </c>
      <c r="C2825" t="s">
        <v>6997</v>
      </c>
      <c r="D2825" t="s">
        <v>836</v>
      </c>
      <c r="E2825" t="s">
        <v>837</v>
      </c>
      <c r="F2825" t="s">
        <v>1542</v>
      </c>
      <c r="G2825" t="s">
        <v>1543</v>
      </c>
    </row>
    <row r="2826" spans="2:7">
      <c r="B2826" t="s">
        <v>6998</v>
      </c>
      <c r="C2826" t="s">
        <v>6999</v>
      </c>
      <c r="D2826" t="s">
        <v>836</v>
      </c>
      <c r="E2826" t="s">
        <v>837</v>
      </c>
      <c r="F2826" t="s">
        <v>57</v>
      </c>
      <c r="G2826" t="s">
        <v>741</v>
      </c>
    </row>
    <row r="2827" spans="2:7">
      <c r="B2827" t="s">
        <v>7000</v>
      </c>
      <c r="C2827" t="s">
        <v>7001</v>
      </c>
      <c r="D2827" t="s">
        <v>836</v>
      </c>
      <c r="E2827" t="s">
        <v>837</v>
      </c>
      <c r="F2827" t="s">
        <v>685</v>
      </c>
      <c r="G2827" t="s">
        <v>686</v>
      </c>
    </row>
    <row r="2828" spans="2:7">
      <c r="B2828" t="s">
        <v>7002</v>
      </c>
      <c r="C2828" t="s">
        <v>7003</v>
      </c>
      <c r="D2828" t="s">
        <v>836</v>
      </c>
      <c r="E2828" t="s">
        <v>837</v>
      </c>
      <c r="F2828" t="s">
        <v>2135</v>
      </c>
      <c r="G2828" t="s">
        <v>2136</v>
      </c>
    </row>
    <row r="2829" spans="2:7">
      <c r="B2829" t="s">
        <v>7004</v>
      </c>
      <c r="C2829" t="s">
        <v>7005</v>
      </c>
      <c r="D2829" t="s">
        <v>836</v>
      </c>
      <c r="E2829" t="s">
        <v>837</v>
      </c>
      <c r="F2829" t="s">
        <v>2218</v>
      </c>
      <c r="G2829" t="s">
        <v>2219</v>
      </c>
    </row>
    <row r="2830" spans="2:7">
      <c r="B2830" t="s">
        <v>7006</v>
      </c>
      <c r="C2830" t="s">
        <v>7007</v>
      </c>
      <c r="D2830" t="s">
        <v>836</v>
      </c>
      <c r="E2830" t="s">
        <v>837</v>
      </c>
      <c r="F2830" t="s">
        <v>2218</v>
      </c>
      <c r="G2830" t="s">
        <v>2219</v>
      </c>
    </row>
    <row r="2831" spans="2:7">
      <c r="B2831" t="s">
        <v>7008</v>
      </c>
      <c r="C2831" t="s">
        <v>7009</v>
      </c>
      <c r="D2831" t="s">
        <v>836</v>
      </c>
      <c r="E2831" t="s">
        <v>837</v>
      </c>
      <c r="F2831" t="s">
        <v>2330</v>
      </c>
      <c r="G2831" t="s">
        <v>2331</v>
      </c>
    </row>
    <row r="2832" spans="2:7">
      <c r="B2832" t="s">
        <v>7010</v>
      </c>
      <c r="C2832" t="s">
        <v>7011</v>
      </c>
      <c r="D2832" t="s">
        <v>836</v>
      </c>
      <c r="E2832" t="s">
        <v>837</v>
      </c>
      <c r="F2832" t="s">
        <v>2638</v>
      </c>
      <c r="G2832" t="s">
        <v>2639</v>
      </c>
    </row>
    <row r="2833" spans="2:7">
      <c r="B2833" t="s">
        <v>7012</v>
      </c>
      <c r="C2833" t="s">
        <v>7013</v>
      </c>
      <c r="D2833" t="s">
        <v>836</v>
      </c>
      <c r="E2833" t="s">
        <v>837</v>
      </c>
      <c r="F2833" t="s">
        <v>2129</v>
      </c>
      <c r="G2833" t="s">
        <v>2130</v>
      </c>
    </row>
    <row r="2834" spans="2:7">
      <c r="B2834" t="s">
        <v>7014</v>
      </c>
      <c r="C2834" t="s">
        <v>7015</v>
      </c>
      <c r="D2834" t="s">
        <v>836</v>
      </c>
      <c r="E2834" t="s">
        <v>837</v>
      </c>
      <c r="F2834" t="s">
        <v>2420</v>
      </c>
      <c r="G2834" t="s">
        <v>2421</v>
      </c>
    </row>
    <row r="2835" spans="2:7">
      <c r="B2835" t="s">
        <v>7016</v>
      </c>
      <c r="C2835" t="s">
        <v>7017</v>
      </c>
      <c r="D2835" t="s">
        <v>836</v>
      </c>
      <c r="E2835" t="s">
        <v>837</v>
      </c>
      <c r="F2835" t="s">
        <v>1542</v>
      </c>
      <c r="G2835" t="s">
        <v>1543</v>
      </c>
    </row>
    <row r="2836" spans="2:7">
      <c r="B2836" t="s">
        <v>7018</v>
      </c>
      <c r="C2836" t="s">
        <v>7019</v>
      </c>
      <c r="D2836" t="s">
        <v>836</v>
      </c>
      <c r="E2836" t="s">
        <v>837</v>
      </c>
      <c r="F2836" t="s">
        <v>856</v>
      </c>
      <c r="G2836" t="s">
        <v>857</v>
      </c>
    </row>
    <row r="2837" spans="2:7" hidden="1">
      <c r="B2837" t="s">
        <v>7020</v>
      </c>
      <c r="C2837" t="s">
        <v>7021</v>
      </c>
      <c r="D2837" t="s">
        <v>899</v>
      </c>
      <c r="E2837" t="s">
        <v>900</v>
      </c>
      <c r="F2837" t="s">
        <v>1079</v>
      </c>
      <c r="G2837" t="s">
        <v>1080</v>
      </c>
    </row>
    <row r="2838" spans="2:7">
      <c r="B2838" t="s">
        <v>7022</v>
      </c>
      <c r="C2838" t="s">
        <v>7023</v>
      </c>
      <c r="D2838" t="s">
        <v>836</v>
      </c>
      <c r="E2838" t="s">
        <v>837</v>
      </c>
      <c r="F2838" t="s">
        <v>3801</v>
      </c>
      <c r="G2838" t="s">
        <v>3802</v>
      </c>
    </row>
    <row r="2839" spans="2:7">
      <c r="B2839" t="s">
        <v>7024</v>
      </c>
      <c r="C2839" t="s">
        <v>7025</v>
      </c>
      <c r="D2839" t="s">
        <v>836</v>
      </c>
      <c r="E2839" t="s">
        <v>837</v>
      </c>
      <c r="F2839" t="s">
        <v>2494</v>
      </c>
      <c r="G2839" t="s">
        <v>2495</v>
      </c>
    </row>
    <row r="2840" spans="2:7" hidden="1">
      <c r="B2840" t="s">
        <v>7026</v>
      </c>
      <c r="C2840" t="s">
        <v>7027</v>
      </c>
      <c r="D2840" t="s">
        <v>1305</v>
      </c>
      <c r="E2840" t="s">
        <v>1306</v>
      </c>
      <c r="F2840" t="s">
        <v>1575</v>
      </c>
      <c r="G2840" t="s">
        <v>1576</v>
      </c>
    </row>
    <row r="2841" spans="2:7" hidden="1">
      <c r="B2841" t="s">
        <v>7028</v>
      </c>
      <c r="C2841" t="s">
        <v>7029</v>
      </c>
      <c r="D2841" t="s">
        <v>1305</v>
      </c>
      <c r="E2841" t="s">
        <v>1306</v>
      </c>
      <c r="F2841" t="s">
        <v>1575</v>
      </c>
      <c r="G2841" t="s">
        <v>1576</v>
      </c>
    </row>
    <row r="2842" spans="2:7">
      <c r="B2842" t="s">
        <v>7030</v>
      </c>
      <c r="C2842" t="s">
        <v>7031</v>
      </c>
      <c r="D2842" t="s">
        <v>836</v>
      </c>
      <c r="E2842" t="s">
        <v>837</v>
      </c>
      <c r="F2842" t="s">
        <v>2376</v>
      </c>
      <c r="G2842" t="s">
        <v>2377</v>
      </c>
    </row>
    <row r="2843" spans="2:7">
      <c r="B2843" t="s">
        <v>7032</v>
      </c>
      <c r="C2843" t="s">
        <v>7033</v>
      </c>
      <c r="D2843" t="s">
        <v>836</v>
      </c>
      <c r="E2843" t="s">
        <v>837</v>
      </c>
      <c r="F2843" t="s">
        <v>1533</v>
      </c>
      <c r="G2843" t="s">
        <v>1534</v>
      </c>
    </row>
    <row r="2844" spans="2:7">
      <c r="B2844" t="s">
        <v>7034</v>
      </c>
      <c r="C2844" t="s">
        <v>7035</v>
      </c>
      <c r="D2844" t="s">
        <v>836</v>
      </c>
      <c r="E2844" t="s">
        <v>837</v>
      </c>
      <c r="F2844" t="s">
        <v>1614</v>
      </c>
      <c r="G2844" t="s">
        <v>1615</v>
      </c>
    </row>
    <row r="2845" spans="2:7" hidden="1">
      <c r="B2845" t="s">
        <v>7036</v>
      </c>
      <c r="C2845" t="s">
        <v>7037</v>
      </c>
      <c r="D2845" t="s">
        <v>1305</v>
      </c>
      <c r="E2845" t="s">
        <v>1306</v>
      </c>
      <c r="F2845" t="s">
        <v>1575</v>
      </c>
      <c r="G2845" t="s">
        <v>1576</v>
      </c>
    </row>
    <row r="2846" spans="2:7">
      <c r="B2846" t="s">
        <v>7038</v>
      </c>
      <c r="C2846" t="s">
        <v>7039</v>
      </c>
      <c r="D2846" t="s">
        <v>836</v>
      </c>
      <c r="E2846" t="s">
        <v>837</v>
      </c>
      <c r="F2846" t="s">
        <v>895</v>
      </c>
      <c r="G2846" t="s">
        <v>896</v>
      </c>
    </row>
    <row r="2847" spans="2:7" hidden="1">
      <c r="B2847" t="s">
        <v>7040</v>
      </c>
      <c r="C2847" t="s">
        <v>6448</v>
      </c>
      <c r="D2847" t="s">
        <v>5241</v>
      </c>
      <c r="E2847" t="s">
        <v>5242</v>
      </c>
      <c r="F2847" t="s">
        <v>5364</v>
      </c>
      <c r="G2847" t="s">
        <v>5365</v>
      </c>
    </row>
    <row r="2848" spans="2:7">
      <c r="B2848" t="s">
        <v>7041</v>
      </c>
      <c r="C2848" t="s">
        <v>7042</v>
      </c>
      <c r="D2848" t="s">
        <v>836</v>
      </c>
      <c r="E2848" t="s">
        <v>837</v>
      </c>
      <c r="F2848" t="s">
        <v>989</v>
      </c>
      <c r="G2848" t="s">
        <v>990</v>
      </c>
    </row>
    <row r="2849" spans="2:7">
      <c r="B2849" t="s">
        <v>7043</v>
      </c>
      <c r="C2849" t="s">
        <v>7044</v>
      </c>
      <c r="D2849" t="s">
        <v>836</v>
      </c>
      <c r="E2849" t="s">
        <v>837</v>
      </c>
      <c r="F2849" t="s">
        <v>916</v>
      </c>
      <c r="G2849" t="s">
        <v>917</v>
      </c>
    </row>
    <row r="2850" spans="2:7">
      <c r="B2850" t="s">
        <v>7045</v>
      </c>
      <c r="C2850" t="s">
        <v>7046</v>
      </c>
      <c r="D2850" t="s">
        <v>836</v>
      </c>
      <c r="E2850" t="s">
        <v>837</v>
      </c>
      <c r="F2850" t="s">
        <v>1843</v>
      </c>
      <c r="G2850" t="s">
        <v>1844</v>
      </c>
    </row>
    <row r="2851" spans="2:7">
      <c r="B2851" t="s">
        <v>7047</v>
      </c>
      <c r="C2851" t="s">
        <v>7048</v>
      </c>
      <c r="D2851" t="s">
        <v>836</v>
      </c>
      <c r="E2851" t="s">
        <v>837</v>
      </c>
      <c r="F2851" t="s">
        <v>1136</v>
      </c>
      <c r="G2851" t="s">
        <v>1137</v>
      </c>
    </row>
    <row r="2852" spans="2:7">
      <c r="B2852" t="s">
        <v>7049</v>
      </c>
      <c r="C2852" t="s">
        <v>7050</v>
      </c>
      <c r="D2852" t="s">
        <v>836</v>
      </c>
      <c r="E2852" t="s">
        <v>837</v>
      </c>
      <c r="F2852" t="s">
        <v>1769</v>
      </c>
      <c r="G2852" t="s">
        <v>1770</v>
      </c>
    </row>
    <row r="2853" spans="2:7" hidden="1">
      <c r="B2853" t="s">
        <v>7051</v>
      </c>
      <c r="C2853" t="s">
        <v>6456</v>
      </c>
      <c r="D2853" t="s">
        <v>1305</v>
      </c>
      <c r="E2853" t="s">
        <v>1306</v>
      </c>
      <c r="F2853" t="s">
        <v>1575</v>
      </c>
      <c r="G2853" t="s">
        <v>1576</v>
      </c>
    </row>
    <row r="2854" spans="2:7">
      <c r="B2854" t="s">
        <v>7052</v>
      </c>
      <c r="C2854" t="s">
        <v>7053</v>
      </c>
      <c r="D2854" t="s">
        <v>836</v>
      </c>
      <c r="E2854" t="s">
        <v>837</v>
      </c>
      <c r="F2854" t="s">
        <v>1668</v>
      </c>
      <c r="G2854" t="s">
        <v>1669</v>
      </c>
    </row>
    <row r="2855" spans="2:7">
      <c r="B2855" t="s">
        <v>7054</v>
      </c>
      <c r="C2855" t="s">
        <v>7055</v>
      </c>
      <c r="D2855" t="s">
        <v>836</v>
      </c>
      <c r="E2855" t="s">
        <v>837</v>
      </c>
      <c r="F2855" t="s">
        <v>838</v>
      </c>
      <c r="G2855" t="s">
        <v>839</v>
      </c>
    </row>
    <row r="2856" spans="2:7">
      <c r="B2856" t="s">
        <v>7056</v>
      </c>
      <c r="C2856" t="s">
        <v>7057</v>
      </c>
      <c r="D2856" t="s">
        <v>836</v>
      </c>
      <c r="E2856" t="s">
        <v>837</v>
      </c>
      <c r="F2856" t="s">
        <v>1801</v>
      </c>
      <c r="G2856" t="s">
        <v>1802</v>
      </c>
    </row>
    <row r="2857" spans="2:7">
      <c r="B2857" t="s">
        <v>7058</v>
      </c>
      <c r="C2857" t="s">
        <v>7059</v>
      </c>
      <c r="D2857" t="s">
        <v>836</v>
      </c>
      <c r="E2857" t="s">
        <v>837</v>
      </c>
      <c r="F2857" t="s">
        <v>856</v>
      </c>
      <c r="G2857" t="s">
        <v>857</v>
      </c>
    </row>
    <row r="2858" spans="2:7">
      <c r="B2858" t="s">
        <v>7060</v>
      </c>
      <c r="C2858" t="s">
        <v>7061</v>
      </c>
      <c r="D2858" t="s">
        <v>836</v>
      </c>
      <c r="E2858" t="s">
        <v>837</v>
      </c>
      <c r="F2858" t="s">
        <v>916</v>
      </c>
      <c r="G2858" t="s">
        <v>917</v>
      </c>
    </row>
    <row r="2859" spans="2:7">
      <c r="B2859" t="s">
        <v>7062</v>
      </c>
      <c r="C2859" t="s">
        <v>7063</v>
      </c>
      <c r="D2859" t="s">
        <v>836</v>
      </c>
      <c r="E2859" t="s">
        <v>837</v>
      </c>
      <c r="F2859" t="s">
        <v>895</v>
      </c>
      <c r="G2859" t="s">
        <v>896</v>
      </c>
    </row>
    <row r="2860" spans="2:7">
      <c r="B2860" t="s">
        <v>7064</v>
      </c>
      <c r="C2860" t="s">
        <v>7065</v>
      </c>
      <c r="D2860" t="s">
        <v>836</v>
      </c>
      <c r="E2860" t="s">
        <v>837</v>
      </c>
      <c r="F2860" t="s">
        <v>2135</v>
      </c>
      <c r="G2860" t="s">
        <v>2136</v>
      </c>
    </row>
    <row r="2861" spans="2:7">
      <c r="B2861" t="s">
        <v>7066</v>
      </c>
      <c r="C2861" t="s">
        <v>7067</v>
      </c>
      <c r="D2861" t="s">
        <v>836</v>
      </c>
      <c r="E2861" t="s">
        <v>837</v>
      </c>
      <c r="F2861" t="s">
        <v>2494</v>
      </c>
      <c r="G2861" t="s">
        <v>2495</v>
      </c>
    </row>
    <row r="2862" spans="2:7">
      <c r="B2862" t="s">
        <v>7068</v>
      </c>
      <c r="C2862" t="s">
        <v>7069</v>
      </c>
      <c r="D2862" t="s">
        <v>836</v>
      </c>
      <c r="E2862" t="s">
        <v>837</v>
      </c>
      <c r="F2862" t="s">
        <v>1487</v>
      </c>
      <c r="G2862" t="s">
        <v>1488</v>
      </c>
    </row>
    <row r="2863" spans="2:7">
      <c r="B2863" t="s">
        <v>7070</v>
      </c>
      <c r="C2863" t="s">
        <v>7071</v>
      </c>
      <c r="D2863" t="s">
        <v>836</v>
      </c>
      <c r="E2863" t="s">
        <v>837</v>
      </c>
      <c r="F2863" t="s">
        <v>870</v>
      </c>
      <c r="G2863" t="s">
        <v>871</v>
      </c>
    </row>
    <row r="2864" spans="2:7">
      <c r="B2864" t="s">
        <v>7072</v>
      </c>
      <c r="C2864" t="s">
        <v>7073</v>
      </c>
      <c r="D2864" t="s">
        <v>836</v>
      </c>
      <c r="E2864" t="s">
        <v>837</v>
      </c>
      <c r="F2864" t="s">
        <v>1542</v>
      </c>
      <c r="G2864" t="s">
        <v>1543</v>
      </c>
    </row>
    <row r="2865" spans="2:7">
      <c r="B2865" t="s">
        <v>7074</v>
      </c>
      <c r="C2865" t="s">
        <v>7075</v>
      </c>
      <c r="D2865" t="s">
        <v>836</v>
      </c>
      <c r="E2865" t="s">
        <v>837</v>
      </c>
      <c r="F2865" t="s">
        <v>1644</v>
      </c>
      <c r="G2865" t="s">
        <v>1645</v>
      </c>
    </row>
    <row r="2866" spans="2:7">
      <c r="B2866" t="s">
        <v>7076</v>
      </c>
      <c r="C2866" t="s">
        <v>7077</v>
      </c>
      <c r="D2866" t="s">
        <v>836</v>
      </c>
      <c r="E2866" t="s">
        <v>837</v>
      </c>
      <c r="F2866" t="s">
        <v>895</v>
      </c>
      <c r="G2866" t="s">
        <v>896</v>
      </c>
    </row>
    <row r="2867" spans="2:7" hidden="1">
      <c r="B2867" t="s">
        <v>7078</v>
      </c>
      <c r="C2867" t="s">
        <v>7079</v>
      </c>
      <c r="D2867" t="s">
        <v>887</v>
      </c>
      <c r="E2867" t="s">
        <v>888</v>
      </c>
      <c r="F2867" t="s">
        <v>977</v>
      </c>
      <c r="G2867" t="s">
        <v>978</v>
      </c>
    </row>
    <row r="2868" spans="2:7" hidden="1">
      <c r="B2868" t="s">
        <v>7080</v>
      </c>
      <c r="C2868" t="s">
        <v>7081</v>
      </c>
      <c r="D2868" t="s">
        <v>1305</v>
      </c>
      <c r="E2868" t="s">
        <v>1306</v>
      </c>
      <c r="F2868" t="s">
        <v>2177</v>
      </c>
      <c r="G2868" t="s">
        <v>2178</v>
      </c>
    </row>
    <row r="2869" spans="2:7">
      <c r="B2869" t="s">
        <v>7082</v>
      </c>
      <c r="C2869" t="s">
        <v>7083</v>
      </c>
      <c r="D2869" t="s">
        <v>836</v>
      </c>
      <c r="E2869" t="s">
        <v>837</v>
      </c>
      <c r="F2869" t="s">
        <v>1644</v>
      </c>
      <c r="G2869" t="s">
        <v>1645</v>
      </c>
    </row>
    <row r="2870" spans="2:7">
      <c r="B2870" t="s">
        <v>7084</v>
      </c>
      <c r="C2870" t="s">
        <v>7085</v>
      </c>
      <c r="D2870" t="s">
        <v>836</v>
      </c>
      <c r="E2870" t="s">
        <v>837</v>
      </c>
      <c r="F2870" t="s">
        <v>895</v>
      </c>
      <c r="G2870" t="s">
        <v>896</v>
      </c>
    </row>
    <row r="2871" spans="2:7">
      <c r="B2871" t="s">
        <v>7086</v>
      </c>
      <c r="C2871" t="s">
        <v>7087</v>
      </c>
      <c r="D2871" t="s">
        <v>836</v>
      </c>
      <c r="E2871" t="s">
        <v>837</v>
      </c>
      <c r="F2871" t="s">
        <v>1668</v>
      </c>
      <c r="G2871" t="s">
        <v>1669</v>
      </c>
    </row>
    <row r="2872" spans="2:7">
      <c r="B2872" t="s">
        <v>7088</v>
      </c>
      <c r="C2872" t="s">
        <v>7089</v>
      </c>
      <c r="D2872" t="s">
        <v>836</v>
      </c>
      <c r="E2872" t="s">
        <v>837</v>
      </c>
      <c r="F2872" t="s">
        <v>856</v>
      </c>
      <c r="G2872" t="s">
        <v>857</v>
      </c>
    </row>
    <row r="2873" spans="2:7">
      <c r="B2873" t="s">
        <v>7090</v>
      </c>
      <c r="C2873" t="s">
        <v>7091</v>
      </c>
      <c r="D2873" t="s">
        <v>836</v>
      </c>
      <c r="E2873" t="s">
        <v>837</v>
      </c>
      <c r="F2873" t="s">
        <v>1843</v>
      </c>
      <c r="G2873" t="s">
        <v>1844</v>
      </c>
    </row>
    <row r="2874" spans="2:7">
      <c r="B2874" t="s">
        <v>7092</v>
      </c>
      <c r="C2874" t="s">
        <v>7093</v>
      </c>
      <c r="D2874" t="s">
        <v>836</v>
      </c>
      <c r="E2874" t="s">
        <v>837</v>
      </c>
      <c r="F2874" t="s">
        <v>2218</v>
      </c>
      <c r="G2874" t="s">
        <v>2219</v>
      </c>
    </row>
    <row r="2875" spans="2:7">
      <c r="B2875" t="s">
        <v>7094</v>
      </c>
      <c r="C2875" t="s">
        <v>7095</v>
      </c>
      <c r="D2875" t="s">
        <v>836</v>
      </c>
      <c r="E2875" t="s">
        <v>837</v>
      </c>
      <c r="F2875" t="s">
        <v>2129</v>
      </c>
      <c r="G2875" t="s">
        <v>2130</v>
      </c>
    </row>
    <row r="2876" spans="2:7">
      <c r="B2876" t="s">
        <v>7096</v>
      </c>
      <c r="C2876" t="s">
        <v>7097</v>
      </c>
      <c r="D2876" t="s">
        <v>836</v>
      </c>
      <c r="E2876" t="s">
        <v>837</v>
      </c>
      <c r="F2876" t="s">
        <v>549</v>
      </c>
      <c r="G2876" t="s">
        <v>1851</v>
      </c>
    </row>
    <row r="2877" spans="2:7">
      <c r="B2877" t="s">
        <v>7098</v>
      </c>
      <c r="C2877" t="s">
        <v>7099</v>
      </c>
      <c r="D2877" t="s">
        <v>836</v>
      </c>
      <c r="E2877" t="s">
        <v>837</v>
      </c>
      <c r="F2877" t="s">
        <v>2011</v>
      </c>
      <c r="G2877" t="s">
        <v>2012</v>
      </c>
    </row>
    <row r="2878" spans="2:7">
      <c r="B2878" t="s">
        <v>7100</v>
      </c>
      <c r="C2878" t="s">
        <v>7101</v>
      </c>
      <c r="D2878" t="s">
        <v>836</v>
      </c>
      <c r="E2878" t="s">
        <v>837</v>
      </c>
      <c r="F2878" t="s">
        <v>2494</v>
      </c>
      <c r="G2878" t="s">
        <v>2495</v>
      </c>
    </row>
    <row r="2879" spans="2:7">
      <c r="B2879" t="s">
        <v>7102</v>
      </c>
      <c r="C2879" t="s">
        <v>7103</v>
      </c>
      <c r="D2879" t="s">
        <v>836</v>
      </c>
      <c r="E2879" t="s">
        <v>837</v>
      </c>
      <c r="F2879" t="s">
        <v>2458</v>
      </c>
      <c r="G2879" t="s">
        <v>2459</v>
      </c>
    </row>
    <row r="2880" spans="2:7">
      <c r="B2880" t="s">
        <v>7104</v>
      </c>
      <c r="C2880" t="s">
        <v>7105</v>
      </c>
      <c r="D2880" t="s">
        <v>836</v>
      </c>
      <c r="E2880" t="s">
        <v>837</v>
      </c>
      <c r="F2880" t="s">
        <v>1644</v>
      </c>
      <c r="G2880" t="s">
        <v>1645</v>
      </c>
    </row>
    <row r="2881" spans="2:7">
      <c r="B2881" t="s">
        <v>7106</v>
      </c>
      <c r="C2881" t="s">
        <v>7107</v>
      </c>
      <c r="D2881" t="s">
        <v>836</v>
      </c>
      <c r="E2881" t="s">
        <v>837</v>
      </c>
      <c r="F2881" t="s">
        <v>1769</v>
      </c>
      <c r="G2881" t="s">
        <v>1770</v>
      </c>
    </row>
    <row r="2882" spans="2:7">
      <c r="B2882" t="s">
        <v>7108</v>
      </c>
      <c r="C2882" t="s">
        <v>7109</v>
      </c>
      <c r="D2882" t="s">
        <v>836</v>
      </c>
      <c r="E2882" t="s">
        <v>837</v>
      </c>
      <c r="F2882" t="s">
        <v>916</v>
      </c>
      <c r="G2882" t="s">
        <v>917</v>
      </c>
    </row>
    <row r="2883" spans="2:7">
      <c r="B2883" t="s">
        <v>7110</v>
      </c>
      <c r="C2883" t="s">
        <v>7111</v>
      </c>
      <c r="D2883" t="s">
        <v>836</v>
      </c>
      <c r="E2883" t="s">
        <v>837</v>
      </c>
      <c r="F2883" t="s">
        <v>1648</v>
      </c>
      <c r="G2883" t="s">
        <v>1649</v>
      </c>
    </row>
    <row r="2884" spans="2:7">
      <c r="B2884" t="s">
        <v>7112</v>
      </c>
      <c r="C2884" t="s">
        <v>7113</v>
      </c>
      <c r="D2884" t="s">
        <v>836</v>
      </c>
      <c r="E2884" t="s">
        <v>837</v>
      </c>
      <c r="F2884" t="s">
        <v>1745</v>
      </c>
      <c r="G2884" t="s">
        <v>1746</v>
      </c>
    </row>
    <row r="2885" spans="2:7">
      <c r="B2885" t="s">
        <v>7114</v>
      </c>
      <c r="C2885" t="s">
        <v>7115</v>
      </c>
      <c r="D2885" t="s">
        <v>836</v>
      </c>
      <c r="E2885" t="s">
        <v>837</v>
      </c>
      <c r="F2885" t="s">
        <v>985</v>
      </c>
      <c r="G2885" t="s">
        <v>986</v>
      </c>
    </row>
    <row r="2886" spans="2:7">
      <c r="B2886" t="s">
        <v>7116</v>
      </c>
      <c r="C2886" t="s">
        <v>7117</v>
      </c>
      <c r="D2886" t="s">
        <v>836</v>
      </c>
      <c r="E2886" t="s">
        <v>837</v>
      </c>
      <c r="F2886" t="s">
        <v>57</v>
      </c>
      <c r="G2886" t="s">
        <v>741</v>
      </c>
    </row>
    <row r="2887" spans="2:7">
      <c r="B2887" t="s">
        <v>7118</v>
      </c>
      <c r="C2887" t="s">
        <v>7119</v>
      </c>
      <c r="D2887" t="s">
        <v>836</v>
      </c>
      <c r="E2887" t="s">
        <v>837</v>
      </c>
      <c r="F2887" t="s">
        <v>1458</v>
      </c>
      <c r="G2887" t="s">
        <v>1459</v>
      </c>
    </row>
    <row r="2888" spans="2:7">
      <c r="B2888" t="s">
        <v>7120</v>
      </c>
      <c r="C2888" t="s">
        <v>7121</v>
      </c>
      <c r="D2888" t="s">
        <v>836</v>
      </c>
      <c r="E2888" t="s">
        <v>837</v>
      </c>
      <c r="F2888" t="s">
        <v>1533</v>
      </c>
      <c r="G2888" t="s">
        <v>1534</v>
      </c>
    </row>
    <row r="2889" spans="2:7" hidden="1">
      <c r="B2889" t="s">
        <v>7122</v>
      </c>
      <c r="C2889" t="s">
        <v>7123</v>
      </c>
      <c r="D2889" t="s">
        <v>2438</v>
      </c>
      <c r="E2889" t="s">
        <v>2439</v>
      </c>
      <c r="F2889" t="s">
        <v>7124</v>
      </c>
      <c r="G2889" t="s">
        <v>7125</v>
      </c>
    </row>
    <row r="2890" spans="2:7">
      <c r="B2890" t="s">
        <v>7126</v>
      </c>
      <c r="C2890" t="s">
        <v>7127</v>
      </c>
      <c r="D2890" t="s">
        <v>836</v>
      </c>
      <c r="E2890" t="s">
        <v>837</v>
      </c>
      <c r="F2890" t="s">
        <v>549</v>
      </c>
      <c r="G2890" t="s">
        <v>1851</v>
      </c>
    </row>
    <row r="2891" spans="2:7">
      <c r="B2891" t="s">
        <v>7128</v>
      </c>
      <c r="C2891" t="s">
        <v>7129</v>
      </c>
      <c r="D2891" t="s">
        <v>836</v>
      </c>
      <c r="E2891" t="s">
        <v>837</v>
      </c>
      <c r="F2891" t="s">
        <v>1777</v>
      </c>
      <c r="G2891" t="s">
        <v>1778</v>
      </c>
    </row>
    <row r="2892" spans="2:7">
      <c r="B2892" t="s">
        <v>7130</v>
      </c>
      <c r="C2892" t="s">
        <v>7131</v>
      </c>
      <c r="D2892" t="s">
        <v>836</v>
      </c>
      <c r="E2892" t="s">
        <v>837</v>
      </c>
      <c r="F2892" t="s">
        <v>916</v>
      </c>
      <c r="G2892" t="s">
        <v>917</v>
      </c>
    </row>
    <row r="2893" spans="2:7">
      <c r="B2893" t="s">
        <v>7132</v>
      </c>
      <c r="C2893" t="s">
        <v>7133</v>
      </c>
      <c r="D2893" t="s">
        <v>836</v>
      </c>
      <c r="E2893" t="s">
        <v>837</v>
      </c>
      <c r="F2893" t="s">
        <v>1843</v>
      </c>
      <c r="G2893" t="s">
        <v>1844</v>
      </c>
    </row>
    <row r="2894" spans="2:7">
      <c r="B2894" t="s">
        <v>7134</v>
      </c>
      <c r="C2894" t="s">
        <v>7135</v>
      </c>
      <c r="D2894" t="s">
        <v>836</v>
      </c>
      <c r="E2894" t="s">
        <v>837</v>
      </c>
      <c r="F2894" t="s">
        <v>1765</v>
      </c>
      <c r="G2894" t="s">
        <v>1766</v>
      </c>
    </row>
    <row r="2895" spans="2:7">
      <c r="B2895" t="s">
        <v>7136</v>
      </c>
      <c r="C2895" t="s">
        <v>7137</v>
      </c>
      <c r="D2895" t="s">
        <v>836</v>
      </c>
      <c r="E2895" t="s">
        <v>837</v>
      </c>
      <c r="F2895" t="s">
        <v>1397</v>
      </c>
      <c r="G2895" t="s">
        <v>1398</v>
      </c>
    </row>
    <row r="2896" spans="2:7">
      <c r="B2896" t="s">
        <v>7138</v>
      </c>
      <c r="C2896" t="s">
        <v>7139</v>
      </c>
      <c r="D2896" t="s">
        <v>836</v>
      </c>
      <c r="E2896" t="s">
        <v>837</v>
      </c>
      <c r="F2896" t="s">
        <v>1533</v>
      </c>
      <c r="G2896" t="s">
        <v>1534</v>
      </c>
    </row>
    <row r="2897" spans="2:7">
      <c r="B2897" t="s">
        <v>7140</v>
      </c>
      <c r="C2897" t="s">
        <v>7141</v>
      </c>
      <c r="D2897" t="s">
        <v>836</v>
      </c>
      <c r="E2897" t="s">
        <v>837</v>
      </c>
      <c r="F2897" t="s">
        <v>1443</v>
      </c>
      <c r="G2897" t="s">
        <v>1444</v>
      </c>
    </row>
    <row r="2898" spans="2:7" hidden="1">
      <c r="B2898" t="s">
        <v>7142</v>
      </c>
      <c r="C2898" t="s">
        <v>7143</v>
      </c>
      <c r="D2898" t="s">
        <v>2438</v>
      </c>
      <c r="E2898" t="s">
        <v>2439</v>
      </c>
      <c r="F2898" t="s">
        <v>7144</v>
      </c>
      <c r="G2898" t="s">
        <v>2231</v>
      </c>
    </row>
    <row r="2899" spans="2:7">
      <c r="B2899" t="s">
        <v>7145</v>
      </c>
      <c r="C2899" t="s">
        <v>7146</v>
      </c>
      <c r="D2899" t="s">
        <v>836</v>
      </c>
      <c r="E2899" t="s">
        <v>837</v>
      </c>
      <c r="F2899" t="s">
        <v>1777</v>
      </c>
      <c r="G2899" t="s">
        <v>1778</v>
      </c>
    </row>
    <row r="2900" spans="2:7">
      <c r="B2900" t="s">
        <v>7147</v>
      </c>
      <c r="C2900" t="s">
        <v>7148</v>
      </c>
      <c r="D2900" t="s">
        <v>836</v>
      </c>
      <c r="E2900" t="s">
        <v>837</v>
      </c>
      <c r="F2900" t="s">
        <v>1811</v>
      </c>
      <c r="G2900" t="s">
        <v>1812</v>
      </c>
    </row>
    <row r="2901" spans="2:7">
      <c r="B2901" t="s">
        <v>7149</v>
      </c>
      <c r="C2901" t="s">
        <v>7150</v>
      </c>
      <c r="D2901" t="s">
        <v>836</v>
      </c>
      <c r="E2901" t="s">
        <v>837</v>
      </c>
      <c r="F2901" t="s">
        <v>2330</v>
      </c>
      <c r="G2901" t="s">
        <v>2331</v>
      </c>
    </row>
    <row r="2902" spans="2:7">
      <c r="B2902" t="s">
        <v>7151</v>
      </c>
      <c r="C2902" t="s">
        <v>7152</v>
      </c>
      <c r="D2902" t="s">
        <v>836</v>
      </c>
      <c r="E2902" t="s">
        <v>837</v>
      </c>
      <c r="F2902" t="s">
        <v>1753</v>
      </c>
      <c r="G2902" t="s">
        <v>1754</v>
      </c>
    </row>
    <row r="2903" spans="2:7">
      <c r="B2903" t="s">
        <v>7153</v>
      </c>
      <c r="C2903" t="s">
        <v>7154</v>
      </c>
      <c r="D2903" t="s">
        <v>836</v>
      </c>
      <c r="E2903" t="s">
        <v>837</v>
      </c>
      <c r="F2903" t="s">
        <v>1777</v>
      </c>
      <c r="G2903" t="s">
        <v>1778</v>
      </c>
    </row>
    <row r="2904" spans="2:7">
      <c r="B2904" t="s">
        <v>7155</v>
      </c>
      <c r="C2904" t="s">
        <v>7156</v>
      </c>
      <c r="D2904" t="s">
        <v>836</v>
      </c>
      <c r="E2904" t="s">
        <v>837</v>
      </c>
      <c r="F2904" t="s">
        <v>1542</v>
      </c>
      <c r="G2904" t="s">
        <v>1543</v>
      </c>
    </row>
    <row r="2905" spans="2:7">
      <c r="B2905" t="s">
        <v>7157</v>
      </c>
      <c r="C2905" t="s">
        <v>7158</v>
      </c>
      <c r="D2905" t="s">
        <v>836</v>
      </c>
      <c r="E2905" t="s">
        <v>837</v>
      </c>
      <c r="F2905" t="s">
        <v>2376</v>
      </c>
      <c r="G2905" t="s">
        <v>2377</v>
      </c>
    </row>
    <row r="2906" spans="2:7">
      <c r="B2906" t="s">
        <v>7159</v>
      </c>
      <c r="C2906" t="s">
        <v>7160</v>
      </c>
      <c r="D2906" t="s">
        <v>836</v>
      </c>
      <c r="E2906" t="s">
        <v>837</v>
      </c>
      <c r="F2906" t="s">
        <v>1843</v>
      </c>
      <c r="G2906" t="s">
        <v>1844</v>
      </c>
    </row>
    <row r="2907" spans="2:7">
      <c r="B2907" t="s">
        <v>7161</v>
      </c>
      <c r="C2907" t="s">
        <v>7162</v>
      </c>
      <c r="D2907" t="s">
        <v>836</v>
      </c>
      <c r="E2907" t="s">
        <v>837</v>
      </c>
      <c r="F2907" t="s">
        <v>895</v>
      </c>
      <c r="G2907" t="s">
        <v>896</v>
      </c>
    </row>
    <row r="2908" spans="2:7">
      <c r="B2908" t="s">
        <v>7163</v>
      </c>
      <c r="C2908" t="s">
        <v>7164</v>
      </c>
      <c r="D2908" t="s">
        <v>836</v>
      </c>
      <c r="E2908" t="s">
        <v>837</v>
      </c>
      <c r="F2908" t="s">
        <v>685</v>
      </c>
      <c r="G2908" t="s">
        <v>686</v>
      </c>
    </row>
    <row r="2909" spans="2:7">
      <c r="B2909" t="s">
        <v>7165</v>
      </c>
      <c r="C2909" t="s">
        <v>7166</v>
      </c>
      <c r="D2909" t="s">
        <v>836</v>
      </c>
      <c r="E2909" t="s">
        <v>837</v>
      </c>
      <c r="F2909" t="s">
        <v>1614</v>
      </c>
      <c r="G2909" t="s">
        <v>1615</v>
      </c>
    </row>
    <row r="2910" spans="2:7">
      <c r="B2910" t="s">
        <v>7167</v>
      </c>
      <c r="C2910" t="s">
        <v>7168</v>
      </c>
      <c r="D2910" t="s">
        <v>836</v>
      </c>
      <c r="E2910" t="s">
        <v>837</v>
      </c>
      <c r="F2910" t="s">
        <v>3255</v>
      </c>
      <c r="G2910" t="s">
        <v>3256</v>
      </c>
    </row>
    <row r="2911" spans="2:7">
      <c r="B2911" t="s">
        <v>7169</v>
      </c>
      <c r="C2911" t="s">
        <v>7170</v>
      </c>
      <c r="D2911" t="s">
        <v>836</v>
      </c>
      <c r="E2911" t="s">
        <v>837</v>
      </c>
      <c r="F2911" t="s">
        <v>1644</v>
      </c>
      <c r="G2911" t="s">
        <v>1645</v>
      </c>
    </row>
    <row r="2912" spans="2:7">
      <c r="B2912" t="s">
        <v>7171</v>
      </c>
      <c r="C2912" t="s">
        <v>7172</v>
      </c>
      <c r="D2912" t="s">
        <v>836</v>
      </c>
      <c r="E2912" t="s">
        <v>837</v>
      </c>
      <c r="F2912" t="s">
        <v>1614</v>
      </c>
      <c r="G2912" t="s">
        <v>1615</v>
      </c>
    </row>
    <row r="2913" spans="2:7">
      <c r="B2913" t="s">
        <v>7173</v>
      </c>
      <c r="C2913" t="s">
        <v>7174</v>
      </c>
      <c r="D2913" t="s">
        <v>836</v>
      </c>
      <c r="E2913" t="s">
        <v>837</v>
      </c>
      <c r="F2913" t="s">
        <v>1710</v>
      </c>
      <c r="G2913" t="s">
        <v>1711</v>
      </c>
    </row>
    <row r="2914" spans="2:7">
      <c r="B2914" t="s">
        <v>7175</v>
      </c>
      <c r="C2914" t="s">
        <v>7176</v>
      </c>
      <c r="D2914" t="s">
        <v>836</v>
      </c>
      <c r="E2914" t="s">
        <v>837</v>
      </c>
      <c r="F2914" t="s">
        <v>3245</v>
      </c>
      <c r="G2914" t="s">
        <v>3246</v>
      </c>
    </row>
    <row r="2915" spans="2:7">
      <c r="B2915" t="s">
        <v>7177</v>
      </c>
      <c r="C2915" t="s">
        <v>7178</v>
      </c>
      <c r="D2915" t="s">
        <v>836</v>
      </c>
      <c r="E2915" t="s">
        <v>837</v>
      </c>
      <c r="F2915" t="s">
        <v>1777</v>
      </c>
      <c r="G2915" t="s">
        <v>1778</v>
      </c>
    </row>
    <row r="2916" spans="2:7">
      <c r="B2916" t="s">
        <v>7179</v>
      </c>
      <c r="C2916" t="s">
        <v>7180</v>
      </c>
      <c r="D2916" t="s">
        <v>836</v>
      </c>
      <c r="E2916" t="s">
        <v>837</v>
      </c>
      <c r="F2916" t="s">
        <v>2507</v>
      </c>
      <c r="G2916" t="s">
        <v>2508</v>
      </c>
    </row>
    <row r="2917" spans="2:7">
      <c r="B2917" t="s">
        <v>7181</v>
      </c>
      <c r="C2917" t="s">
        <v>7182</v>
      </c>
      <c r="D2917" t="s">
        <v>836</v>
      </c>
      <c r="E2917" t="s">
        <v>837</v>
      </c>
      <c r="F2917" t="s">
        <v>1843</v>
      </c>
      <c r="G2917" t="s">
        <v>1844</v>
      </c>
    </row>
    <row r="2918" spans="2:7">
      <c r="B2918" t="s">
        <v>7183</v>
      </c>
      <c r="C2918" t="s">
        <v>7184</v>
      </c>
      <c r="D2918" t="s">
        <v>836</v>
      </c>
      <c r="E2918" t="s">
        <v>837</v>
      </c>
      <c r="F2918" t="s">
        <v>1320</v>
      </c>
      <c r="G2918" t="s">
        <v>1321</v>
      </c>
    </row>
    <row r="2919" spans="2:7">
      <c r="B2919" t="s">
        <v>7185</v>
      </c>
      <c r="C2919" t="s">
        <v>7186</v>
      </c>
      <c r="D2919" t="s">
        <v>836</v>
      </c>
      <c r="E2919" t="s">
        <v>837</v>
      </c>
      <c r="F2919" t="s">
        <v>2494</v>
      </c>
      <c r="G2919" t="s">
        <v>2495</v>
      </c>
    </row>
    <row r="2920" spans="2:7">
      <c r="B2920" t="s">
        <v>7187</v>
      </c>
      <c r="C2920" t="s">
        <v>7188</v>
      </c>
      <c r="D2920" t="s">
        <v>836</v>
      </c>
      <c r="E2920" t="s">
        <v>837</v>
      </c>
      <c r="F2920" t="s">
        <v>2330</v>
      </c>
      <c r="G2920" t="s">
        <v>2331</v>
      </c>
    </row>
    <row r="2921" spans="2:7" hidden="1">
      <c r="B2921" t="s">
        <v>7189</v>
      </c>
      <c r="C2921" t="s">
        <v>7190</v>
      </c>
      <c r="D2921" t="s">
        <v>2438</v>
      </c>
      <c r="E2921" t="s">
        <v>2439</v>
      </c>
      <c r="F2921" t="s">
        <v>7191</v>
      </c>
      <c r="G2921" t="s">
        <v>7192</v>
      </c>
    </row>
    <row r="2922" spans="2:7">
      <c r="B2922" t="s">
        <v>7193</v>
      </c>
      <c r="C2922" t="s">
        <v>7194</v>
      </c>
      <c r="D2922" t="s">
        <v>836</v>
      </c>
      <c r="E2922" t="s">
        <v>837</v>
      </c>
      <c r="F2922" t="s">
        <v>2494</v>
      </c>
      <c r="G2922" t="s">
        <v>2495</v>
      </c>
    </row>
    <row r="2923" spans="2:7">
      <c r="B2923" t="s">
        <v>7195</v>
      </c>
      <c r="C2923" t="s">
        <v>7196</v>
      </c>
      <c r="D2923" t="s">
        <v>836</v>
      </c>
      <c r="E2923" t="s">
        <v>837</v>
      </c>
      <c r="F2923" t="s">
        <v>1648</v>
      </c>
      <c r="G2923" t="s">
        <v>1649</v>
      </c>
    </row>
    <row r="2924" spans="2:7">
      <c r="B2924" t="s">
        <v>7197</v>
      </c>
      <c r="C2924" t="s">
        <v>7198</v>
      </c>
      <c r="D2924" t="s">
        <v>836</v>
      </c>
      <c r="E2924" t="s">
        <v>837</v>
      </c>
      <c r="F2924" t="s">
        <v>1233</v>
      </c>
      <c r="G2924" t="s">
        <v>1234</v>
      </c>
    </row>
    <row r="2925" spans="2:7">
      <c r="B2925" t="s">
        <v>7199</v>
      </c>
      <c r="C2925" t="s">
        <v>7200</v>
      </c>
      <c r="D2925" t="s">
        <v>836</v>
      </c>
      <c r="E2925" t="s">
        <v>837</v>
      </c>
      <c r="F2925" t="s">
        <v>916</v>
      </c>
      <c r="G2925" t="s">
        <v>917</v>
      </c>
    </row>
    <row r="2926" spans="2:7">
      <c r="B2926" t="s">
        <v>7201</v>
      </c>
      <c r="C2926" t="s">
        <v>7202</v>
      </c>
      <c r="D2926" t="s">
        <v>836</v>
      </c>
      <c r="E2926" t="s">
        <v>837</v>
      </c>
      <c r="F2926" t="s">
        <v>2376</v>
      </c>
      <c r="G2926" t="s">
        <v>2377</v>
      </c>
    </row>
    <row r="2927" spans="2:7">
      <c r="B2927" t="s">
        <v>7203</v>
      </c>
      <c r="C2927" t="s">
        <v>7204</v>
      </c>
      <c r="D2927" t="s">
        <v>836</v>
      </c>
      <c r="E2927" t="s">
        <v>837</v>
      </c>
      <c r="F2927" t="s">
        <v>1533</v>
      </c>
      <c r="G2927" t="s">
        <v>1534</v>
      </c>
    </row>
    <row r="2928" spans="2:7">
      <c r="B2928" t="s">
        <v>7205</v>
      </c>
      <c r="C2928" t="s">
        <v>7206</v>
      </c>
      <c r="D2928" t="s">
        <v>836</v>
      </c>
      <c r="E2928" t="s">
        <v>837</v>
      </c>
      <c r="F2928" t="s">
        <v>1111</v>
      </c>
      <c r="G2928" t="s">
        <v>1112</v>
      </c>
    </row>
    <row r="2929" spans="2:7">
      <c r="B2929" t="s">
        <v>7207</v>
      </c>
      <c r="C2929" t="s">
        <v>7208</v>
      </c>
      <c r="D2929" t="s">
        <v>836</v>
      </c>
      <c r="E2929" t="s">
        <v>837</v>
      </c>
      <c r="F2929" t="s">
        <v>895</v>
      </c>
      <c r="G2929" t="s">
        <v>896</v>
      </c>
    </row>
    <row r="2930" spans="2:7">
      <c r="B2930" t="s">
        <v>7209</v>
      </c>
      <c r="C2930" t="s">
        <v>7210</v>
      </c>
      <c r="D2930" t="s">
        <v>836</v>
      </c>
      <c r="E2930" t="s">
        <v>837</v>
      </c>
      <c r="F2930" t="s">
        <v>4684</v>
      </c>
      <c r="G2930" t="s">
        <v>4685</v>
      </c>
    </row>
    <row r="2931" spans="2:7">
      <c r="B2931" t="s">
        <v>7211</v>
      </c>
      <c r="C2931" t="s">
        <v>6474</v>
      </c>
      <c r="D2931" t="s">
        <v>836</v>
      </c>
      <c r="E2931" t="s">
        <v>837</v>
      </c>
      <c r="F2931" t="s">
        <v>1501</v>
      </c>
      <c r="G2931" t="s">
        <v>1502</v>
      </c>
    </row>
    <row r="2932" spans="2:7">
      <c r="B2932" t="s">
        <v>7212</v>
      </c>
      <c r="C2932" t="s">
        <v>7213</v>
      </c>
      <c r="D2932" t="s">
        <v>836</v>
      </c>
      <c r="E2932" t="s">
        <v>837</v>
      </c>
      <c r="F2932" t="s">
        <v>1668</v>
      </c>
      <c r="G2932" t="s">
        <v>1669</v>
      </c>
    </row>
    <row r="2933" spans="2:7">
      <c r="B2933" t="s">
        <v>7214</v>
      </c>
      <c r="C2933" t="s">
        <v>7215</v>
      </c>
      <c r="D2933" t="s">
        <v>836</v>
      </c>
      <c r="E2933" t="s">
        <v>837</v>
      </c>
      <c r="F2933" t="s">
        <v>1563</v>
      </c>
      <c r="G2933" t="s">
        <v>1564</v>
      </c>
    </row>
    <row r="2934" spans="2:7">
      <c r="B2934" t="s">
        <v>7216</v>
      </c>
      <c r="C2934" t="s">
        <v>7217</v>
      </c>
      <c r="D2934" t="s">
        <v>836</v>
      </c>
      <c r="E2934" t="s">
        <v>837</v>
      </c>
      <c r="F2934" t="s">
        <v>1710</v>
      </c>
      <c r="G2934" t="s">
        <v>1711</v>
      </c>
    </row>
    <row r="2935" spans="2:7">
      <c r="B2935" t="s">
        <v>7218</v>
      </c>
      <c r="C2935" t="s">
        <v>7219</v>
      </c>
      <c r="D2935" t="s">
        <v>836</v>
      </c>
      <c r="E2935" t="s">
        <v>837</v>
      </c>
      <c r="F2935" t="s">
        <v>1437</v>
      </c>
      <c r="G2935" t="s">
        <v>1438</v>
      </c>
    </row>
    <row r="2936" spans="2:7">
      <c r="B2936" t="s">
        <v>7220</v>
      </c>
      <c r="C2936" t="s">
        <v>7221</v>
      </c>
      <c r="D2936" t="s">
        <v>836</v>
      </c>
      <c r="E2936" t="s">
        <v>837</v>
      </c>
      <c r="F2936" t="s">
        <v>1563</v>
      </c>
      <c r="G2936" t="s">
        <v>1564</v>
      </c>
    </row>
    <row r="2937" spans="2:7">
      <c r="B2937" t="s">
        <v>7222</v>
      </c>
      <c r="C2937" t="s">
        <v>7223</v>
      </c>
      <c r="D2937" t="s">
        <v>836</v>
      </c>
      <c r="E2937" t="s">
        <v>837</v>
      </c>
      <c r="F2937" t="s">
        <v>895</v>
      </c>
      <c r="G2937" t="s">
        <v>896</v>
      </c>
    </row>
    <row r="2938" spans="2:7">
      <c r="B2938" t="s">
        <v>7224</v>
      </c>
      <c r="C2938" t="s">
        <v>7225</v>
      </c>
      <c r="D2938" t="s">
        <v>836</v>
      </c>
      <c r="E2938" t="s">
        <v>837</v>
      </c>
      <c r="F2938" t="s">
        <v>2129</v>
      </c>
      <c r="G2938" t="s">
        <v>2130</v>
      </c>
    </row>
    <row r="2939" spans="2:7">
      <c r="B2939" t="s">
        <v>7226</v>
      </c>
      <c r="C2939" t="s">
        <v>7227</v>
      </c>
      <c r="D2939" t="s">
        <v>836</v>
      </c>
      <c r="E2939" t="s">
        <v>837</v>
      </c>
      <c r="F2939" t="s">
        <v>685</v>
      </c>
      <c r="G2939" t="s">
        <v>686</v>
      </c>
    </row>
    <row r="2940" spans="2:7">
      <c r="B2940" t="s">
        <v>7228</v>
      </c>
      <c r="C2940" t="s">
        <v>7229</v>
      </c>
      <c r="D2940" t="s">
        <v>836</v>
      </c>
      <c r="E2940" t="s">
        <v>837</v>
      </c>
      <c r="F2940" t="s">
        <v>1614</v>
      </c>
      <c r="G2940" t="s">
        <v>1615</v>
      </c>
    </row>
    <row r="2941" spans="2:7">
      <c r="B2941" t="s">
        <v>7230</v>
      </c>
      <c r="C2941" t="s">
        <v>7231</v>
      </c>
      <c r="D2941" t="s">
        <v>836</v>
      </c>
      <c r="E2941" t="s">
        <v>837</v>
      </c>
      <c r="F2941" t="s">
        <v>2135</v>
      </c>
      <c r="G2941" t="s">
        <v>2136</v>
      </c>
    </row>
    <row r="2942" spans="2:7">
      <c r="B2942" t="s">
        <v>7232</v>
      </c>
      <c r="C2942" t="s">
        <v>7233</v>
      </c>
      <c r="D2942" t="s">
        <v>836</v>
      </c>
      <c r="E2942" t="s">
        <v>837</v>
      </c>
      <c r="F2942" t="s">
        <v>1728</v>
      </c>
      <c r="G2942" t="s">
        <v>1729</v>
      </c>
    </row>
    <row r="2943" spans="2:7">
      <c r="B2943" t="s">
        <v>7234</v>
      </c>
      <c r="C2943" t="s">
        <v>7235</v>
      </c>
      <c r="D2943" t="s">
        <v>836</v>
      </c>
      <c r="E2943" t="s">
        <v>837</v>
      </c>
      <c r="F2943" t="s">
        <v>1501</v>
      </c>
      <c r="G2943" t="s">
        <v>1502</v>
      </c>
    </row>
    <row r="2944" spans="2:7">
      <c r="B2944" t="s">
        <v>7236</v>
      </c>
      <c r="C2944" t="s">
        <v>7237</v>
      </c>
      <c r="D2944" t="s">
        <v>836</v>
      </c>
      <c r="E2944" t="s">
        <v>837</v>
      </c>
      <c r="F2944" t="s">
        <v>1519</v>
      </c>
      <c r="G2944" t="s">
        <v>1520</v>
      </c>
    </row>
    <row r="2945" spans="2:7">
      <c r="B2945" t="s">
        <v>7238</v>
      </c>
      <c r="C2945" t="s">
        <v>7239</v>
      </c>
      <c r="D2945" t="s">
        <v>836</v>
      </c>
      <c r="E2945" t="s">
        <v>837</v>
      </c>
      <c r="F2945" t="s">
        <v>549</v>
      </c>
      <c r="G2945" t="s">
        <v>1851</v>
      </c>
    </row>
    <row r="2946" spans="2:7" hidden="1">
      <c r="B2946" t="s">
        <v>7240</v>
      </c>
      <c r="C2946" t="s">
        <v>7241</v>
      </c>
      <c r="D2946" t="s">
        <v>2438</v>
      </c>
      <c r="E2946" t="s">
        <v>2439</v>
      </c>
      <c r="F2946" t="s">
        <v>7242</v>
      </c>
      <c r="G2946" t="s">
        <v>7243</v>
      </c>
    </row>
    <row r="2947" spans="2:7">
      <c r="B2947" t="s">
        <v>7244</v>
      </c>
      <c r="C2947" t="s">
        <v>7245</v>
      </c>
      <c r="D2947" t="s">
        <v>836</v>
      </c>
      <c r="E2947" t="s">
        <v>837</v>
      </c>
      <c r="F2947" t="s">
        <v>2376</v>
      </c>
      <c r="G2947" t="s">
        <v>2377</v>
      </c>
    </row>
    <row r="2948" spans="2:7">
      <c r="B2948" t="s">
        <v>7246</v>
      </c>
      <c r="C2948" t="s">
        <v>7247</v>
      </c>
      <c r="D2948" t="s">
        <v>836</v>
      </c>
      <c r="E2948" t="s">
        <v>837</v>
      </c>
      <c r="F2948" t="s">
        <v>2129</v>
      </c>
      <c r="G2948" t="s">
        <v>2130</v>
      </c>
    </row>
    <row r="2949" spans="2:7">
      <c r="B2949" t="s">
        <v>7248</v>
      </c>
      <c r="C2949" t="s">
        <v>7249</v>
      </c>
      <c r="D2949" t="s">
        <v>836</v>
      </c>
      <c r="E2949" t="s">
        <v>837</v>
      </c>
      <c r="F2949" t="s">
        <v>2376</v>
      </c>
      <c r="G2949" t="s">
        <v>2377</v>
      </c>
    </row>
    <row r="2950" spans="2:7">
      <c r="B2950" t="s">
        <v>7250</v>
      </c>
      <c r="C2950" t="s">
        <v>7251</v>
      </c>
      <c r="D2950" t="s">
        <v>836</v>
      </c>
      <c r="E2950" t="s">
        <v>837</v>
      </c>
      <c r="F2950" t="s">
        <v>1745</v>
      </c>
      <c r="G2950" t="s">
        <v>1746</v>
      </c>
    </row>
    <row r="2951" spans="2:7">
      <c r="B2951" t="s">
        <v>7252</v>
      </c>
      <c r="C2951" t="s">
        <v>7253</v>
      </c>
      <c r="D2951" t="s">
        <v>836</v>
      </c>
      <c r="E2951" t="s">
        <v>837</v>
      </c>
      <c r="F2951" t="s">
        <v>916</v>
      </c>
      <c r="G2951" t="s">
        <v>917</v>
      </c>
    </row>
    <row r="2952" spans="2:7">
      <c r="B2952" t="s">
        <v>7254</v>
      </c>
      <c r="C2952" t="s">
        <v>7255</v>
      </c>
      <c r="D2952" t="s">
        <v>836</v>
      </c>
      <c r="E2952" t="s">
        <v>837</v>
      </c>
      <c r="F2952" t="s">
        <v>1233</v>
      </c>
      <c r="G2952" t="s">
        <v>1234</v>
      </c>
    </row>
    <row r="2953" spans="2:7">
      <c r="B2953" t="s">
        <v>7256</v>
      </c>
      <c r="C2953" t="s">
        <v>7257</v>
      </c>
      <c r="D2953" t="s">
        <v>836</v>
      </c>
      <c r="E2953" t="s">
        <v>837</v>
      </c>
      <c r="F2953" t="s">
        <v>1843</v>
      </c>
      <c r="G2953" t="s">
        <v>1844</v>
      </c>
    </row>
    <row r="2954" spans="2:7">
      <c r="B2954" t="s">
        <v>7258</v>
      </c>
      <c r="C2954" t="s">
        <v>7259</v>
      </c>
      <c r="D2954" t="s">
        <v>836</v>
      </c>
      <c r="E2954" t="s">
        <v>837</v>
      </c>
      <c r="F2954" t="s">
        <v>989</v>
      </c>
      <c r="G2954" t="s">
        <v>990</v>
      </c>
    </row>
    <row r="2955" spans="2:7">
      <c r="B2955" t="s">
        <v>7260</v>
      </c>
      <c r="C2955" t="s">
        <v>7261</v>
      </c>
      <c r="D2955" t="s">
        <v>836</v>
      </c>
      <c r="E2955" t="s">
        <v>837</v>
      </c>
      <c r="F2955" t="s">
        <v>2218</v>
      </c>
      <c r="G2955" t="s">
        <v>2219</v>
      </c>
    </row>
    <row r="2956" spans="2:7">
      <c r="B2956" t="s">
        <v>7262</v>
      </c>
      <c r="C2956" t="s">
        <v>7263</v>
      </c>
      <c r="D2956" t="s">
        <v>836</v>
      </c>
      <c r="E2956" t="s">
        <v>837</v>
      </c>
      <c r="F2956" t="s">
        <v>1745</v>
      </c>
      <c r="G2956" t="s">
        <v>1746</v>
      </c>
    </row>
    <row r="2957" spans="2:7">
      <c r="B2957" t="s">
        <v>7264</v>
      </c>
      <c r="C2957" t="s">
        <v>7265</v>
      </c>
      <c r="D2957" t="s">
        <v>836</v>
      </c>
      <c r="E2957" t="s">
        <v>837</v>
      </c>
      <c r="F2957" t="s">
        <v>1973</v>
      </c>
      <c r="G2957" t="s">
        <v>1974</v>
      </c>
    </row>
    <row r="2958" spans="2:7">
      <c r="B2958" t="s">
        <v>7266</v>
      </c>
      <c r="C2958" t="s">
        <v>7267</v>
      </c>
      <c r="D2958" t="s">
        <v>836</v>
      </c>
      <c r="E2958" t="s">
        <v>837</v>
      </c>
      <c r="F2958" t="s">
        <v>2129</v>
      </c>
      <c r="G2958" t="s">
        <v>2130</v>
      </c>
    </row>
    <row r="2959" spans="2:7">
      <c r="B2959" t="s">
        <v>7268</v>
      </c>
      <c r="C2959" t="s">
        <v>7269</v>
      </c>
      <c r="D2959" t="s">
        <v>836</v>
      </c>
      <c r="E2959" t="s">
        <v>837</v>
      </c>
      <c r="F2959" t="s">
        <v>1458</v>
      </c>
      <c r="G2959" t="s">
        <v>1459</v>
      </c>
    </row>
    <row r="2960" spans="2:7">
      <c r="B2960" t="s">
        <v>7270</v>
      </c>
      <c r="C2960" t="s">
        <v>7271</v>
      </c>
      <c r="D2960" t="s">
        <v>836</v>
      </c>
      <c r="E2960" t="s">
        <v>837</v>
      </c>
      <c r="F2960" t="s">
        <v>2420</v>
      </c>
      <c r="G2960" t="s">
        <v>2421</v>
      </c>
    </row>
    <row r="2961" spans="2:7">
      <c r="B2961" t="s">
        <v>7272</v>
      </c>
      <c r="C2961" t="s">
        <v>7273</v>
      </c>
      <c r="D2961" t="s">
        <v>836</v>
      </c>
      <c r="E2961" t="s">
        <v>837</v>
      </c>
      <c r="F2961" t="s">
        <v>1013</v>
      </c>
      <c r="G2961" t="s">
        <v>1014</v>
      </c>
    </row>
    <row r="2962" spans="2:7">
      <c r="B2962" t="s">
        <v>7274</v>
      </c>
      <c r="C2962" t="s">
        <v>7275</v>
      </c>
      <c r="D2962" t="s">
        <v>836</v>
      </c>
      <c r="E2962" t="s">
        <v>837</v>
      </c>
      <c r="F2962" t="s">
        <v>57</v>
      </c>
      <c r="G2962" t="s">
        <v>741</v>
      </c>
    </row>
    <row r="2963" spans="2:7">
      <c r="B2963" t="s">
        <v>7276</v>
      </c>
      <c r="C2963" t="s">
        <v>7277</v>
      </c>
      <c r="D2963" t="s">
        <v>836</v>
      </c>
      <c r="E2963" t="s">
        <v>837</v>
      </c>
      <c r="F2963" t="s">
        <v>57</v>
      </c>
      <c r="G2963" t="s">
        <v>741</v>
      </c>
    </row>
    <row r="2964" spans="2:7">
      <c r="B2964" t="s">
        <v>7278</v>
      </c>
      <c r="C2964" t="s">
        <v>7279</v>
      </c>
      <c r="D2964" t="s">
        <v>836</v>
      </c>
      <c r="E2964" t="s">
        <v>837</v>
      </c>
      <c r="F2964" t="s">
        <v>1458</v>
      </c>
      <c r="G2964" t="s">
        <v>1459</v>
      </c>
    </row>
    <row r="2965" spans="2:7">
      <c r="B2965" t="s">
        <v>7280</v>
      </c>
      <c r="C2965" t="s">
        <v>7281</v>
      </c>
      <c r="D2965" t="s">
        <v>836</v>
      </c>
      <c r="E2965" t="s">
        <v>837</v>
      </c>
      <c r="F2965" t="s">
        <v>2129</v>
      </c>
      <c r="G2965" t="s">
        <v>2130</v>
      </c>
    </row>
    <row r="2966" spans="2:7">
      <c r="B2966" t="s">
        <v>7282</v>
      </c>
      <c r="C2966" t="s">
        <v>7283</v>
      </c>
      <c r="D2966" t="s">
        <v>836</v>
      </c>
      <c r="E2966" t="s">
        <v>837</v>
      </c>
      <c r="F2966" t="s">
        <v>1083</v>
      </c>
      <c r="G2966" t="s">
        <v>1084</v>
      </c>
    </row>
    <row r="2967" spans="2:7">
      <c r="B2967" t="s">
        <v>7284</v>
      </c>
      <c r="C2967" t="s">
        <v>7285</v>
      </c>
      <c r="D2967" t="s">
        <v>836</v>
      </c>
      <c r="E2967" t="s">
        <v>837</v>
      </c>
      <c r="F2967" t="s">
        <v>1777</v>
      </c>
      <c r="G2967" t="s">
        <v>1778</v>
      </c>
    </row>
    <row r="2968" spans="2:7">
      <c r="B2968" t="s">
        <v>7286</v>
      </c>
      <c r="C2968" t="s">
        <v>7287</v>
      </c>
      <c r="D2968" t="s">
        <v>836</v>
      </c>
      <c r="E2968" t="s">
        <v>837</v>
      </c>
      <c r="F2968" t="s">
        <v>1843</v>
      </c>
      <c r="G2968" t="s">
        <v>1844</v>
      </c>
    </row>
    <row r="2969" spans="2:7">
      <c r="B2969" t="s">
        <v>7288</v>
      </c>
      <c r="C2969" t="s">
        <v>7289</v>
      </c>
      <c r="D2969" t="s">
        <v>836</v>
      </c>
      <c r="E2969" t="s">
        <v>837</v>
      </c>
      <c r="F2969" t="s">
        <v>1614</v>
      </c>
      <c r="G2969" t="s">
        <v>1615</v>
      </c>
    </row>
    <row r="2970" spans="2:7">
      <c r="B2970" t="s">
        <v>7290</v>
      </c>
      <c r="C2970" t="s">
        <v>7291</v>
      </c>
      <c r="D2970" t="s">
        <v>836</v>
      </c>
      <c r="E2970" t="s">
        <v>837</v>
      </c>
      <c r="F2970" t="s">
        <v>895</v>
      </c>
      <c r="G2970" t="s">
        <v>896</v>
      </c>
    </row>
    <row r="2971" spans="2:7">
      <c r="B2971" t="s">
        <v>7292</v>
      </c>
      <c r="C2971" t="s">
        <v>7293</v>
      </c>
      <c r="D2971" t="s">
        <v>836</v>
      </c>
      <c r="E2971" t="s">
        <v>837</v>
      </c>
      <c r="F2971" t="s">
        <v>1533</v>
      </c>
      <c r="G2971" t="s">
        <v>1534</v>
      </c>
    </row>
    <row r="2972" spans="2:7">
      <c r="B2972" t="s">
        <v>7294</v>
      </c>
      <c r="C2972" t="s">
        <v>7295</v>
      </c>
      <c r="D2972" t="s">
        <v>836</v>
      </c>
      <c r="E2972" t="s">
        <v>837</v>
      </c>
      <c r="F2972" t="s">
        <v>1648</v>
      </c>
      <c r="G2972" t="s">
        <v>1649</v>
      </c>
    </row>
    <row r="2973" spans="2:7">
      <c r="B2973" t="s">
        <v>7296</v>
      </c>
      <c r="C2973" t="s">
        <v>7297</v>
      </c>
      <c r="D2973" t="s">
        <v>836</v>
      </c>
      <c r="E2973" t="s">
        <v>837</v>
      </c>
      <c r="F2973" t="s">
        <v>1397</v>
      </c>
      <c r="G2973" t="s">
        <v>1398</v>
      </c>
    </row>
    <row r="2974" spans="2:7">
      <c r="B2974" t="s">
        <v>7298</v>
      </c>
      <c r="C2974" t="s">
        <v>7299</v>
      </c>
      <c r="D2974" t="s">
        <v>836</v>
      </c>
      <c r="E2974" t="s">
        <v>837</v>
      </c>
      <c r="F2974" t="s">
        <v>1040</v>
      </c>
      <c r="G2974" t="s">
        <v>1041</v>
      </c>
    </row>
    <row r="2975" spans="2:7">
      <c r="B2975" t="s">
        <v>7300</v>
      </c>
      <c r="C2975" t="s">
        <v>7301</v>
      </c>
      <c r="D2975" t="s">
        <v>836</v>
      </c>
      <c r="E2975" t="s">
        <v>837</v>
      </c>
      <c r="F2975" t="s">
        <v>1843</v>
      </c>
      <c r="G2975" t="s">
        <v>1844</v>
      </c>
    </row>
    <row r="2976" spans="2:7">
      <c r="B2976" t="s">
        <v>7302</v>
      </c>
      <c r="C2976" t="s">
        <v>7303</v>
      </c>
      <c r="D2976" t="s">
        <v>836</v>
      </c>
      <c r="E2976" t="s">
        <v>837</v>
      </c>
      <c r="F2976" t="s">
        <v>895</v>
      </c>
      <c r="G2976" t="s">
        <v>896</v>
      </c>
    </row>
    <row r="2977" spans="2:7">
      <c r="B2977" t="s">
        <v>7304</v>
      </c>
      <c r="C2977" t="s">
        <v>7305</v>
      </c>
      <c r="D2977" t="s">
        <v>836</v>
      </c>
      <c r="E2977" t="s">
        <v>837</v>
      </c>
      <c r="F2977" t="s">
        <v>2420</v>
      </c>
      <c r="G2977" t="s">
        <v>2421</v>
      </c>
    </row>
    <row r="2978" spans="2:7">
      <c r="B2978" t="s">
        <v>7306</v>
      </c>
      <c r="C2978" t="s">
        <v>7307</v>
      </c>
      <c r="D2978" t="s">
        <v>836</v>
      </c>
      <c r="E2978" t="s">
        <v>837</v>
      </c>
      <c r="F2978" t="s">
        <v>2376</v>
      </c>
      <c r="G2978" t="s">
        <v>2377</v>
      </c>
    </row>
    <row r="2979" spans="2:7">
      <c r="B2979" t="s">
        <v>7308</v>
      </c>
      <c r="C2979" t="s">
        <v>7309</v>
      </c>
      <c r="D2979" t="s">
        <v>836</v>
      </c>
      <c r="E2979" t="s">
        <v>837</v>
      </c>
      <c r="F2979" t="s">
        <v>57</v>
      </c>
      <c r="G2979" t="s">
        <v>741</v>
      </c>
    </row>
    <row r="2980" spans="2:7">
      <c r="B2980" t="s">
        <v>7310</v>
      </c>
      <c r="C2980" t="s">
        <v>7311</v>
      </c>
      <c r="D2980" t="s">
        <v>836</v>
      </c>
      <c r="E2980" t="s">
        <v>837</v>
      </c>
      <c r="F2980" t="s">
        <v>2129</v>
      </c>
      <c r="G2980" t="s">
        <v>2130</v>
      </c>
    </row>
    <row r="2981" spans="2:7">
      <c r="B2981" t="s">
        <v>7312</v>
      </c>
      <c r="C2981" t="s">
        <v>7313</v>
      </c>
      <c r="D2981" t="s">
        <v>836</v>
      </c>
      <c r="E2981" t="s">
        <v>837</v>
      </c>
      <c r="F2981" t="s">
        <v>916</v>
      </c>
      <c r="G2981" t="s">
        <v>917</v>
      </c>
    </row>
    <row r="2982" spans="2:7">
      <c r="B2982" t="s">
        <v>7314</v>
      </c>
      <c r="C2982" t="s">
        <v>7315</v>
      </c>
      <c r="D2982" t="s">
        <v>836</v>
      </c>
      <c r="E2982" t="s">
        <v>837</v>
      </c>
      <c r="F2982" t="s">
        <v>1614</v>
      </c>
      <c r="G2982" t="s">
        <v>1615</v>
      </c>
    </row>
    <row r="2983" spans="2:7">
      <c r="B2983" t="s">
        <v>7316</v>
      </c>
      <c r="C2983" t="s">
        <v>7317</v>
      </c>
      <c r="D2983" t="s">
        <v>836</v>
      </c>
      <c r="E2983" t="s">
        <v>837</v>
      </c>
      <c r="F2983" t="s">
        <v>1648</v>
      </c>
      <c r="G2983" t="s">
        <v>1649</v>
      </c>
    </row>
    <row r="2984" spans="2:7">
      <c r="B2984" t="s">
        <v>7318</v>
      </c>
      <c r="C2984" t="s">
        <v>7319</v>
      </c>
      <c r="D2984" t="s">
        <v>836</v>
      </c>
      <c r="E2984" t="s">
        <v>837</v>
      </c>
      <c r="F2984" t="s">
        <v>1614</v>
      </c>
      <c r="G2984" t="s">
        <v>1615</v>
      </c>
    </row>
    <row r="2985" spans="2:7">
      <c r="B2985" t="s">
        <v>7320</v>
      </c>
      <c r="C2985" t="s">
        <v>7321</v>
      </c>
      <c r="D2985" t="s">
        <v>836</v>
      </c>
      <c r="E2985" t="s">
        <v>837</v>
      </c>
      <c r="F2985" t="s">
        <v>2579</v>
      </c>
      <c r="G2985" t="s">
        <v>2580</v>
      </c>
    </row>
    <row r="2986" spans="2:7">
      <c r="B2986" t="s">
        <v>7322</v>
      </c>
      <c r="C2986" t="s">
        <v>7323</v>
      </c>
      <c r="D2986" t="s">
        <v>836</v>
      </c>
      <c r="E2986" t="s">
        <v>837</v>
      </c>
      <c r="F2986" t="s">
        <v>1728</v>
      </c>
      <c r="G2986" t="s">
        <v>1729</v>
      </c>
    </row>
    <row r="2987" spans="2:7">
      <c r="B2987" t="s">
        <v>7324</v>
      </c>
      <c r="C2987" t="s">
        <v>7325</v>
      </c>
      <c r="D2987" t="s">
        <v>836</v>
      </c>
      <c r="E2987" t="s">
        <v>837</v>
      </c>
      <c r="F2987" t="s">
        <v>1745</v>
      </c>
      <c r="G2987" t="s">
        <v>1746</v>
      </c>
    </row>
    <row r="2988" spans="2:7">
      <c r="B2988" t="s">
        <v>7326</v>
      </c>
      <c r="C2988" t="s">
        <v>7327</v>
      </c>
      <c r="D2988" t="s">
        <v>836</v>
      </c>
      <c r="E2988" t="s">
        <v>837</v>
      </c>
      <c r="F2988" t="s">
        <v>1614</v>
      </c>
      <c r="G2988" t="s">
        <v>1615</v>
      </c>
    </row>
    <row r="2989" spans="2:7">
      <c r="B2989" t="s">
        <v>7328</v>
      </c>
      <c r="C2989" t="s">
        <v>7329</v>
      </c>
      <c r="D2989" t="s">
        <v>836</v>
      </c>
      <c r="E2989" t="s">
        <v>837</v>
      </c>
      <c r="F2989" t="s">
        <v>1533</v>
      </c>
      <c r="G2989" t="s">
        <v>1534</v>
      </c>
    </row>
    <row r="2990" spans="2:7">
      <c r="B2990" t="s">
        <v>7330</v>
      </c>
      <c r="C2990" t="s">
        <v>7331</v>
      </c>
      <c r="D2990" t="s">
        <v>836</v>
      </c>
      <c r="E2990" t="s">
        <v>837</v>
      </c>
      <c r="F2990" t="s">
        <v>2758</v>
      </c>
      <c r="G2990" t="s">
        <v>2759</v>
      </c>
    </row>
    <row r="2991" spans="2:7">
      <c r="B2991" t="s">
        <v>7332</v>
      </c>
      <c r="C2991" t="s">
        <v>7333</v>
      </c>
      <c r="D2991" t="s">
        <v>836</v>
      </c>
      <c r="E2991" t="s">
        <v>837</v>
      </c>
      <c r="F2991" t="s">
        <v>1769</v>
      </c>
      <c r="G2991" t="s">
        <v>1770</v>
      </c>
    </row>
    <row r="2992" spans="2:7">
      <c r="B2992" t="s">
        <v>7334</v>
      </c>
      <c r="C2992" t="s">
        <v>7335</v>
      </c>
      <c r="D2992" t="s">
        <v>836</v>
      </c>
      <c r="E2992" t="s">
        <v>837</v>
      </c>
      <c r="F2992" t="s">
        <v>1379</v>
      </c>
      <c r="G2992" t="s">
        <v>1380</v>
      </c>
    </row>
    <row r="2993" spans="2:7">
      <c r="B2993" t="s">
        <v>7336</v>
      </c>
      <c r="C2993" t="s">
        <v>7337</v>
      </c>
      <c r="D2993" t="s">
        <v>836</v>
      </c>
      <c r="E2993" t="s">
        <v>837</v>
      </c>
      <c r="F2993" t="s">
        <v>1273</v>
      </c>
      <c r="G2993" t="s">
        <v>1274</v>
      </c>
    </row>
    <row r="2994" spans="2:7">
      <c r="B2994" t="s">
        <v>7338</v>
      </c>
      <c r="C2994" t="s">
        <v>7339</v>
      </c>
      <c r="D2994" t="s">
        <v>836</v>
      </c>
      <c r="E2994" t="s">
        <v>837</v>
      </c>
      <c r="F2994" t="s">
        <v>1273</v>
      </c>
      <c r="G2994" t="s">
        <v>1274</v>
      </c>
    </row>
    <row r="2995" spans="2:7">
      <c r="B2995" t="s">
        <v>7340</v>
      </c>
      <c r="C2995" t="s">
        <v>7341</v>
      </c>
      <c r="D2995" t="s">
        <v>836</v>
      </c>
      <c r="E2995" t="s">
        <v>837</v>
      </c>
      <c r="F2995" t="s">
        <v>838</v>
      </c>
      <c r="G2995" t="s">
        <v>839</v>
      </c>
    </row>
    <row r="2996" spans="2:7">
      <c r="B2996" t="s">
        <v>7342</v>
      </c>
      <c r="C2996" t="s">
        <v>7343</v>
      </c>
      <c r="D2996" t="s">
        <v>836</v>
      </c>
      <c r="E2996" t="s">
        <v>837</v>
      </c>
      <c r="F2996" t="s">
        <v>1757</v>
      </c>
      <c r="G2996" t="s">
        <v>1758</v>
      </c>
    </row>
    <row r="2997" spans="2:7">
      <c r="B2997" t="s">
        <v>7344</v>
      </c>
      <c r="C2997" t="s">
        <v>7345</v>
      </c>
      <c r="D2997" t="s">
        <v>836</v>
      </c>
      <c r="E2997" t="s">
        <v>837</v>
      </c>
      <c r="F2997" t="s">
        <v>1757</v>
      </c>
      <c r="G2997" t="s">
        <v>1758</v>
      </c>
    </row>
    <row r="2998" spans="2:7">
      <c r="B2998" t="s">
        <v>7346</v>
      </c>
      <c r="C2998" t="s">
        <v>7347</v>
      </c>
      <c r="D2998" t="s">
        <v>836</v>
      </c>
      <c r="E2998" t="s">
        <v>837</v>
      </c>
      <c r="F2998" t="s">
        <v>1656</v>
      </c>
      <c r="G2998" t="s">
        <v>1657</v>
      </c>
    </row>
    <row r="2999" spans="2:7">
      <c r="B2999" t="s">
        <v>7348</v>
      </c>
      <c r="C2999" t="s">
        <v>7349</v>
      </c>
      <c r="D2999" t="s">
        <v>836</v>
      </c>
      <c r="E2999" t="s">
        <v>837</v>
      </c>
      <c r="F2999" t="s">
        <v>1843</v>
      </c>
      <c r="G2999" t="s">
        <v>1844</v>
      </c>
    </row>
    <row r="3000" spans="2:7">
      <c r="B3000" t="s">
        <v>7350</v>
      </c>
      <c r="C3000" t="s">
        <v>7351</v>
      </c>
      <c r="D3000" t="s">
        <v>836</v>
      </c>
      <c r="E3000" t="s">
        <v>837</v>
      </c>
      <c r="F3000" t="s">
        <v>1614</v>
      </c>
      <c r="G3000" t="s">
        <v>1615</v>
      </c>
    </row>
    <row r="3001" spans="2:7">
      <c r="B3001" t="s">
        <v>7352</v>
      </c>
      <c r="C3001" t="s">
        <v>7353</v>
      </c>
      <c r="D3001" t="s">
        <v>836</v>
      </c>
      <c r="E3001" t="s">
        <v>837</v>
      </c>
      <c r="F3001" t="s">
        <v>1233</v>
      </c>
      <c r="G3001" t="s">
        <v>1234</v>
      </c>
    </row>
    <row r="3002" spans="2:7">
      <c r="B3002" t="s">
        <v>7354</v>
      </c>
      <c r="C3002" t="s">
        <v>7355</v>
      </c>
      <c r="D3002" t="s">
        <v>836</v>
      </c>
      <c r="E3002" t="s">
        <v>837</v>
      </c>
      <c r="F3002" t="s">
        <v>1393</v>
      </c>
      <c r="G3002" t="s">
        <v>1394</v>
      </c>
    </row>
    <row r="3003" spans="2:7">
      <c r="B3003" t="s">
        <v>7356</v>
      </c>
      <c r="C3003" t="s">
        <v>7357</v>
      </c>
      <c r="D3003" t="s">
        <v>836</v>
      </c>
      <c r="E3003" t="s">
        <v>837</v>
      </c>
      <c r="F3003" t="s">
        <v>1668</v>
      </c>
      <c r="G3003" t="s">
        <v>1669</v>
      </c>
    </row>
    <row r="3004" spans="2:7">
      <c r="B3004" t="s">
        <v>7358</v>
      </c>
      <c r="C3004" t="s">
        <v>7359</v>
      </c>
      <c r="D3004" t="s">
        <v>836</v>
      </c>
      <c r="E3004" t="s">
        <v>837</v>
      </c>
      <c r="F3004" t="s">
        <v>916</v>
      </c>
      <c r="G3004" t="s">
        <v>917</v>
      </c>
    </row>
    <row r="3005" spans="2:7">
      <c r="B3005" t="s">
        <v>7360</v>
      </c>
      <c r="C3005" t="s">
        <v>7361</v>
      </c>
      <c r="D3005" t="s">
        <v>836</v>
      </c>
      <c r="E3005" t="s">
        <v>837</v>
      </c>
      <c r="F3005" t="s">
        <v>838</v>
      </c>
      <c r="G3005" t="s">
        <v>839</v>
      </c>
    </row>
    <row r="3006" spans="2:7">
      <c r="B3006" t="s">
        <v>7362</v>
      </c>
      <c r="C3006" t="s">
        <v>7363</v>
      </c>
      <c r="D3006" t="s">
        <v>836</v>
      </c>
      <c r="E3006" t="s">
        <v>837</v>
      </c>
      <c r="F3006" t="s">
        <v>1668</v>
      </c>
      <c r="G3006" t="s">
        <v>1669</v>
      </c>
    </row>
    <row r="3007" spans="2:7">
      <c r="B3007" t="s">
        <v>7364</v>
      </c>
      <c r="C3007" t="s">
        <v>7365</v>
      </c>
      <c r="D3007" t="s">
        <v>836</v>
      </c>
      <c r="E3007" t="s">
        <v>837</v>
      </c>
      <c r="F3007" t="s">
        <v>2129</v>
      </c>
      <c r="G3007" t="s">
        <v>2130</v>
      </c>
    </row>
    <row r="3008" spans="2:7">
      <c r="B3008" t="s">
        <v>7366</v>
      </c>
      <c r="C3008" t="s">
        <v>7367</v>
      </c>
      <c r="D3008" t="s">
        <v>836</v>
      </c>
      <c r="E3008" t="s">
        <v>837</v>
      </c>
      <c r="F3008" t="s">
        <v>57</v>
      </c>
      <c r="G3008" t="s">
        <v>741</v>
      </c>
    </row>
    <row r="3009" spans="2:7">
      <c r="B3009" t="s">
        <v>7368</v>
      </c>
      <c r="C3009" t="s">
        <v>7369</v>
      </c>
      <c r="D3009" t="s">
        <v>836</v>
      </c>
      <c r="E3009" t="s">
        <v>837</v>
      </c>
      <c r="F3009" t="s">
        <v>2376</v>
      </c>
      <c r="G3009" t="s">
        <v>2377</v>
      </c>
    </row>
    <row r="3010" spans="2:7">
      <c r="B3010" t="s">
        <v>7370</v>
      </c>
      <c r="C3010" t="s">
        <v>7371</v>
      </c>
      <c r="D3010" t="s">
        <v>836</v>
      </c>
      <c r="E3010" t="s">
        <v>837</v>
      </c>
      <c r="F3010" t="s">
        <v>2129</v>
      </c>
      <c r="G3010" t="s">
        <v>2130</v>
      </c>
    </row>
    <row r="3011" spans="2:7">
      <c r="B3011" t="s">
        <v>7372</v>
      </c>
      <c r="C3011" t="s">
        <v>7373</v>
      </c>
      <c r="D3011" t="s">
        <v>836</v>
      </c>
      <c r="E3011" t="s">
        <v>837</v>
      </c>
      <c r="F3011" t="s">
        <v>1777</v>
      </c>
      <c r="G3011" t="s">
        <v>1778</v>
      </c>
    </row>
    <row r="3012" spans="2:7">
      <c r="B3012" t="s">
        <v>7374</v>
      </c>
      <c r="C3012" t="s">
        <v>7375</v>
      </c>
      <c r="D3012" t="s">
        <v>836</v>
      </c>
      <c r="E3012" t="s">
        <v>837</v>
      </c>
      <c r="F3012" t="s">
        <v>1501</v>
      </c>
      <c r="G3012" t="s">
        <v>1502</v>
      </c>
    </row>
    <row r="3013" spans="2:7">
      <c r="B3013" t="s">
        <v>7376</v>
      </c>
      <c r="C3013" t="s">
        <v>7377</v>
      </c>
      <c r="D3013" t="s">
        <v>836</v>
      </c>
      <c r="E3013" t="s">
        <v>837</v>
      </c>
      <c r="F3013" t="s">
        <v>1668</v>
      </c>
      <c r="G3013" t="s">
        <v>1669</v>
      </c>
    </row>
    <row r="3014" spans="2:7">
      <c r="B3014" t="s">
        <v>7378</v>
      </c>
      <c r="C3014" t="s">
        <v>7379</v>
      </c>
      <c r="D3014" t="s">
        <v>836</v>
      </c>
      <c r="E3014" t="s">
        <v>837</v>
      </c>
      <c r="F3014" t="s">
        <v>2330</v>
      </c>
      <c r="G3014" t="s">
        <v>2331</v>
      </c>
    </row>
    <row r="3015" spans="2:7">
      <c r="B3015" t="s">
        <v>7380</v>
      </c>
      <c r="C3015" t="s">
        <v>7381</v>
      </c>
      <c r="D3015" t="s">
        <v>836</v>
      </c>
      <c r="E3015" t="s">
        <v>837</v>
      </c>
      <c r="F3015" t="s">
        <v>1040</v>
      </c>
      <c r="G3015" t="s">
        <v>1041</v>
      </c>
    </row>
    <row r="3016" spans="2:7">
      <c r="B3016" t="s">
        <v>7382</v>
      </c>
      <c r="C3016" t="s">
        <v>7383</v>
      </c>
      <c r="D3016" t="s">
        <v>836</v>
      </c>
      <c r="E3016" t="s">
        <v>837</v>
      </c>
      <c r="F3016" t="s">
        <v>2230</v>
      </c>
      <c r="G3016" t="s">
        <v>2231</v>
      </c>
    </row>
    <row r="3017" spans="2:7">
      <c r="B3017" t="s">
        <v>7384</v>
      </c>
      <c r="C3017" t="s">
        <v>7385</v>
      </c>
      <c r="D3017" t="s">
        <v>836</v>
      </c>
      <c r="E3017" t="s">
        <v>837</v>
      </c>
      <c r="F3017" t="s">
        <v>1777</v>
      </c>
      <c r="G3017" t="s">
        <v>1778</v>
      </c>
    </row>
    <row r="3018" spans="2:7">
      <c r="B3018" t="s">
        <v>7386</v>
      </c>
      <c r="C3018" t="s">
        <v>7387</v>
      </c>
      <c r="D3018" t="s">
        <v>836</v>
      </c>
      <c r="E3018" t="s">
        <v>837</v>
      </c>
      <c r="F3018" t="s">
        <v>1835</v>
      </c>
      <c r="G3018" t="s">
        <v>1836</v>
      </c>
    </row>
    <row r="3019" spans="2:7">
      <c r="B3019" t="s">
        <v>7388</v>
      </c>
      <c r="C3019" t="s">
        <v>7389</v>
      </c>
      <c r="D3019" t="s">
        <v>836</v>
      </c>
      <c r="E3019" t="s">
        <v>837</v>
      </c>
      <c r="F3019" t="s">
        <v>1898</v>
      </c>
      <c r="G3019" t="s">
        <v>1899</v>
      </c>
    </row>
    <row r="3020" spans="2:7">
      <c r="B3020" t="s">
        <v>7390</v>
      </c>
      <c r="C3020" t="s">
        <v>7391</v>
      </c>
      <c r="D3020" t="s">
        <v>836</v>
      </c>
      <c r="E3020" t="s">
        <v>837</v>
      </c>
      <c r="F3020" t="s">
        <v>1614</v>
      </c>
      <c r="G3020" t="s">
        <v>1615</v>
      </c>
    </row>
    <row r="3021" spans="2:7">
      <c r="B3021" t="s">
        <v>7392</v>
      </c>
      <c r="C3021" t="s">
        <v>7393</v>
      </c>
      <c r="D3021" t="s">
        <v>836</v>
      </c>
      <c r="E3021" t="s">
        <v>837</v>
      </c>
      <c r="F3021" t="s">
        <v>1843</v>
      </c>
      <c r="G3021" t="s">
        <v>1844</v>
      </c>
    </row>
    <row r="3022" spans="2:7">
      <c r="B3022" t="s">
        <v>7394</v>
      </c>
      <c r="C3022" t="s">
        <v>6513</v>
      </c>
      <c r="D3022" t="s">
        <v>836</v>
      </c>
      <c r="E3022" t="s">
        <v>837</v>
      </c>
      <c r="F3022" t="s">
        <v>2129</v>
      </c>
      <c r="G3022" t="s">
        <v>2130</v>
      </c>
    </row>
    <row r="3023" spans="2:7">
      <c r="B3023" t="s">
        <v>7395</v>
      </c>
      <c r="C3023" t="s">
        <v>7396</v>
      </c>
      <c r="D3023" t="s">
        <v>836</v>
      </c>
      <c r="E3023" t="s">
        <v>837</v>
      </c>
      <c r="F3023" t="s">
        <v>906</v>
      </c>
      <c r="G3023" t="s">
        <v>907</v>
      </c>
    </row>
    <row r="3024" spans="2:7">
      <c r="B3024" t="s">
        <v>7397</v>
      </c>
      <c r="C3024" t="s">
        <v>7398</v>
      </c>
      <c r="D3024" t="s">
        <v>836</v>
      </c>
      <c r="E3024" t="s">
        <v>837</v>
      </c>
      <c r="F3024" t="s">
        <v>1458</v>
      </c>
      <c r="G3024" t="s">
        <v>1459</v>
      </c>
    </row>
    <row r="3025" spans="2:7">
      <c r="B3025" t="s">
        <v>7399</v>
      </c>
      <c r="C3025" t="s">
        <v>7400</v>
      </c>
      <c r="D3025" t="s">
        <v>836</v>
      </c>
      <c r="E3025" t="s">
        <v>837</v>
      </c>
      <c r="F3025" t="s">
        <v>1765</v>
      </c>
      <c r="G3025" t="s">
        <v>1766</v>
      </c>
    </row>
    <row r="3026" spans="2:7">
      <c r="B3026" t="s">
        <v>7401</v>
      </c>
      <c r="C3026" t="s">
        <v>7402</v>
      </c>
      <c r="D3026" t="s">
        <v>836</v>
      </c>
      <c r="E3026" t="s">
        <v>837</v>
      </c>
      <c r="F3026" t="s">
        <v>1614</v>
      </c>
      <c r="G3026" t="s">
        <v>1615</v>
      </c>
    </row>
    <row r="3027" spans="2:7">
      <c r="B3027" t="s">
        <v>7403</v>
      </c>
      <c r="C3027" t="s">
        <v>7404</v>
      </c>
      <c r="D3027" t="s">
        <v>836</v>
      </c>
      <c r="E3027" t="s">
        <v>837</v>
      </c>
      <c r="F3027" t="s">
        <v>1847</v>
      </c>
      <c r="G3027" t="s">
        <v>1848</v>
      </c>
    </row>
    <row r="3028" spans="2:7">
      <c r="B3028" t="s">
        <v>7405</v>
      </c>
      <c r="C3028" t="s">
        <v>7406</v>
      </c>
      <c r="D3028" t="s">
        <v>836</v>
      </c>
      <c r="E3028" t="s">
        <v>837</v>
      </c>
      <c r="F3028" t="s">
        <v>1273</v>
      </c>
      <c r="G3028" t="s">
        <v>1274</v>
      </c>
    </row>
    <row r="3029" spans="2:7">
      <c r="B3029" t="s">
        <v>7407</v>
      </c>
      <c r="C3029" t="s">
        <v>7408</v>
      </c>
      <c r="D3029" t="s">
        <v>836</v>
      </c>
      <c r="E3029" t="s">
        <v>837</v>
      </c>
      <c r="F3029" t="s">
        <v>1769</v>
      </c>
      <c r="G3029" t="s">
        <v>1770</v>
      </c>
    </row>
    <row r="3030" spans="2:7" hidden="1">
      <c r="B3030" t="s">
        <v>7409</v>
      </c>
      <c r="C3030" t="s">
        <v>7410</v>
      </c>
      <c r="D3030" t="s">
        <v>2438</v>
      </c>
      <c r="E3030" t="s">
        <v>2439</v>
      </c>
      <c r="F3030" t="s">
        <v>7411</v>
      </c>
      <c r="G3030" t="s">
        <v>7412</v>
      </c>
    </row>
    <row r="3031" spans="2:7">
      <c r="B3031" t="s">
        <v>7413</v>
      </c>
      <c r="C3031" t="s">
        <v>7414</v>
      </c>
      <c r="D3031" t="s">
        <v>836</v>
      </c>
      <c r="E3031" t="s">
        <v>837</v>
      </c>
      <c r="F3031" t="s">
        <v>2218</v>
      </c>
      <c r="G3031" t="s">
        <v>2219</v>
      </c>
    </row>
    <row r="3032" spans="2:7">
      <c r="B3032" t="s">
        <v>7415</v>
      </c>
      <c r="C3032" t="s">
        <v>7416</v>
      </c>
      <c r="D3032" t="s">
        <v>836</v>
      </c>
      <c r="E3032" t="s">
        <v>837</v>
      </c>
      <c r="F3032" t="s">
        <v>1644</v>
      </c>
      <c r="G3032" t="s">
        <v>1645</v>
      </c>
    </row>
    <row r="3033" spans="2:7">
      <c r="B3033" t="s">
        <v>7417</v>
      </c>
      <c r="C3033" t="s">
        <v>7418</v>
      </c>
      <c r="D3033" t="s">
        <v>836</v>
      </c>
      <c r="E3033" t="s">
        <v>837</v>
      </c>
      <c r="F3033" t="s">
        <v>1777</v>
      </c>
      <c r="G3033" t="s">
        <v>1778</v>
      </c>
    </row>
    <row r="3034" spans="2:7">
      <c r="B3034" t="s">
        <v>7419</v>
      </c>
      <c r="C3034" t="s">
        <v>7420</v>
      </c>
      <c r="D3034" t="s">
        <v>836</v>
      </c>
      <c r="E3034" t="s">
        <v>837</v>
      </c>
      <c r="F3034" t="s">
        <v>1765</v>
      </c>
      <c r="G3034" t="s">
        <v>1766</v>
      </c>
    </row>
    <row r="3035" spans="2:7" hidden="1">
      <c r="B3035" t="s">
        <v>7421</v>
      </c>
      <c r="C3035" t="s">
        <v>7422</v>
      </c>
      <c r="D3035" t="s">
        <v>2438</v>
      </c>
      <c r="E3035" t="s">
        <v>2439</v>
      </c>
      <c r="F3035" t="s">
        <v>7423</v>
      </c>
      <c r="G3035" t="s">
        <v>7424</v>
      </c>
    </row>
    <row r="3036" spans="2:7">
      <c r="B3036" t="s">
        <v>7425</v>
      </c>
      <c r="C3036" t="s">
        <v>7426</v>
      </c>
      <c r="D3036" t="s">
        <v>836</v>
      </c>
      <c r="E3036" t="s">
        <v>837</v>
      </c>
      <c r="F3036" t="s">
        <v>1458</v>
      </c>
      <c r="G3036" t="s">
        <v>1459</v>
      </c>
    </row>
    <row r="3037" spans="2:7">
      <c r="B3037" t="s">
        <v>7427</v>
      </c>
      <c r="C3037" t="s">
        <v>7428</v>
      </c>
      <c r="D3037" t="s">
        <v>836</v>
      </c>
      <c r="E3037" t="s">
        <v>837</v>
      </c>
      <c r="F3037" t="s">
        <v>1458</v>
      </c>
      <c r="G3037" t="s">
        <v>1459</v>
      </c>
    </row>
    <row r="3038" spans="2:7" hidden="1">
      <c r="B3038" t="s">
        <v>7429</v>
      </c>
      <c r="C3038" t="s">
        <v>7430</v>
      </c>
      <c r="D3038" t="s">
        <v>2438</v>
      </c>
      <c r="E3038" t="s">
        <v>2439</v>
      </c>
      <c r="F3038" t="s">
        <v>7431</v>
      </c>
      <c r="G3038" t="s">
        <v>7432</v>
      </c>
    </row>
    <row r="3039" spans="2:7">
      <c r="B3039" t="s">
        <v>7433</v>
      </c>
      <c r="C3039" t="s">
        <v>7434</v>
      </c>
      <c r="D3039" t="s">
        <v>836</v>
      </c>
      <c r="E3039" t="s">
        <v>837</v>
      </c>
      <c r="F3039" t="s">
        <v>1668</v>
      </c>
      <c r="G3039" t="s">
        <v>1669</v>
      </c>
    </row>
    <row r="3040" spans="2:7">
      <c r="B3040" t="s">
        <v>7435</v>
      </c>
      <c r="C3040" t="s">
        <v>7436</v>
      </c>
      <c r="D3040" t="s">
        <v>836</v>
      </c>
      <c r="E3040" t="s">
        <v>837</v>
      </c>
      <c r="F3040" t="s">
        <v>2129</v>
      </c>
      <c r="G3040" t="s">
        <v>2130</v>
      </c>
    </row>
    <row r="3041" spans="2:7" hidden="1">
      <c r="B3041" t="s">
        <v>7437</v>
      </c>
      <c r="C3041" t="s">
        <v>7438</v>
      </c>
      <c r="D3041" t="s">
        <v>2438</v>
      </c>
      <c r="E3041" t="s">
        <v>2439</v>
      </c>
      <c r="F3041" t="s">
        <v>7439</v>
      </c>
      <c r="G3041" t="s">
        <v>7440</v>
      </c>
    </row>
    <row r="3042" spans="2:7">
      <c r="B3042" t="s">
        <v>7441</v>
      </c>
      <c r="C3042" t="s">
        <v>7442</v>
      </c>
      <c r="D3042" t="s">
        <v>836</v>
      </c>
      <c r="E3042" t="s">
        <v>837</v>
      </c>
      <c r="F3042" t="s">
        <v>2376</v>
      </c>
      <c r="G3042" t="s">
        <v>2377</v>
      </c>
    </row>
    <row r="3043" spans="2:7">
      <c r="B3043" t="s">
        <v>7443</v>
      </c>
      <c r="C3043" t="s">
        <v>7444</v>
      </c>
      <c r="D3043" t="s">
        <v>836</v>
      </c>
      <c r="E3043" t="s">
        <v>837</v>
      </c>
      <c r="F3043" t="s">
        <v>1902</v>
      </c>
      <c r="G3043" t="s">
        <v>1903</v>
      </c>
    </row>
    <row r="3044" spans="2:7">
      <c r="B3044" t="s">
        <v>7445</v>
      </c>
      <c r="C3044" t="s">
        <v>7446</v>
      </c>
      <c r="D3044" t="s">
        <v>836</v>
      </c>
      <c r="E3044" t="s">
        <v>837</v>
      </c>
      <c r="F3044" t="s">
        <v>2494</v>
      </c>
      <c r="G3044" t="s">
        <v>2495</v>
      </c>
    </row>
    <row r="3045" spans="2:7">
      <c r="B3045" t="s">
        <v>7447</v>
      </c>
      <c r="C3045" t="s">
        <v>7448</v>
      </c>
      <c r="D3045" t="s">
        <v>836</v>
      </c>
      <c r="E3045" t="s">
        <v>837</v>
      </c>
      <c r="F3045" t="s">
        <v>1885</v>
      </c>
      <c r="G3045" t="s">
        <v>1886</v>
      </c>
    </row>
    <row r="3046" spans="2:7">
      <c r="B3046" t="s">
        <v>7449</v>
      </c>
      <c r="C3046" t="s">
        <v>7450</v>
      </c>
      <c r="D3046" t="s">
        <v>836</v>
      </c>
      <c r="E3046" t="s">
        <v>837</v>
      </c>
      <c r="F3046" t="s">
        <v>1352</v>
      </c>
      <c r="G3046" t="s">
        <v>1353</v>
      </c>
    </row>
    <row r="3047" spans="2:7">
      <c r="B3047" t="s">
        <v>7451</v>
      </c>
      <c r="C3047" t="s">
        <v>7452</v>
      </c>
      <c r="D3047" t="s">
        <v>836</v>
      </c>
      <c r="E3047" t="s">
        <v>837</v>
      </c>
      <c r="F3047" t="s">
        <v>1320</v>
      </c>
      <c r="G3047" t="s">
        <v>1321</v>
      </c>
    </row>
    <row r="3048" spans="2:7">
      <c r="B3048" t="s">
        <v>7453</v>
      </c>
      <c r="C3048" t="s">
        <v>7454</v>
      </c>
      <c r="D3048" t="s">
        <v>836</v>
      </c>
      <c r="E3048" t="s">
        <v>837</v>
      </c>
      <c r="F3048" t="s">
        <v>1843</v>
      </c>
      <c r="G3048" t="s">
        <v>1844</v>
      </c>
    </row>
    <row r="3049" spans="2:7">
      <c r="B3049" t="s">
        <v>7455</v>
      </c>
      <c r="C3049" t="s">
        <v>7456</v>
      </c>
      <c r="D3049" t="s">
        <v>836</v>
      </c>
      <c r="E3049" t="s">
        <v>837</v>
      </c>
      <c r="F3049" t="s">
        <v>1728</v>
      </c>
      <c r="G3049" t="s">
        <v>1729</v>
      </c>
    </row>
    <row r="3050" spans="2:7">
      <c r="B3050" t="s">
        <v>7457</v>
      </c>
      <c r="C3050" t="s">
        <v>7458</v>
      </c>
      <c r="D3050" t="s">
        <v>836</v>
      </c>
      <c r="E3050" t="s">
        <v>837</v>
      </c>
      <c r="F3050" t="s">
        <v>1668</v>
      </c>
      <c r="G3050" t="s">
        <v>1669</v>
      </c>
    </row>
    <row r="3051" spans="2:7">
      <c r="B3051" t="s">
        <v>7459</v>
      </c>
      <c r="C3051" t="s">
        <v>7460</v>
      </c>
      <c r="D3051" t="s">
        <v>836</v>
      </c>
      <c r="E3051" t="s">
        <v>837</v>
      </c>
      <c r="F3051" t="s">
        <v>2218</v>
      </c>
      <c r="G3051" t="s">
        <v>2219</v>
      </c>
    </row>
    <row r="3052" spans="2:7">
      <c r="B3052" t="s">
        <v>7461</v>
      </c>
      <c r="C3052" t="s">
        <v>7462</v>
      </c>
      <c r="D3052" t="s">
        <v>836</v>
      </c>
      <c r="E3052" t="s">
        <v>837</v>
      </c>
      <c r="F3052" t="s">
        <v>1843</v>
      </c>
      <c r="G3052" t="s">
        <v>1844</v>
      </c>
    </row>
    <row r="3053" spans="2:7">
      <c r="B3053" t="s">
        <v>7463</v>
      </c>
      <c r="C3053" t="s">
        <v>7464</v>
      </c>
      <c r="D3053" t="s">
        <v>836</v>
      </c>
      <c r="E3053" t="s">
        <v>837</v>
      </c>
      <c r="F3053" t="s">
        <v>1999</v>
      </c>
      <c r="G3053" t="s">
        <v>2000</v>
      </c>
    </row>
    <row r="3054" spans="2:7">
      <c r="B3054" t="s">
        <v>7465</v>
      </c>
      <c r="C3054" t="s">
        <v>7466</v>
      </c>
      <c r="D3054" t="s">
        <v>836</v>
      </c>
      <c r="E3054" t="s">
        <v>837</v>
      </c>
      <c r="F3054" t="s">
        <v>1777</v>
      </c>
      <c r="G3054" t="s">
        <v>1778</v>
      </c>
    </row>
    <row r="3055" spans="2:7">
      <c r="B3055" t="s">
        <v>7467</v>
      </c>
      <c r="C3055" t="s">
        <v>7468</v>
      </c>
      <c r="D3055" t="s">
        <v>836</v>
      </c>
      <c r="E3055" t="s">
        <v>837</v>
      </c>
      <c r="F3055" t="s">
        <v>838</v>
      </c>
      <c r="G3055" t="s">
        <v>839</v>
      </c>
    </row>
    <row r="3056" spans="2:7">
      <c r="B3056" t="s">
        <v>7469</v>
      </c>
      <c r="C3056" t="s">
        <v>7470</v>
      </c>
      <c r="D3056" t="s">
        <v>836</v>
      </c>
      <c r="E3056" t="s">
        <v>837</v>
      </c>
      <c r="F3056" t="s">
        <v>1061</v>
      </c>
      <c r="G3056" t="s">
        <v>1062</v>
      </c>
    </row>
    <row r="3057" spans="2:7">
      <c r="B3057" t="s">
        <v>7471</v>
      </c>
      <c r="C3057" t="s">
        <v>7472</v>
      </c>
      <c r="D3057" t="s">
        <v>836</v>
      </c>
      <c r="E3057" t="s">
        <v>837</v>
      </c>
      <c r="F3057" t="s">
        <v>1769</v>
      </c>
      <c r="G3057" t="s">
        <v>1770</v>
      </c>
    </row>
    <row r="3058" spans="2:7">
      <c r="B3058" t="s">
        <v>7473</v>
      </c>
      <c r="C3058" t="s">
        <v>7474</v>
      </c>
      <c r="D3058" t="s">
        <v>836</v>
      </c>
      <c r="E3058" t="s">
        <v>837</v>
      </c>
      <c r="F3058" t="s">
        <v>1443</v>
      </c>
      <c r="G3058" t="s">
        <v>1444</v>
      </c>
    </row>
    <row r="3059" spans="2:7">
      <c r="B3059" t="s">
        <v>7475</v>
      </c>
      <c r="C3059" t="s">
        <v>7476</v>
      </c>
      <c r="D3059" t="s">
        <v>836</v>
      </c>
      <c r="E3059" t="s">
        <v>837</v>
      </c>
      <c r="F3059" t="s">
        <v>1533</v>
      </c>
      <c r="G3059" t="s">
        <v>1534</v>
      </c>
    </row>
    <row r="3060" spans="2:7">
      <c r="B3060" t="s">
        <v>7477</v>
      </c>
      <c r="C3060" t="s">
        <v>7478</v>
      </c>
      <c r="D3060" t="s">
        <v>836</v>
      </c>
      <c r="E3060" t="s">
        <v>837</v>
      </c>
      <c r="F3060" t="s">
        <v>1101</v>
      </c>
      <c r="G3060" t="s">
        <v>1102</v>
      </c>
    </row>
    <row r="3061" spans="2:7">
      <c r="B3061" t="s">
        <v>7479</v>
      </c>
      <c r="C3061" t="s">
        <v>7480</v>
      </c>
      <c r="D3061" t="s">
        <v>836</v>
      </c>
      <c r="E3061" t="s">
        <v>837</v>
      </c>
      <c r="F3061" t="s">
        <v>1523</v>
      </c>
      <c r="G3061" t="s">
        <v>1524</v>
      </c>
    </row>
    <row r="3062" spans="2:7">
      <c r="B3062" t="s">
        <v>7481</v>
      </c>
      <c r="C3062" t="s">
        <v>7482</v>
      </c>
      <c r="D3062" t="s">
        <v>836</v>
      </c>
      <c r="E3062" t="s">
        <v>837</v>
      </c>
      <c r="F3062" t="s">
        <v>2776</v>
      </c>
      <c r="G3062" t="s">
        <v>2777</v>
      </c>
    </row>
    <row r="3063" spans="2:7">
      <c r="B3063" t="s">
        <v>7483</v>
      </c>
      <c r="C3063" t="s">
        <v>7484</v>
      </c>
      <c r="D3063" t="s">
        <v>836</v>
      </c>
      <c r="E3063" t="s">
        <v>837</v>
      </c>
      <c r="F3063" t="s">
        <v>2494</v>
      </c>
      <c r="G3063" t="s">
        <v>2495</v>
      </c>
    </row>
    <row r="3064" spans="2:7">
      <c r="B3064" t="s">
        <v>7485</v>
      </c>
      <c r="C3064" t="s">
        <v>7486</v>
      </c>
      <c r="D3064" t="s">
        <v>836</v>
      </c>
      <c r="E3064" t="s">
        <v>837</v>
      </c>
      <c r="F3064" t="s">
        <v>685</v>
      </c>
      <c r="G3064" t="s">
        <v>686</v>
      </c>
    </row>
    <row r="3065" spans="2:7">
      <c r="B3065" t="s">
        <v>7487</v>
      </c>
      <c r="C3065" t="s">
        <v>7488</v>
      </c>
      <c r="D3065" t="s">
        <v>836</v>
      </c>
      <c r="E3065" t="s">
        <v>837</v>
      </c>
      <c r="F3065" t="s">
        <v>1644</v>
      </c>
      <c r="G3065" t="s">
        <v>1645</v>
      </c>
    </row>
    <row r="3066" spans="2:7">
      <c r="B3066" t="s">
        <v>7489</v>
      </c>
      <c r="C3066" t="s">
        <v>7490</v>
      </c>
      <c r="D3066" t="s">
        <v>836</v>
      </c>
      <c r="E3066" t="s">
        <v>837</v>
      </c>
      <c r="F3066" t="s">
        <v>916</v>
      </c>
      <c r="G3066" t="s">
        <v>917</v>
      </c>
    </row>
    <row r="3067" spans="2:7">
      <c r="B3067" t="s">
        <v>7491</v>
      </c>
      <c r="C3067" t="s">
        <v>7492</v>
      </c>
      <c r="D3067" t="s">
        <v>836</v>
      </c>
      <c r="E3067" t="s">
        <v>837</v>
      </c>
      <c r="F3067" t="s">
        <v>1668</v>
      </c>
      <c r="G3067" t="s">
        <v>1669</v>
      </c>
    </row>
    <row r="3068" spans="2:7">
      <c r="B3068" t="s">
        <v>7493</v>
      </c>
      <c r="C3068" t="s">
        <v>7494</v>
      </c>
      <c r="D3068" t="s">
        <v>836</v>
      </c>
      <c r="E3068" t="s">
        <v>837</v>
      </c>
      <c r="F3068" t="s">
        <v>895</v>
      </c>
      <c r="G3068" t="s">
        <v>896</v>
      </c>
    </row>
    <row r="3069" spans="2:7">
      <c r="B3069" t="s">
        <v>7495</v>
      </c>
      <c r="C3069" t="s">
        <v>7496</v>
      </c>
      <c r="D3069" t="s">
        <v>836</v>
      </c>
      <c r="E3069" t="s">
        <v>837</v>
      </c>
      <c r="F3069" t="s">
        <v>1777</v>
      </c>
      <c r="G3069" t="s">
        <v>1778</v>
      </c>
    </row>
    <row r="3070" spans="2:7">
      <c r="B3070" t="s">
        <v>7497</v>
      </c>
      <c r="C3070" t="s">
        <v>7498</v>
      </c>
      <c r="D3070" t="s">
        <v>836</v>
      </c>
      <c r="E3070" t="s">
        <v>837</v>
      </c>
      <c r="F3070" t="s">
        <v>1533</v>
      </c>
      <c r="G3070" t="s">
        <v>1534</v>
      </c>
    </row>
    <row r="3071" spans="2:7">
      <c r="B3071" t="s">
        <v>7499</v>
      </c>
      <c r="C3071" t="s">
        <v>7500</v>
      </c>
      <c r="D3071" t="s">
        <v>836</v>
      </c>
      <c r="E3071" t="s">
        <v>837</v>
      </c>
      <c r="F3071" t="s">
        <v>1765</v>
      </c>
      <c r="G3071" t="s">
        <v>1766</v>
      </c>
    </row>
    <row r="3072" spans="2:7" hidden="1">
      <c r="B3072" t="s">
        <v>7501</v>
      </c>
      <c r="C3072" t="s">
        <v>7502</v>
      </c>
      <c r="D3072" t="s">
        <v>2438</v>
      </c>
      <c r="E3072" t="s">
        <v>2439</v>
      </c>
      <c r="F3072" t="s">
        <v>7503</v>
      </c>
      <c r="G3072" t="s">
        <v>7504</v>
      </c>
    </row>
    <row r="3073" spans="2:7">
      <c r="B3073" t="s">
        <v>7505</v>
      </c>
      <c r="C3073" t="s">
        <v>7506</v>
      </c>
      <c r="D3073" t="s">
        <v>836</v>
      </c>
      <c r="E3073" t="s">
        <v>837</v>
      </c>
      <c r="F3073" t="s">
        <v>2420</v>
      </c>
      <c r="G3073" t="s">
        <v>2421</v>
      </c>
    </row>
    <row r="3074" spans="2:7">
      <c r="B3074" t="s">
        <v>7507</v>
      </c>
      <c r="C3074" t="s">
        <v>7508</v>
      </c>
      <c r="D3074" t="s">
        <v>836</v>
      </c>
      <c r="E3074" t="s">
        <v>837</v>
      </c>
      <c r="F3074" t="s">
        <v>1843</v>
      </c>
      <c r="G3074" t="s">
        <v>1844</v>
      </c>
    </row>
    <row r="3075" spans="2:7">
      <c r="B3075" t="s">
        <v>7509</v>
      </c>
      <c r="C3075" t="s">
        <v>7510</v>
      </c>
      <c r="D3075" t="s">
        <v>836</v>
      </c>
      <c r="E3075" t="s">
        <v>837</v>
      </c>
      <c r="F3075" t="s">
        <v>1843</v>
      </c>
      <c r="G3075" t="s">
        <v>1844</v>
      </c>
    </row>
    <row r="3076" spans="2:7">
      <c r="B3076" t="s">
        <v>7511</v>
      </c>
      <c r="C3076" t="s">
        <v>7512</v>
      </c>
      <c r="D3076" t="s">
        <v>836</v>
      </c>
      <c r="E3076" t="s">
        <v>837</v>
      </c>
      <c r="F3076" t="s">
        <v>1843</v>
      </c>
      <c r="G3076" t="s">
        <v>1844</v>
      </c>
    </row>
    <row r="3077" spans="2:7">
      <c r="B3077" t="s">
        <v>7513</v>
      </c>
      <c r="C3077" t="s">
        <v>7514</v>
      </c>
      <c r="D3077" t="s">
        <v>836</v>
      </c>
      <c r="E3077" t="s">
        <v>837</v>
      </c>
      <c r="F3077" t="s">
        <v>1379</v>
      </c>
      <c r="G3077" t="s">
        <v>1380</v>
      </c>
    </row>
    <row r="3078" spans="2:7">
      <c r="B3078" t="s">
        <v>7515</v>
      </c>
      <c r="C3078" t="s">
        <v>7516</v>
      </c>
      <c r="D3078" t="s">
        <v>836</v>
      </c>
      <c r="E3078" t="s">
        <v>837</v>
      </c>
      <c r="F3078" t="s">
        <v>1379</v>
      </c>
      <c r="G3078" t="s">
        <v>1380</v>
      </c>
    </row>
    <row r="3079" spans="2:7">
      <c r="B3079" t="s">
        <v>7517</v>
      </c>
      <c r="C3079" t="s">
        <v>7518</v>
      </c>
      <c r="D3079" t="s">
        <v>836</v>
      </c>
      <c r="E3079" t="s">
        <v>837</v>
      </c>
      <c r="F3079" t="s">
        <v>1379</v>
      </c>
      <c r="G3079" t="s">
        <v>1380</v>
      </c>
    </row>
    <row r="3080" spans="2:7">
      <c r="B3080" t="s">
        <v>7519</v>
      </c>
      <c r="C3080" t="s">
        <v>7520</v>
      </c>
      <c r="D3080" t="s">
        <v>836</v>
      </c>
      <c r="E3080" t="s">
        <v>837</v>
      </c>
      <c r="F3080" t="s">
        <v>1379</v>
      </c>
      <c r="G3080" t="s">
        <v>1380</v>
      </c>
    </row>
    <row r="3081" spans="2:7">
      <c r="B3081" t="s">
        <v>7521</v>
      </c>
      <c r="C3081" t="s">
        <v>7522</v>
      </c>
      <c r="D3081" t="s">
        <v>836</v>
      </c>
      <c r="E3081" t="s">
        <v>837</v>
      </c>
      <c r="F3081" t="s">
        <v>1379</v>
      </c>
      <c r="G3081" t="s">
        <v>1380</v>
      </c>
    </row>
    <row r="3082" spans="2:7" hidden="1">
      <c r="B3082" t="s">
        <v>7523</v>
      </c>
      <c r="C3082" t="s">
        <v>7524</v>
      </c>
      <c r="D3082" t="s">
        <v>2438</v>
      </c>
      <c r="E3082" t="s">
        <v>2439</v>
      </c>
      <c r="F3082" t="s">
        <v>7525</v>
      </c>
      <c r="G3082" t="s">
        <v>7526</v>
      </c>
    </row>
    <row r="3083" spans="2:7">
      <c r="B3083" t="s">
        <v>7527</v>
      </c>
      <c r="C3083" t="s">
        <v>7528</v>
      </c>
      <c r="D3083" t="s">
        <v>836</v>
      </c>
      <c r="E3083" t="s">
        <v>837</v>
      </c>
      <c r="F3083" t="s">
        <v>1533</v>
      </c>
      <c r="G3083" t="s">
        <v>1534</v>
      </c>
    </row>
    <row r="3084" spans="2:7">
      <c r="B3084" t="s">
        <v>7529</v>
      </c>
      <c r="C3084" t="s">
        <v>7530</v>
      </c>
      <c r="D3084" t="s">
        <v>836</v>
      </c>
      <c r="E3084" t="s">
        <v>837</v>
      </c>
      <c r="F3084" t="s">
        <v>1533</v>
      </c>
      <c r="G3084" t="s">
        <v>1534</v>
      </c>
    </row>
    <row r="3085" spans="2:7">
      <c r="B3085" t="s">
        <v>7531</v>
      </c>
      <c r="C3085" t="s">
        <v>7532</v>
      </c>
      <c r="D3085" t="s">
        <v>836</v>
      </c>
      <c r="E3085" t="s">
        <v>837</v>
      </c>
      <c r="F3085" t="s">
        <v>1843</v>
      </c>
      <c r="G3085" t="s">
        <v>1844</v>
      </c>
    </row>
    <row r="3086" spans="2:7">
      <c r="B3086" t="s">
        <v>7533</v>
      </c>
      <c r="C3086" t="s">
        <v>7534</v>
      </c>
      <c r="D3086" t="s">
        <v>836</v>
      </c>
      <c r="E3086" t="s">
        <v>837</v>
      </c>
      <c r="F3086" t="s">
        <v>2420</v>
      </c>
      <c r="G3086" t="s">
        <v>2421</v>
      </c>
    </row>
    <row r="3087" spans="2:7">
      <c r="B3087" t="s">
        <v>7535</v>
      </c>
      <c r="C3087" t="s">
        <v>7536</v>
      </c>
      <c r="D3087" t="s">
        <v>836</v>
      </c>
      <c r="E3087" t="s">
        <v>837</v>
      </c>
      <c r="F3087" t="s">
        <v>1533</v>
      </c>
      <c r="G3087" t="s">
        <v>1534</v>
      </c>
    </row>
    <row r="3088" spans="2:7">
      <c r="B3088" t="s">
        <v>7537</v>
      </c>
      <c r="C3088" t="s">
        <v>7538</v>
      </c>
      <c r="D3088" t="s">
        <v>836</v>
      </c>
      <c r="E3088" t="s">
        <v>837</v>
      </c>
      <c r="F3088" t="s">
        <v>838</v>
      </c>
      <c r="G3088" t="s">
        <v>839</v>
      </c>
    </row>
    <row r="3089" spans="2:7">
      <c r="B3089" t="s">
        <v>7539</v>
      </c>
      <c r="C3089" t="s">
        <v>7540</v>
      </c>
      <c r="D3089" t="s">
        <v>836</v>
      </c>
      <c r="E3089" t="s">
        <v>837</v>
      </c>
      <c r="F3089" t="s">
        <v>1728</v>
      </c>
      <c r="G3089" t="s">
        <v>1729</v>
      </c>
    </row>
    <row r="3090" spans="2:7" hidden="1">
      <c r="B3090" t="s">
        <v>7541</v>
      </c>
      <c r="C3090" t="s">
        <v>7542</v>
      </c>
      <c r="D3090" t="s">
        <v>2438</v>
      </c>
      <c r="E3090" t="s">
        <v>2439</v>
      </c>
      <c r="F3090" t="s">
        <v>7543</v>
      </c>
      <c r="G3090" t="s">
        <v>7544</v>
      </c>
    </row>
    <row r="3091" spans="2:7">
      <c r="B3091" t="s">
        <v>7545</v>
      </c>
      <c r="C3091" t="s">
        <v>7546</v>
      </c>
      <c r="D3091" t="s">
        <v>836</v>
      </c>
      <c r="E3091" t="s">
        <v>837</v>
      </c>
      <c r="F3091" t="s">
        <v>1393</v>
      </c>
      <c r="G3091" t="s">
        <v>1394</v>
      </c>
    </row>
    <row r="3092" spans="2:7">
      <c r="B3092" t="s">
        <v>7547</v>
      </c>
      <c r="C3092" t="s">
        <v>7548</v>
      </c>
      <c r="D3092" t="s">
        <v>836</v>
      </c>
      <c r="E3092" t="s">
        <v>837</v>
      </c>
      <c r="F3092" t="s">
        <v>1614</v>
      </c>
      <c r="G3092" t="s">
        <v>1615</v>
      </c>
    </row>
    <row r="3093" spans="2:7">
      <c r="B3093" t="s">
        <v>7549</v>
      </c>
      <c r="C3093" t="s">
        <v>7550</v>
      </c>
      <c r="D3093" t="s">
        <v>836</v>
      </c>
      <c r="E3093" t="s">
        <v>837</v>
      </c>
      <c r="F3093" t="s">
        <v>1644</v>
      </c>
      <c r="G3093" t="s">
        <v>1645</v>
      </c>
    </row>
    <row r="3094" spans="2:7">
      <c r="B3094" t="s">
        <v>7551</v>
      </c>
      <c r="C3094" t="s">
        <v>7552</v>
      </c>
      <c r="D3094" t="s">
        <v>836</v>
      </c>
      <c r="E3094" t="s">
        <v>837</v>
      </c>
      <c r="F3094" t="s">
        <v>1523</v>
      </c>
      <c r="G3094" t="s">
        <v>1524</v>
      </c>
    </row>
    <row r="3095" spans="2:7">
      <c r="B3095" t="s">
        <v>7553</v>
      </c>
      <c r="C3095" t="s">
        <v>7554</v>
      </c>
      <c r="D3095" t="s">
        <v>836</v>
      </c>
      <c r="E3095" t="s">
        <v>837</v>
      </c>
      <c r="F3095" t="s">
        <v>1519</v>
      </c>
      <c r="G3095" t="s">
        <v>1520</v>
      </c>
    </row>
    <row r="3096" spans="2:7" hidden="1">
      <c r="B3096" t="s">
        <v>7555</v>
      </c>
      <c r="C3096" t="s">
        <v>7556</v>
      </c>
      <c r="D3096" t="s">
        <v>2438</v>
      </c>
      <c r="E3096" t="s">
        <v>2439</v>
      </c>
      <c r="F3096" t="s">
        <v>7557</v>
      </c>
      <c r="G3096" t="s">
        <v>7558</v>
      </c>
    </row>
    <row r="3097" spans="2:7">
      <c r="B3097" t="s">
        <v>7559</v>
      </c>
      <c r="C3097" t="s">
        <v>7560</v>
      </c>
      <c r="D3097" t="s">
        <v>836</v>
      </c>
      <c r="E3097" t="s">
        <v>837</v>
      </c>
      <c r="F3097" t="s">
        <v>1501</v>
      </c>
      <c r="G3097" t="s">
        <v>1502</v>
      </c>
    </row>
    <row r="3098" spans="2:7" hidden="1">
      <c r="B3098" t="s">
        <v>7561</v>
      </c>
      <c r="C3098" t="s">
        <v>7562</v>
      </c>
      <c r="D3098" t="s">
        <v>2438</v>
      </c>
      <c r="E3098" t="s">
        <v>2439</v>
      </c>
      <c r="F3098" t="s">
        <v>7563</v>
      </c>
      <c r="G3098" t="s">
        <v>7564</v>
      </c>
    </row>
    <row r="3099" spans="2:7">
      <c r="B3099" t="s">
        <v>7565</v>
      </c>
      <c r="C3099" t="s">
        <v>7566</v>
      </c>
      <c r="D3099" t="s">
        <v>836</v>
      </c>
      <c r="E3099" t="s">
        <v>837</v>
      </c>
      <c r="F3099" t="s">
        <v>1765</v>
      </c>
      <c r="G3099" t="s">
        <v>1766</v>
      </c>
    </row>
    <row r="3100" spans="2:7" hidden="1">
      <c r="B3100" t="s">
        <v>7567</v>
      </c>
      <c r="C3100" t="s">
        <v>7568</v>
      </c>
      <c r="D3100" t="s">
        <v>2438</v>
      </c>
      <c r="E3100" t="s">
        <v>2439</v>
      </c>
      <c r="F3100" t="s">
        <v>7431</v>
      </c>
      <c r="G3100" t="s">
        <v>7432</v>
      </c>
    </row>
    <row r="3101" spans="2:7">
      <c r="B3101" t="s">
        <v>7569</v>
      </c>
      <c r="C3101" t="s">
        <v>7570</v>
      </c>
      <c r="D3101" t="s">
        <v>836</v>
      </c>
      <c r="E3101" t="s">
        <v>837</v>
      </c>
      <c r="F3101" t="s">
        <v>1233</v>
      </c>
      <c r="G3101" t="s">
        <v>1234</v>
      </c>
    </row>
    <row r="3102" spans="2:7">
      <c r="B3102" t="s">
        <v>7571</v>
      </c>
      <c r="C3102" t="s">
        <v>7572</v>
      </c>
      <c r="D3102" t="s">
        <v>836</v>
      </c>
      <c r="E3102" t="s">
        <v>837</v>
      </c>
      <c r="F3102" t="s">
        <v>2752</v>
      </c>
      <c r="G3102" t="s">
        <v>2753</v>
      </c>
    </row>
    <row r="3103" spans="2:7">
      <c r="B3103" t="s">
        <v>7573</v>
      </c>
      <c r="C3103" t="s">
        <v>7574</v>
      </c>
      <c r="D3103" t="s">
        <v>836</v>
      </c>
      <c r="E3103" t="s">
        <v>837</v>
      </c>
      <c r="F3103" t="s">
        <v>1397</v>
      </c>
      <c r="G3103" t="s">
        <v>1398</v>
      </c>
    </row>
    <row r="3104" spans="2:7">
      <c r="B3104" t="s">
        <v>7575</v>
      </c>
      <c r="C3104" t="s">
        <v>7576</v>
      </c>
      <c r="D3104" t="s">
        <v>836</v>
      </c>
      <c r="E3104" t="s">
        <v>837</v>
      </c>
      <c r="F3104" t="s">
        <v>1497</v>
      </c>
      <c r="G3104" t="s">
        <v>1498</v>
      </c>
    </row>
    <row r="3105" spans="2:7">
      <c r="B3105" t="s">
        <v>7577</v>
      </c>
      <c r="C3105" t="s">
        <v>7578</v>
      </c>
      <c r="D3105" t="s">
        <v>836</v>
      </c>
      <c r="E3105" t="s">
        <v>837</v>
      </c>
      <c r="F3105" t="s">
        <v>2752</v>
      </c>
      <c r="G3105" t="s">
        <v>2753</v>
      </c>
    </row>
    <row r="3106" spans="2:7">
      <c r="B3106" t="s">
        <v>7579</v>
      </c>
      <c r="C3106" t="s">
        <v>7580</v>
      </c>
      <c r="D3106" t="s">
        <v>836</v>
      </c>
      <c r="E3106" t="s">
        <v>837</v>
      </c>
      <c r="F3106" t="s">
        <v>1644</v>
      </c>
      <c r="G3106" t="s">
        <v>1645</v>
      </c>
    </row>
    <row r="3107" spans="2:7">
      <c r="B3107" t="s">
        <v>7581</v>
      </c>
      <c r="C3107" t="s">
        <v>7582</v>
      </c>
      <c r="D3107" t="s">
        <v>836</v>
      </c>
      <c r="E3107" t="s">
        <v>837</v>
      </c>
      <c r="F3107" t="s">
        <v>2420</v>
      </c>
      <c r="G3107" t="s">
        <v>2421</v>
      </c>
    </row>
    <row r="3108" spans="2:7">
      <c r="B3108" t="s">
        <v>7583</v>
      </c>
      <c r="C3108" t="s">
        <v>7584</v>
      </c>
      <c r="D3108" t="s">
        <v>836</v>
      </c>
      <c r="E3108" t="s">
        <v>837</v>
      </c>
      <c r="F3108" t="s">
        <v>2230</v>
      </c>
      <c r="G3108" t="s">
        <v>2231</v>
      </c>
    </row>
    <row r="3109" spans="2:7">
      <c r="B3109" t="s">
        <v>7585</v>
      </c>
      <c r="C3109" t="s">
        <v>7586</v>
      </c>
      <c r="D3109" t="s">
        <v>836</v>
      </c>
      <c r="E3109" t="s">
        <v>837</v>
      </c>
      <c r="F3109" t="s">
        <v>916</v>
      </c>
      <c r="G3109" t="s">
        <v>917</v>
      </c>
    </row>
    <row r="3110" spans="2:7">
      <c r="B3110" t="s">
        <v>7587</v>
      </c>
      <c r="C3110" t="s">
        <v>7588</v>
      </c>
      <c r="D3110" t="s">
        <v>836</v>
      </c>
      <c r="E3110" t="s">
        <v>837</v>
      </c>
      <c r="F3110" t="s">
        <v>1523</v>
      </c>
      <c r="G3110" t="s">
        <v>1524</v>
      </c>
    </row>
    <row r="3111" spans="2:7">
      <c r="B3111" t="s">
        <v>7589</v>
      </c>
      <c r="C3111" t="s">
        <v>7590</v>
      </c>
      <c r="D3111" t="s">
        <v>836</v>
      </c>
      <c r="E3111" t="s">
        <v>837</v>
      </c>
      <c r="F3111" t="s">
        <v>1166</v>
      </c>
      <c r="G3111" t="s">
        <v>1167</v>
      </c>
    </row>
    <row r="3112" spans="2:7" hidden="1">
      <c r="B3112" t="s">
        <v>7591</v>
      </c>
      <c r="C3112" t="s">
        <v>7592</v>
      </c>
      <c r="D3112" t="s">
        <v>2438</v>
      </c>
      <c r="E3112" t="s">
        <v>2439</v>
      </c>
      <c r="F3112" t="s">
        <v>7411</v>
      </c>
      <c r="G3112" t="s">
        <v>7412</v>
      </c>
    </row>
    <row r="3113" spans="2:7">
      <c r="B3113" t="s">
        <v>7593</v>
      </c>
      <c r="C3113" t="s">
        <v>7594</v>
      </c>
      <c r="D3113" t="s">
        <v>836</v>
      </c>
      <c r="E3113" t="s">
        <v>837</v>
      </c>
      <c r="F3113" t="s">
        <v>2458</v>
      </c>
      <c r="G3113" t="s">
        <v>2459</v>
      </c>
    </row>
    <row r="3114" spans="2:7">
      <c r="B3114" t="s">
        <v>7595</v>
      </c>
      <c r="C3114" t="s">
        <v>7596</v>
      </c>
      <c r="D3114" t="s">
        <v>836</v>
      </c>
      <c r="E3114" t="s">
        <v>837</v>
      </c>
      <c r="F3114" t="s">
        <v>1745</v>
      </c>
      <c r="G3114" t="s">
        <v>1746</v>
      </c>
    </row>
    <row r="3115" spans="2:7">
      <c r="B3115" t="s">
        <v>7597</v>
      </c>
      <c r="C3115" t="s">
        <v>7598</v>
      </c>
      <c r="D3115" t="s">
        <v>836</v>
      </c>
      <c r="E3115" t="s">
        <v>837</v>
      </c>
      <c r="F3115" t="s">
        <v>1174</v>
      </c>
      <c r="G3115" t="s">
        <v>1175</v>
      </c>
    </row>
    <row r="3116" spans="2:7">
      <c r="B3116" t="s">
        <v>7599</v>
      </c>
      <c r="C3116" t="s">
        <v>7600</v>
      </c>
      <c r="D3116" t="s">
        <v>836</v>
      </c>
      <c r="E3116" t="s">
        <v>837</v>
      </c>
      <c r="F3116" t="s">
        <v>1458</v>
      </c>
      <c r="G3116" t="s">
        <v>1459</v>
      </c>
    </row>
    <row r="3117" spans="2:7">
      <c r="B3117" t="s">
        <v>7601</v>
      </c>
      <c r="C3117" t="s">
        <v>7602</v>
      </c>
      <c r="D3117" t="s">
        <v>836</v>
      </c>
      <c r="E3117" t="s">
        <v>837</v>
      </c>
      <c r="F3117" t="s">
        <v>895</v>
      </c>
      <c r="G3117" t="s">
        <v>896</v>
      </c>
    </row>
    <row r="3118" spans="2:7" hidden="1">
      <c r="B3118" t="s">
        <v>7603</v>
      </c>
      <c r="C3118" t="s">
        <v>7604</v>
      </c>
      <c r="D3118" t="s">
        <v>2438</v>
      </c>
      <c r="E3118" t="s">
        <v>2439</v>
      </c>
      <c r="F3118" t="s">
        <v>7605</v>
      </c>
      <c r="G3118" t="s">
        <v>7606</v>
      </c>
    </row>
    <row r="3119" spans="2:7">
      <c r="B3119" t="s">
        <v>7607</v>
      </c>
      <c r="C3119" t="s">
        <v>7608</v>
      </c>
      <c r="D3119" t="s">
        <v>836</v>
      </c>
      <c r="E3119" t="s">
        <v>837</v>
      </c>
      <c r="F3119" t="s">
        <v>1843</v>
      </c>
      <c r="G3119" t="s">
        <v>1844</v>
      </c>
    </row>
    <row r="3120" spans="2:7">
      <c r="B3120" t="s">
        <v>7609</v>
      </c>
      <c r="C3120" t="s">
        <v>7610</v>
      </c>
      <c r="D3120" t="s">
        <v>836</v>
      </c>
      <c r="E3120" t="s">
        <v>837</v>
      </c>
      <c r="F3120" t="s">
        <v>2758</v>
      </c>
      <c r="G3120" t="s">
        <v>2759</v>
      </c>
    </row>
    <row r="3121" spans="2:7" hidden="1">
      <c r="B3121" t="s">
        <v>7611</v>
      </c>
      <c r="C3121" t="s">
        <v>7612</v>
      </c>
      <c r="D3121" t="s">
        <v>2438</v>
      </c>
      <c r="E3121" t="s">
        <v>2439</v>
      </c>
      <c r="F3121" t="s">
        <v>7605</v>
      </c>
      <c r="G3121" t="s">
        <v>7606</v>
      </c>
    </row>
    <row r="3122" spans="2:7">
      <c r="B3122" t="s">
        <v>7613</v>
      </c>
      <c r="C3122" t="s">
        <v>7614</v>
      </c>
      <c r="D3122" t="s">
        <v>836</v>
      </c>
      <c r="E3122" t="s">
        <v>837</v>
      </c>
      <c r="F3122" t="s">
        <v>1668</v>
      </c>
      <c r="G3122" t="s">
        <v>1669</v>
      </c>
    </row>
    <row r="3123" spans="2:7">
      <c r="B3123" t="s">
        <v>7615</v>
      </c>
      <c r="C3123" t="s">
        <v>7616</v>
      </c>
      <c r="D3123" t="s">
        <v>836</v>
      </c>
      <c r="E3123" t="s">
        <v>837</v>
      </c>
      <c r="F3123" t="s">
        <v>2458</v>
      </c>
      <c r="G3123" t="s">
        <v>2459</v>
      </c>
    </row>
    <row r="3124" spans="2:7">
      <c r="B3124" t="s">
        <v>7617</v>
      </c>
      <c r="C3124" t="s">
        <v>7618</v>
      </c>
      <c r="D3124" t="s">
        <v>836</v>
      </c>
      <c r="E3124" t="s">
        <v>837</v>
      </c>
      <c r="F3124" t="s">
        <v>1668</v>
      </c>
      <c r="G3124" t="s">
        <v>1669</v>
      </c>
    </row>
    <row r="3125" spans="2:7">
      <c r="B3125" t="s">
        <v>7619</v>
      </c>
      <c r="C3125" t="s">
        <v>7620</v>
      </c>
      <c r="D3125" t="s">
        <v>836</v>
      </c>
      <c r="E3125" t="s">
        <v>837</v>
      </c>
      <c r="F3125" t="s">
        <v>1533</v>
      </c>
      <c r="G3125" t="s">
        <v>1534</v>
      </c>
    </row>
    <row r="3126" spans="2:7">
      <c r="B3126" t="s">
        <v>7621</v>
      </c>
      <c r="C3126" t="s">
        <v>7622</v>
      </c>
      <c r="D3126" t="s">
        <v>836</v>
      </c>
      <c r="E3126" t="s">
        <v>837</v>
      </c>
      <c r="F3126" t="s">
        <v>1843</v>
      </c>
      <c r="G3126" t="s">
        <v>1844</v>
      </c>
    </row>
    <row r="3127" spans="2:7">
      <c r="B3127" t="s">
        <v>7623</v>
      </c>
      <c r="C3127" t="s">
        <v>7624</v>
      </c>
      <c r="D3127" t="s">
        <v>836</v>
      </c>
      <c r="E3127" t="s">
        <v>837</v>
      </c>
      <c r="F3127" t="s">
        <v>2330</v>
      </c>
      <c r="G3127" t="s">
        <v>2331</v>
      </c>
    </row>
    <row r="3128" spans="2:7">
      <c r="B3128" t="s">
        <v>7625</v>
      </c>
      <c r="C3128" t="s">
        <v>7626</v>
      </c>
      <c r="D3128" t="s">
        <v>836</v>
      </c>
      <c r="E3128" t="s">
        <v>837</v>
      </c>
      <c r="F3128" t="s">
        <v>1757</v>
      </c>
      <c r="G3128" t="s">
        <v>1758</v>
      </c>
    </row>
    <row r="3129" spans="2:7">
      <c r="B3129" t="s">
        <v>7627</v>
      </c>
      <c r="C3129" t="s">
        <v>7628</v>
      </c>
      <c r="D3129" t="s">
        <v>836</v>
      </c>
      <c r="E3129" t="s">
        <v>837</v>
      </c>
      <c r="F3129" t="s">
        <v>1501</v>
      </c>
      <c r="G3129" t="s">
        <v>1502</v>
      </c>
    </row>
    <row r="3130" spans="2:7">
      <c r="B3130" t="s">
        <v>7629</v>
      </c>
      <c r="C3130" t="s">
        <v>7630</v>
      </c>
      <c r="D3130" t="s">
        <v>836</v>
      </c>
      <c r="E3130" t="s">
        <v>837</v>
      </c>
      <c r="F3130" t="s">
        <v>1245</v>
      </c>
      <c r="G3130" t="s">
        <v>1246</v>
      </c>
    </row>
    <row r="3131" spans="2:7">
      <c r="B3131" t="s">
        <v>7631</v>
      </c>
      <c r="C3131" t="s">
        <v>7632</v>
      </c>
      <c r="D3131" t="s">
        <v>836</v>
      </c>
      <c r="E3131" t="s">
        <v>837</v>
      </c>
      <c r="F3131" t="s">
        <v>1501</v>
      </c>
      <c r="G3131" t="s">
        <v>1502</v>
      </c>
    </row>
    <row r="3132" spans="2:7">
      <c r="B3132" t="s">
        <v>7633</v>
      </c>
      <c r="C3132" t="s">
        <v>7634</v>
      </c>
      <c r="D3132" t="s">
        <v>836</v>
      </c>
      <c r="E3132" t="s">
        <v>837</v>
      </c>
      <c r="F3132" t="s">
        <v>989</v>
      </c>
      <c r="G3132" t="s">
        <v>990</v>
      </c>
    </row>
    <row r="3133" spans="2:7">
      <c r="B3133" t="s">
        <v>7635</v>
      </c>
      <c r="C3133" t="s">
        <v>7636</v>
      </c>
      <c r="D3133" t="s">
        <v>836</v>
      </c>
      <c r="E3133" t="s">
        <v>837</v>
      </c>
      <c r="F3133" t="s">
        <v>838</v>
      </c>
      <c r="G3133" t="s">
        <v>839</v>
      </c>
    </row>
    <row r="3134" spans="2:7">
      <c r="B3134" t="s">
        <v>7637</v>
      </c>
      <c r="C3134" t="s">
        <v>7638</v>
      </c>
      <c r="D3134" t="s">
        <v>836</v>
      </c>
      <c r="E3134" t="s">
        <v>837</v>
      </c>
      <c r="F3134" t="s">
        <v>1777</v>
      </c>
      <c r="G3134" t="s">
        <v>1778</v>
      </c>
    </row>
    <row r="3135" spans="2:7">
      <c r="B3135" t="s">
        <v>7639</v>
      </c>
      <c r="C3135" t="s">
        <v>7640</v>
      </c>
      <c r="D3135" t="s">
        <v>836</v>
      </c>
      <c r="E3135" t="s">
        <v>837</v>
      </c>
      <c r="F3135" t="s">
        <v>2284</v>
      </c>
      <c r="G3135" t="s">
        <v>2285</v>
      </c>
    </row>
    <row r="3136" spans="2:7">
      <c r="B3136" t="s">
        <v>7641</v>
      </c>
      <c r="C3136" t="s">
        <v>7642</v>
      </c>
      <c r="D3136" t="s">
        <v>836</v>
      </c>
      <c r="E3136" t="s">
        <v>837</v>
      </c>
      <c r="F3136" t="s">
        <v>1843</v>
      </c>
      <c r="G3136" t="s">
        <v>1844</v>
      </c>
    </row>
    <row r="3137" spans="2:7">
      <c r="B3137" t="s">
        <v>7643</v>
      </c>
      <c r="C3137" t="s">
        <v>7644</v>
      </c>
      <c r="D3137" t="s">
        <v>836</v>
      </c>
      <c r="E3137" t="s">
        <v>837</v>
      </c>
      <c r="F3137" t="s">
        <v>1843</v>
      </c>
      <c r="G3137" t="s">
        <v>1844</v>
      </c>
    </row>
    <row r="3138" spans="2:7" hidden="1">
      <c r="B3138" t="s">
        <v>7645</v>
      </c>
      <c r="C3138" t="s">
        <v>7646</v>
      </c>
      <c r="D3138" t="s">
        <v>2438</v>
      </c>
      <c r="E3138" t="s">
        <v>2439</v>
      </c>
      <c r="F3138" t="s">
        <v>7647</v>
      </c>
      <c r="G3138" t="s">
        <v>7648</v>
      </c>
    </row>
    <row r="3139" spans="2:7">
      <c r="B3139" t="s">
        <v>7649</v>
      </c>
      <c r="C3139" t="s">
        <v>7650</v>
      </c>
      <c r="D3139" t="s">
        <v>836</v>
      </c>
      <c r="E3139" t="s">
        <v>837</v>
      </c>
      <c r="F3139" t="s">
        <v>2376</v>
      </c>
      <c r="G3139" t="s">
        <v>2377</v>
      </c>
    </row>
    <row r="3140" spans="2:7">
      <c r="B3140" t="s">
        <v>7651</v>
      </c>
      <c r="C3140" t="s">
        <v>7652</v>
      </c>
      <c r="D3140" t="s">
        <v>836</v>
      </c>
      <c r="E3140" t="s">
        <v>837</v>
      </c>
      <c r="F3140" t="s">
        <v>2031</v>
      </c>
      <c r="G3140" t="s">
        <v>2032</v>
      </c>
    </row>
    <row r="3141" spans="2:7">
      <c r="B3141" t="s">
        <v>7653</v>
      </c>
      <c r="C3141" t="s">
        <v>7654</v>
      </c>
      <c r="D3141" t="s">
        <v>836</v>
      </c>
      <c r="E3141" t="s">
        <v>837</v>
      </c>
      <c r="F3141" t="s">
        <v>2218</v>
      </c>
      <c r="G3141" t="s">
        <v>2219</v>
      </c>
    </row>
    <row r="3142" spans="2:7">
      <c r="B3142" t="s">
        <v>7655</v>
      </c>
      <c r="C3142" t="s">
        <v>7656</v>
      </c>
      <c r="D3142" t="s">
        <v>836</v>
      </c>
      <c r="E3142" t="s">
        <v>837</v>
      </c>
      <c r="F3142" t="s">
        <v>1843</v>
      </c>
      <c r="G3142" t="s">
        <v>1844</v>
      </c>
    </row>
    <row r="3143" spans="2:7">
      <c r="B3143" t="s">
        <v>7657</v>
      </c>
      <c r="C3143" t="s">
        <v>7658</v>
      </c>
      <c r="D3143" t="s">
        <v>836</v>
      </c>
      <c r="E3143" t="s">
        <v>837</v>
      </c>
      <c r="F3143" t="s">
        <v>1501</v>
      </c>
      <c r="G3143" t="s">
        <v>1502</v>
      </c>
    </row>
    <row r="3144" spans="2:7">
      <c r="B3144" t="s">
        <v>7659</v>
      </c>
      <c r="C3144" t="s">
        <v>7660</v>
      </c>
      <c r="D3144" t="s">
        <v>836</v>
      </c>
      <c r="E3144" t="s">
        <v>837</v>
      </c>
      <c r="F3144" t="s">
        <v>1501</v>
      </c>
      <c r="G3144" t="s">
        <v>1502</v>
      </c>
    </row>
    <row r="3145" spans="2:7">
      <c r="B3145" t="s">
        <v>7661</v>
      </c>
      <c r="C3145" t="s">
        <v>7662</v>
      </c>
      <c r="D3145" t="s">
        <v>836</v>
      </c>
      <c r="E3145" t="s">
        <v>837</v>
      </c>
      <c r="F3145" t="s">
        <v>2280</v>
      </c>
      <c r="G3145" t="s">
        <v>2281</v>
      </c>
    </row>
    <row r="3146" spans="2:7" hidden="1">
      <c r="B3146" t="s">
        <v>7663</v>
      </c>
      <c r="C3146" t="s">
        <v>7664</v>
      </c>
      <c r="D3146" t="s">
        <v>2438</v>
      </c>
      <c r="E3146" t="s">
        <v>2439</v>
      </c>
      <c r="F3146" t="s">
        <v>7605</v>
      </c>
      <c r="G3146" t="s">
        <v>7606</v>
      </c>
    </row>
    <row r="3147" spans="2:7">
      <c r="B3147" t="s">
        <v>7665</v>
      </c>
      <c r="C3147" t="s">
        <v>7666</v>
      </c>
      <c r="D3147" t="s">
        <v>836</v>
      </c>
      <c r="E3147" t="s">
        <v>837</v>
      </c>
      <c r="F3147" t="s">
        <v>1233</v>
      </c>
      <c r="G3147" t="s">
        <v>1234</v>
      </c>
    </row>
    <row r="3148" spans="2:7">
      <c r="B3148" t="s">
        <v>7667</v>
      </c>
      <c r="C3148" t="s">
        <v>7668</v>
      </c>
      <c r="D3148" t="s">
        <v>836</v>
      </c>
      <c r="E3148" t="s">
        <v>837</v>
      </c>
      <c r="F3148" t="s">
        <v>2376</v>
      </c>
      <c r="G3148" t="s">
        <v>2377</v>
      </c>
    </row>
    <row r="3149" spans="2:7">
      <c r="B3149" t="s">
        <v>7669</v>
      </c>
      <c r="C3149" t="s">
        <v>7670</v>
      </c>
      <c r="D3149" t="s">
        <v>836</v>
      </c>
      <c r="E3149" t="s">
        <v>837</v>
      </c>
      <c r="F3149" t="s">
        <v>1397</v>
      </c>
      <c r="G3149" t="s">
        <v>1398</v>
      </c>
    </row>
    <row r="3150" spans="2:7">
      <c r="B3150" t="s">
        <v>7671</v>
      </c>
      <c r="C3150" t="s">
        <v>7672</v>
      </c>
      <c r="D3150" t="s">
        <v>836</v>
      </c>
      <c r="E3150" t="s">
        <v>837</v>
      </c>
      <c r="F3150" t="s">
        <v>1843</v>
      </c>
      <c r="G3150" t="s">
        <v>1844</v>
      </c>
    </row>
    <row r="3151" spans="2:7">
      <c r="B3151" t="s">
        <v>7673</v>
      </c>
      <c r="C3151" t="s">
        <v>7674</v>
      </c>
      <c r="D3151" t="s">
        <v>836</v>
      </c>
      <c r="E3151" t="s">
        <v>837</v>
      </c>
      <c r="F3151" t="s">
        <v>1397</v>
      </c>
      <c r="G3151" t="s">
        <v>1398</v>
      </c>
    </row>
    <row r="3152" spans="2:7">
      <c r="B3152" t="s">
        <v>7675</v>
      </c>
      <c r="C3152" t="s">
        <v>7676</v>
      </c>
      <c r="D3152" t="s">
        <v>836</v>
      </c>
      <c r="E3152" t="s">
        <v>837</v>
      </c>
      <c r="F3152" t="s">
        <v>1843</v>
      </c>
      <c r="G3152" t="s">
        <v>1844</v>
      </c>
    </row>
    <row r="3153" spans="2:7">
      <c r="B3153" t="s">
        <v>7677</v>
      </c>
      <c r="C3153" t="s">
        <v>7678</v>
      </c>
      <c r="D3153" t="s">
        <v>836</v>
      </c>
      <c r="E3153" t="s">
        <v>837</v>
      </c>
      <c r="F3153" t="s">
        <v>1769</v>
      </c>
      <c r="G3153" t="s">
        <v>1770</v>
      </c>
    </row>
    <row r="3154" spans="2:7">
      <c r="B3154" t="s">
        <v>7679</v>
      </c>
      <c r="C3154" t="s">
        <v>7680</v>
      </c>
      <c r="D3154" t="s">
        <v>836</v>
      </c>
      <c r="E3154" t="s">
        <v>837</v>
      </c>
      <c r="F3154" t="s">
        <v>1487</v>
      </c>
      <c r="G3154" t="s">
        <v>1488</v>
      </c>
    </row>
    <row r="3155" spans="2:7">
      <c r="B3155" t="s">
        <v>7681</v>
      </c>
      <c r="C3155" t="s">
        <v>7682</v>
      </c>
      <c r="D3155" t="s">
        <v>836</v>
      </c>
      <c r="E3155" t="s">
        <v>837</v>
      </c>
      <c r="F3155" t="s">
        <v>1487</v>
      </c>
      <c r="G3155" t="s">
        <v>1488</v>
      </c>
    </row>
    <row r="3156" spans="2:7">
      <c r="B3156" t="s">
        <v>7683</v>
      </c>
      <c r="C3156" t="s">
        <v>7684</v>
      </c>
      <c r="D3156" t="s">
        <v>836</v>
      </c>
      <c r="E3156" t="s">
        <v>837</v>
      </c>
      <c r="F3156" t="s">
        <v>1013</v>
      </c>
      <c r="G3156" t="s">
        <v>1014</v>
      </c>
    </row>
    <row r="3157" spans="2:7">
      <c r="B3157" t="s">
        <v>7685</v>
      </c>
      <c r="C3157" t="s">
        <v>7686</v>
      </c>
      <c r="D3157" t="s">
        <v>836</v>
      </c>
      <c r="E3157" t="s">
        <v>837</v>
      </c>
      <c r="F3157" t="s">
        <v>1668</v>
      </c>
      <c r="G3157" t="s">
        <v>1669</v>
      </c>
    </row>
    <row r="3158" spans="2:7" hidden="1">
      <c r="B3158" t="s">
        <v>7687</v>
      </c>
      <c r="C3158" t="s">
        <v>7688</v>
      </c>
      <c r="D3158" t="s">
        <v>2438</v>
      </c>
      <c r="E3158" t="s">
        <v>2439</v>
      </c>
      <c r="F3158" t="s">
        <v>7647</v>
      </c>
      <c r="G3158" t="s">
        <v>7648</v>
      </c>
    </row>
    <row r="3159" spans="2:7">
      <c r="B3159" t="s">
        <v>7689</v>
      </c>
      <c r="C3159" t="s">
        <v>7690</v>
      </c>
      <c r="D3159" t="s">
        <v>836</v>
      </c>
      <c r="E3159" t="s">
        <v>837</v>
      </c>
      <c r="F3159" t="s">
        <v>1533</v>
      </c>
      <c r="G3159" t="s">
        <v>1534</v>
      </c>
    </row>
    <row r="3160" spans="2:7">
      <c r="B3160" t="s">
        <v>7691</v>
      </c>
      <c r="C3160" t="s">
        <v>7692</v>
      </c>
      <c r="D3160" t="s">
        <v>836</v>
      </c>
      <c r="E3160" t="s">
        <v>837</v>
      </c>
      <c r="F3160" t="s">
        <v>2494</v>
      </c>
      <c r="G3160" t="s">
        <v>2495</v>
      </c>
    </row>
    <row r="3161" spans="2:7">
      <c r="B3161" t="s">
        <v>7693</v>
      </c>
      <c r="C3161" t="s">
        <v>7694</v>
      </c>
      <c r="D3161" t="s">
        <v>836</v>
      </c>
      <c r="E3161" t="s">
        <v>837</v>
      </c>
      <c r="F3161" t="s">
        <v>2129</v>
      </c>
      <c r="G3161" t="s">
        <v>2130</v>
      </c>
    </row>
    <row r="3162" spans="2:7">
      <c r="B3162" t="s">
        <v>7695</v>
      </c>
      <c r="C3162" t="s">
        <v>7696</v>
      </c>
      <c r="D3162" t="s">
        <v>836</v>
      </c>
      <c r="E3162" t="s">
        <v>837</v>
      </c>
      <c r="F3162" t="s">
        <v>1533</v>
      </c>
      <c r="G3162" t="s">
        <v>1534</v>
      </c>
    </row>
    <row r="3163" spans="2:7">
      <c r="B3163" t="s">
        <v>7697</v>
      </c>
      <c r="C3163" t="s">
        <v>7698</v>
      </c>
      <c r="D3163" t="s">
        <v>836</v>
      </c>
      <c r="E3163" t="s">
        <v>837</v>
      </c>
      <c r="F3163" t="s">
        <v>1533</v>
      </c>
      <c r="G3163" t="s">
        <v>1534</v>
      </c>
    </row>
    <row r="3164" spans="2:7">
      <c r="B3164" t="s">
        <v>7699</v>
      </c>
      <c r="C3164" t="s">
        <v>7700</v>
      </c>
      <c r="D3164" t="s">
        <v>836</v>
      </c>
      <c r="E3164" t="s">
        <v>837</v>
      </c>
      <c r="F3164" t="s">
        <v>1885</v>
      </c>
      <c r="G3164" t="s">
        <v>1886</v>
      </c>
    </row>
    <row r="3165" spans="2:7">
      <c r="B3165" t="s">
        <v>7701</v>
      </c>
      <c r="C3165" t="s">
        <v>7702</v>
      </c>
      <c r="D3165" t="s">
        <v>836</v>
      </c>
      <c r="E3165" t="s">
        <v>837</v>
      </c>
      <c r="F3165" t="s">
        <v>1777</v>
      </c>
      <c r="G3165" t="s">
        <v>1778</v>
      </c>
    </row>
    <row r="3166" spans="2:7">
      <c r="B3166" t="s">
        <v>7703</v>
      </c>
      <c r="C3166" t="s">
        <v>7704</v>
      </c>
      <c r="D3166" t="s">
        <v>836</v>
      </c>
      <c r="E3166" t="s">
        <v>837</v>
      </c>
      <c r="F3166" t="s">
        <v>2218</v>
      </c>
      <c r="G3166" t="s">
        <v>2219</v>
      </c>
    </row>
    <row r="3167" spans="2:7">
      <c r="B3167" t="s">
        <v>7705</v>
      </c>
      <c r="C3167" t="s">
        <v>7706</v>
      </c>
      <c r="D3167" t="s">
        <v>836</v>
      </c>
      <c r="E3167" t="s">
        <v>837</v>
      </c>
      <c r="F3167" t="s">
        <v>1843</v>
      </c>
      <c r="G3167" t="s">
        <v>1844</v>
      </c>
    </row>
    <row r="3168" spans="2:7">
      <c r="B3168" t="s">
        <v>7707</v>
      </c>
      <c r="C3168" t="s">
        <v>7708</v>
      </c>
      <c r="D3168" t="s">
        <v>836</v>
      </c>
      <c r="E3168" t="s">
        <v>837</v>
      </c>
      <c r="F3168" t="s">
        <v>1501</v>
      </c>
      <c r="G3168" t="s">
        <v>1502</v>
      </c>
    </row>
    <row r="3169" spans="2:7">
      <c r="B3169" t="s">
        <v>7709</v>
      </c>
      <c r="C3169" t="s">
        <v>7710</v>
      </c>
      <c r="D3169" t="s">
        <v>836</v>
      </c>
      <c r="E3169" t="s">
        <v>837</v>
      </c>
      <c r="F3169" t="s">
        <v>2420</v>
      </c>
      <c r="G3169" t="s">
        <v>2421</v>
      </c>
    </row>
    <row r="3170" spans="2:7">
      <c r="B3170" t="s">
        <v>7711</v>
      </c>
      <c r="C3170" t="s">
        <v>7712</v>
      </c>
      <c r="D3170" t="s">
        <v>836</v>
      </c>
      <c r="E3170" t="s">
        <v>837</v>
      </c>
      <c r="F3170" t="s">
        <v>1769</v>
      </c>
      <c r="G3170" t="s">
        <v>1770</v>
      </c>
    </row>
    <row r="3171" spans="2:7">
      <c r="B3171" t="s">
        <v>7713</v>
      </c>
      <c r="C3171" t="s">
        <v>7714</v>
      </c>
      <c r="D3171" t="s">
        <v>836</v>
      </c>
      <c r="E3171" t="s">
        <v>837</v>
      </c>
      <c r="F3171" t="s">
        <v>2376</v>
      </c>
      <c r="G3171" t="s">
        <v>2377</v>
      </c>
    </row>
    <row r="3172" spans="2:7" hidden="1">
      <c r="B3172" t="s">
        <v>7715</v>
      </c>
      <c r="C3172" t="s">
        <v>7716</v>
      </c>
      <c r="D3172" t="s">
        <v>2438</v>
      </c>
      <c r="E3172" t="s">
        <v>2439</v>
      </c>
      <c r="F3172" t="s">
        <v>7717</v>
      </c>
      <c r="G3172" t="s">
        <v>7718</v>
      </c>
    </row>
    <row r="3173" spans="2:7">
      <c r="B3173" t="s">
        <v>7719</v>
      </c>
      <c r="C3173" t="s">
        <v>7720</v>
      </c>
      <c r="D3173" t="s">
        <v>836</v>
      </c>
      <c r="E3173" t="s">
        <v>837</v>
      </c>
      <c r="F3173" t="s">
        <v>895</v>
      </c>
      <c r="G3173" t="s">
        <v>896</v>
      </c>
    </row>
    <row r="3174" spans="2:7">
      <c r="B3174" t="s">
        <v>7721</v>
      </c>
      <c r="C3174" t="s">
        <v>7722</v>
      </c>
      <c r="D3174" t="s">
        <v>836</v>
      </c>
      <c r="E3174" t="s">
        <v>837</v>
      </c>
      <c r="F3174" t="s">
        <v>1728</v>
      </c>
      <c r="G3174" t="s">
        <v>1729</v>
      </c>
    </row>
    <row r="3175" spans="2:7">
      <c r="B3175" t="s">
        <v>7723</v>
      </c>
      <c r="C3175" t="s">
        <v>7724</v>
      </c>
      <c r="D3175" t="s">
        <v>836</v>
      </c>
      <c r="E3175" t="s">
        <v>837</v>
      </c>
      <c r="F3175" t="s">
        <v>1648</v>
      </c>
      <c r="G3175" t="s">
        <v>1649</v>
      </c>
    </row>
    <row r="3176" spans="2:7">
      <c r="B3176" t="s">
        <v>7725</v>
      </c>
      <c r="C3176" t="s">
        <v>7726</v>
      </c>
      <c r="D3176" t="s">
        <v>836</v>
      </c>
      <c r="E3176" t="s">
        <v>837</v>
      </c>
      <c r="F3176" t="s">
        <v>1843</v>
      </c>
      <c r="G3176" t="s">
        <v>1844</v>
      </c>
    </row>
    <row r="3177" spans="2:7">
      <c r="B3177" t="s">
        <v>7727</v>
      </c>
      <c r="C3177" t="s">
        <v>7728</v>
      </c>
      <c r="D3177" t="s">
        <v>836</v>
      </c>
      <c r="E3177" t="s">
        <v>837</v>
      </c>
      <c r="F3177" t="s">
        <v>1843</v>
      </c>
      <c r="G3177" t="s">
        <v>1844</v>
      </c>
    </row>
    <row r="3178" spans="2:7">
      <c r="B3178" t="s">
        <v>7729</v>
      </c>
      <c r="C3178" t="s">
        <v>7730</v>
      </c>
      <c r="D3178" t="s">
        <v>836</v>
      </c>
      <c r="E3178" t="s">
        <v>837</v>
      </c>
      <c r="F3178" t="s">
        <v>1401</v>
      </c>
      <c r="G3178" t="s">
        <v>1402</v>
      </c>
    </row>
    <row r="3179" spans="2:7">
      <c r="B3179" t="s">
        <v>7731</v>
      </c>
      <c r="C3179" t="s">
        <v>7732</v>
      </c>
      <c r="D3179" t="s">
        <v>836</v>
      </c>
      <c r="E3179" t="s">
        <v>837</v>
      </c>
      <c r="F3179" t="s">
        <v>1233</v>
      </c>
      <c r="G3179" t="s">
        <v>1234</v>
      </c>
    </row>
    <row r="3180" spans="2:7">
      <c r="B3180" t="s">
        <v>7733</v>
      </c>
      <c r="C3180" t="s">
        <v>7734</v>
      </c>
      <c r="D3180" t="s">
        <v>836</v>
      </c>
      <c r="E3180" t="s">
        <v>837</v>
      </c>
      <c r="F3180" t="s">
        <v>2494</v>
      </c>
      <c r="G3180" t="s">
        <v>2495</v>
      </c>
    </row>
    <row r="3181" spans="2:7">
      <c r="B3181" t="s">
        <v>7735</v>
      </c>
      <c r="C3181" t="s">
        <v>7736</v>
      </c>
      <c r="D3181" t="s">
        <v>836</v>
      </c>
      <c r="E3181" t="s">
        <v>837</v>
      </c>
      <c r="F3181" t="s">
        <v>1668</v>
      </c>
      <c r="G3181" t="s">
        <v>1669</v>
      </c>
    </row>
    <row r="3182" spans="2:7">
      <c r="B3182" t="s">
        <v>7737</v>
      </c>
      <c r="C3182" t="s">
        <v>7738</v>
      </c>
      <c r="D3182" t="s">
        <v>836</v>
      </c>
      <c r="E3182" t="s">
        <v>837</v>
      </c>
      <c r="F3182" t="s">
        <v>1668</v>
      </c>
      <c r="G3182" t="s">
        <v>1669</v>
      </c>
    </row>
    <row r="3183" spans="2:7">
      <c r="B3183" t="s">
        <v>7739</v>
      </c>
      <c r="C3183" t="s">
        <v>7740</v>
      </c>
      <c r="D3183" t="s">
        <v>836</v>
      </c>
      <c r="E3183" t="s">
        <v>837</v>
      </c>
      <c r="F3183" t="s">
        <v>2129</v>
      </c>
      <c r="G3183" t="s">
        <v>2130</v>
      </c>
    </row>
    <row r="3184" spans="2:7">
      <c r="B3184" t="s">
        <v>7741</v>
      </c>
      <c r="C3184" t="s">
        <v>7742</v>
      </c>
      <c r="D3184" t="s">
        <v>836</v>
      </c>
      <c r="E3184" t="s">
        <v>837</v>
      </c>
      <c r="F3184" t="s">
        <v>1682</v>
      </c>
      <c r="G3184" t="s">
        <v>1683</v>
      </c>
    </row>
    <row r="3185" spans="2:7" hidden="1">
      <c r="B3185" t="s">
        <v>7743</v>
      </c>
      <c r="C3185" t="s">
        <v>7744</v>
      </c>
      <c r="D3185" t="s">
        <v>2438</v>
      </c>
      <c r="E3185" t="s">
        <v>2439</v>
      </c>
      <c r="F3185" t="s">
        <v>7745</v>
      </c>
      <c r="G3185" t="s">
        <v>7746</v>
      </c>
    </row>
    <row r="3186" spans="2:7">
      <c r="B3186" t="s">
        <v>7747</v>
      </c>
      <c r="C3186" t="s">
        <v>7748</v>
      </c>
      <c r="D3186" t="s">
        <v>836</v>
      </c>
      <c r="E3186" t="s">
        <v>837</v>
      </c>
      <c r="F3186" t="s">
        <v>2280</v>
      </c>
      <c r="G3186" t="s">
        <v>2281</v>
      </c>
    </row>
    <row r="3187" spans="2:7">
      <c r="B3187" t="s">
        <v>7749</v>
      </c>
      <c r="C3187" t="s">
        <v>7750</v>
      </c>
      <c r="D3187" t="s">
        <v>836</v>
      </c>
      <c r="E3187" t="s">
        <v>837</v>
      </c>
      <c r="F3187" t="s">
        <v>1757</v>
      </c>
      <c r="G3187" t="s">
        <v>1758</v>
      </c>
    </row>
    <row r="3188" spans="2:7">
      <c r="B3188" t="s">
        <v>7751</v>
      </c>
      <c r="C3188" t="s">
        <v>7752</v>
      </c>
      <c r="D3188" t="s">
        <v>836</v>
      </c>
      <c r="E3188" t="s">
        <v>837</v>
      </c>
      <c r="F3188" t="s">
        <v>1166</v>
      </c>
      <c r="G3188" t="s">
        <v>1167</v>
      </c>
    </row>
    <row r="3189" spans="2:7">
      <c r="B3189" t="s">
        <v>7753</v>
      </c>
      <c r="C3189" t="s">
        <v>7754</v>
      </c>
      <c r="D3189" t="s">
        <v>836</v>
      </c>
      <c r="E3189" t="s">
        <v>837</v>
      </c>
      <c r="F3189" t="s">
        <v>1523</v>
      </c>
      <c r="G3189" t="s">
        <v>1524</v>
      </c>
    </row>
    <row r="3190" spans="2:7">
      <c r="B3190" t="s">
        <v>7755</v>
      </c>
      <c r="C3190" t="s">
        <v>7756</v>
      </c>
      <c r="D3190" t="s">
        <v>836</v>
      </c>
      <c r="E3190" t="s">
        <v>837</v>
      </c>
      <c r="F3190" t="s">
        <v>1765</v>
      </c>
      <c r="G3190" t="s">
        <v>1766</v>
      </c>
    </row>
    <row r="3191" spans="2:7">
      <c r="B3191" t="s">
        <v>7757</v>
      </c>
      <c r="C3191" t="s">
        <v>7758</v>
      </c>
      <c r="D3191" t="s">
        <v>836</v>
      </c>
      <c r="E3191" t="s">
        <v>837</v>
      </c>
      <c r="F3191" t="s">
        <v>1533</v>
      </c>
      <c r="G3191" t="s">
        <v>1534</v>
      </c>
    </row>
    <row r="3192" spans="2:7">
      <c r="B3192" t="s">
        <v>7759</v>
      </c>
      <c r="C3192" t="s">
        <v>7760</v>
      </c>
      <c r="D3192" t="s">
        <v>836</v>
      </c>
      <c r="E3192" t="s">
        <v>837</v>
      </c>
      <c r="F3192" t="s">
        <v>1769</v>
      </c>
      <c r="G3192" t="s">
        <v>1770</v>
      </c>
    </row>
    <row r="3193" spans="2:7">
      <c r="B3193" t="s">
        <v>7761</v>
      </c>
      <c r="C3193" t="s">
        <v>7762</v>
      </c>
      <c r="D3193" t="s">
        <v>836</v>
      </c>
      <c r="E3193" t="s">
        <v>837</v>
      </c>
      <c r="F3193" t="s">
        <v>1563</v>
      </c>
      <c r="G3193" t="s">
        <v>1564</v>
      </c>
    </row>
    <row r="3194" spans="2:7">
      <c r="B3194" t="s">
        <v>7763</v>
      </c>
      <c r="C3194" t="s">
        <v>7764</v>
      </c>
      <c r="D3194" t="s">
        <v>836</v>
      </c>
      <c r="E3194" t="s">
        <v>837</v>
      </c>
      <c r="F3194" t="s">
        <v>1519</v>
      </c>
      <c r="G3194" t="s">
        <v>1520</v>
      </c>
    </row>
    <row r="3195" spans="2:7">
      <c r="B3195" t="s">
        <v>7765</v>
      </c>
      <c r="C3195" t="s">
        <v>7766</v>
      </c>
      <c r="D3195" t="s">
        <v>836</v>
      </c>
      <c r="E3195" t="s">
        <v>837</v>
      </c>
      <c r="F3195" t="s">
        <v>1843</v>
      </c>
      <c r="G3195" t="s">
        <v>1844</v>
      </c>
    </row>
    <row r="3196" spans="2:7">
      <c r="B3196" t="s">
        <v>7767</v>
      </c>
      <c r="C3196" t="s">
        <v>7768</v>
      </c>
      <c r="D3196" t="s">
        <v>836</v>
      </c>
      <c r="E3196" t="s">
        <v>837</v>
      </c>
      <c r="F3196" t="s">
        <v>1765</v>
      </c>
      <c r="G3196" t="s">
        <v>1766</v>
      </c>
    </row>
    <row r="3197" spans="2:7">
      <c r="B3197" t="s">
        <v>7769</v>
      </c>
      <c r="C3197" t="s">
        <v>7770</v>
      </c>
      <c r="D3197" t="s">
        <v>836</v>
      </c>
      <c r="E3197" t="s">
        <v>837</v>
      </c>
      <c r="F3197" t="s">
        <v>1843</v>
      </c>
      <c r="G3197" t="s">
        <v>1844</v>
      </c>
    </row>
    <row r="3198" spans="2:7" hidden="1">
      <c r="B3198" t="s">
        <v>7771</v>
      </c>
      <c r="C3198" t="s">
        <v>7772</v>
      </c>
      <c r="D3198" t="s">
        <v>2438</v>
      </c>
      <c r="E3198" t="s">
        <v>2439</v>
      </c>
      <c r="F3198" t="s">
        <v>7773</v>
      </c>
      <c r="G3198" t="s">
        <v>7774</v>
      </c>
    </row>
    <row r="3199" spans="2:7" hidden="1">
      <c r="B3199" t="s">
        <v>7775</v>
      </c>
      <c r="C3199" t="s">
        <v>7776</v>
      </c>
      <c r="D3199" t="s">
        <v>2438</v>
      </c>
      <c r="E3199" t="s">
        <v>2439</v>
      </c>
      <c r="F3199" t="s">
        <v>7647</v>
      </c>
      <c r="G3199" t="s">
        <v>7648</v>
      </c>
    </row>
    <row r="3200" spans="2:7">
      <c r="B3200" t="s">
        <v>7777</v>
      </c>
      <c r="C3200" t="s">
        <v>7778</v>
      </c>
      <c r="D3200" t="s">
        <v>836</v>
      </c>
      <c r="E3200" t="s">
        <v>837</v>
      </c>
      <c r="F3200" t="s">
        <v>1458</v>
      </c>
      <c r="G3200" t="s">
        <v>1459</v>
      </c>
    </row>
    <row r="3201" spans="2:7">
      <c r="B3201" t="s">
        <v>7779</v>
      </c>
      <c r="C3201" t="s">
        <v>7780</v>
      </c>
      <c r="D3201" t="s">
        <v>836</v>
      </c>
      <c r="E3201" t="s">
        <v>837</v>
      </c>
      <c r="F3201" t="s">
        <v>1769</v>
      </c>
      <c r="G3201" t="s">
        <v>1770</v>
      </c>
    </row>
    <row r="3202" spans="2:7" hidden="1">
      <c r="B3202" t="s">
        <v>7781</v>
      </c>
      <c r="C3202" t="s">
        <v>7782</v>
      </c>
      <c r="D3202" t="s">
        <v>2438</v>
      </c>
      <c r="E3202" t="s">
        <v>2439</v>
      </c>
      <c r="F3202" t="s">
        <v>7783</v>
      </c>
      <c r="G3202" t="s">
        <v>7784</v>
      </c>
    </row>
    <row r="3203" spans="2:7">
      <c r="B3203" t="s">
        <v>7785</v>
      </c>
      <c r="C3203" t="s">
        <v>7786</v>
      </c>
      <c r="D3203" t="s">
        <v>836</v>
      </c>
      <c r="E3203" t="s">
        <v>837</v>
      </c>
      <c r="F3203" t="s">
        <v>1765</v>
      </c>
      <c r="G3203" t="s">
        <v>1766</v>
      </c>
    </row>
    <row r="3204" spans="2:7" hidden="1">
      <c r="B3204" t="s">
        <v>7787</v>
      </c>
      <c r="C3204" t="s">
        <v>7788</v>
      </c>
      <c r="D3204" t="s">
        <v>2438</v>
      </c>
      <c r="E3204" t="s">
        <v>2439</v>
      </c>
      <c r="F3204" t="s">
        <v>7789</v>
      </c>
      <c r="G3204" t="s">
        <v>7790</v>
      </c>
    </row>
    <row r="3205" spans="2:7">
      <c r="B3205" t="s">
        <v>7791</v>
      </c>
      <c r="C3205" t="s">
        <v>7792</v>
      </c>
      <c r="D3205" t="s">
        <v>836</v>
      </c>
      <c r="E3205" t="s">
        <v>837</v>
      </c>
      <c r="F3205" t="s">
        <v>2129</v>
      </c>
      <c r="G3205" t="s">
        <v>2130</v>
      </c>
    </row>
    <row r="3206" spans="2:7">
      <c r="B3206" t="s">
        <v>7793</v>
      </c>
      <c r="C3206" t="s">
        <v>7794</v>
      </c>
      <c r="D3206" t="s">
        <v>836</v>
      </c>
      <c r="E3206" t="s">
        <v>837</v>
      </c>
      <c r="F3206" t="s">
        <v>1393</v>
      </c>
      <c r="G3206" t="s">
        <v>1394</v>
      </c>
    </row>
    <row r="3207" spans="2:7">
      <c r="B3207" t="s">
        <v>7795</v>
      </c>
      <c r="C3207" t="s">
        <v>7796</v>
      </c>
      <c r="D3207" t="s">
        <v>836</v>
      </c>
      <c r="E3207" t="s">
        <v>837</v>
      </c>
      <c r="F3207" t="s">
        <v>1393</v>
      </c>
      <c r="G3207" t="s">
        <v>1394</v>
      </c>
    </row>
    <row r="3208" spans="2:7">
      <c r="B3208" t="s">
        <v>7797</v>
      </c>
      <c r="C3208" t="s">
        <v>7798</v>
      </c>
      <c r="D3208" t="s">
        <v>836</v>
      </c>
      <c r="E3208" t="s">
        <v>837</v>
      </c>
      <c r="F3208" t="s">
        <v>1668</v>
      </c>
      <c r="G3208" t="s">
        <v>1669</v>
      </c>
    </row>
    <row r="3209" spans="2:7">
      <c r="B3209" t="s">
        <v>7799</v>
      </c>
      <c r="C3209" t="s">
        <v>7800</v>
      </c>
      <c r="D3209" t="s">
        <v>836</v>
      </c>
      <c r="E3209" t="s">
        <v>837</v>
      </c>
      <c r="F3209" t="s">
        <v>1769</v>
      </c>
      <c r="G3209" t="s">
        <v>1770</v>
      </c>
    </row>
    <row r="3210" spans="2:7">
      <c r="B3210" t="s">
        <v>7801</v>
      </c>
      <c r="C3210" t="s">
        <v>7802</v>
      </c>
      <c r="D3210" t="s">
        <v>836</v>
      </c>
      <c r="E3210" t="s">
        <v>837</v>
      </c>
      <c r="F3210" t="s">
        <v>1769</v>
      </c>
      <c r="G3210" t="s">
        <v>1770</v>
      </c>
    </row>
    <row r="3211" spans="2:7">
      <c r="B3211" t="s">
        <v>7803</v>
      </c>
      <c r="C3211" t="s">
        <v>7804</v>
      </c>
      <c r="D3211" t="s">
        <v>836</v>
      </c>
      <c r="E3211" t="s">
        <v>837</v>
      </c>
      <c r="F3211" t="s">
        <v>1765</v>
      </c>
      <c r="G3211" t="s">
        <v>1766</v>
      </c>
    </row>
    <row r="3212" spans="2:7">
      <c r="B3212" t="s">
        <v>7805</v>
      </c>
      <c r="C3212" t="s">
        <v>7806</v>
      </c>
      <c r="D3212" t="s">
        <v>836</v>
      </c>
      <c r="E3212" t="s">
        <v>837</v>
      </c>
      <c r="F3212" t="s">
        <v>1458</v>
      </c>
      <c r="G3212" t="s">
        <v>1459</v>
      </c>
    </row>
    <row r="3213" spans="2:7">
      <c r="B3213" t="s">
        <v>7807</v>
      </c>
      <c r="C3213" t="s">
        <v>7808</v>
      </c>
      <c r="D3213" t="s">
        <v>836</v>
      </c>
      <c r="E3213" t="s">
        <v>837</v>
      </c>
      <c r="F3213" t="s">
        <v>1819</v>
      </c>
      <c r="G3213" t="s">
        <v>1820</v>
      </c>
    </row>
    <row r="3214" spans="2:7">
      <c r="B3214" t="s">
        <v>7809</v>
      </c>
      <c r="C3214" t="s">
        <v>7810</v>
      </c>
      <c r="D3214" t="s">
        <v>836</v>
      </c>
      <c r="E3214" t="s">
        <v>837</v>
      </c>
      <c r="F3214" t="s">
        <v>1393</v>
      </c>
      <c r="G3214" t="s">
        <v>1394</v>
      </c>
    </row>
    <row r="3215" spans="2:7">
      <c r="B3215" t="s">
        <v>7811</v>
      </c>
      <c r="C3215" t="s">
        <v>7812</v>
      </c>
      <c r="D3215" t="s">
        <v>836</v>
      </c>
      <c r="E3215" t="s">
        <v>837</v>
      </c>
      <c r="F3215" t="s">
        <v>1001</v>
      </c>
      <c r="G3215" t="s">
        <v>1002</v>
      </c>
    </row>
    <row r="3216" spans="2:7">
      <c r="B3216" t="s">
        <v>7813</v>
      </c>
      <c r="C3216" t="s">
        <v>7814</v>
      </c>
      <c r="D3216" t="s">
        <v>836</v>
      </c>
      <c r="E3216" t="s">
        <v>837</v>
      </c>
      <c r="F3216" t="s">
        <v>2129</v>
      </c>
      <c r="G3216" t="s">
        <v>2130</v>
      </c>
    </row>
    <row r="3217" spans="2:7">
      <c r="B3217" t="s">
        <v>7815</v>
      </c>
      <c r="C3217" t="s">
        <v>7816</v>
      </c>
      <c r="D3217" t="s">
        <v>836</v>
      </c>
      <c r="E3217" t="s">
        <v>837</v>
      </c>
      <c r="F3217" t="s">
        <v>1111</v>
      </c>
      <c r="G3217" t="s">
        <v>1112</v>
      </c>
    </row>
    <row r="3218" spans="2:7">
      <c r="B3218" t="s">
        <v>7817</v>
      </c>
      <c r="C3218" t="s">
        <v>7818</v>
      </c>
      <c r="D3218" t="s">
        <v>836</v>
      </c>
      <c r="E3218" t="s">
        <v>837</v>
      </c>
      <c r="F3218" t="s">
        <v>2330</v>
      </c>
      <c r="G3218" t="s">
        <v>2331</v>
      </c>
    </row>
    <row r="3219" spans="2:7">
      <c r="B3219" t="s">
        <v>7819</v>
      </c>
      <c r="C3219" t="s">
        <v>7820</v>
      </c>
      <c r="D3219" t="s">
        <v>836</v>
      </c>
      <c r="E3219" t="s">
        <v>837</v>
      </c>
      <c r="F3219" t="s">
        <v>2129</v>
      </c>
      <c r="G3219" t="s">
        <v>2130</v>
      </c>
    </row>
    <row r="3220" spans="2:7">
      <c r="B3220" t="s">
        <v>7821</v>
      </c>
      <c r="C3220" t="s">
        <v>7822</v>
      </c>
      <c r="D3220" t="s">
        <v>836</v>
      </c>
      <c r="E3220" t="s">
        <v>837</v>
      </c>
      <c r="F3220" t="s">
        <v>2494</v>
      </c>
      <c r="G3220" t="s">
        <v>2495</v>
      </c>
    </row>
    <row r="3221" spans="2:7">
      <c r="B3221" t="s">
        <v>7823</v>
      </c>
      <c r="C3221" t="s">
        <v>7824</v>
      </c>
      <c r="D3221" t="s">
        <v>836</v>
      </c>
      <c r="E3221" t="s">
        <v>837</v>
      </c>
      <c r="F3221" t="s">
        <v>1765</v>
      </c>
      <c r="G3221" t="s">
        <v>1766</v>
      </c>
    </row>
    <row r="3222" spans="2:7">
      <c r="B3222" t="s">
        <v>7825</v>
      </c>
      <c r="C3222" t="s">
        <v>7826</v>
      </c>
      <c r="D3222" t="s">
        <v>836</v>
      </c>
      <c r="E3222" t="s">
        <v>837</v>
      </c>
      <c r="F3222" t="s">
        <v>1055</v>
      </c>
      <c r="G3222" t="s">
        <v>1056</v>
      </c>
    </row>
    <row r="3223" spans="2:7">
      <c r="B3223" t="s">
        <v>7827</v>
      </c>
      <c r="C3223" t="s">
        <v>7828</v>
      </c>
      <c r="D3223" t="s">
        <v>836</v>
      </c>
      <c r="E3223" t="s">
        <v>837</v>
      </c>
      <c r="F3223" t="s">
        <v>1668</v>
      </c>
      <c r="G3223" t="s">
        <v>1669</v>
      </c>
    </row>
    <row r="3224" spans="2:7">
      <c r="B3224" t="s">
        <v>7829</v>
      </c>
      <c r="C3224" t="s">
        <v>7830</v>
      </c>
      <c r="D3224" t="s">
        <v>836</v>
      </c>
      <c r="E3224" t="s">
        <v>837</v>
      </c>
      <c r="F3224" t="s">
        <v>1765</v>
      </c>
      <c r="G3224" t="s">
        <v>1766</v>
      </c>
    </row>
    <row r="3225" spans="2:7">
      <c r="B3225" t="s">
        <v>7831</v>
      </c>
      <c r="C3225" t="s">
        <v>7832</v>
      </c>
      <c r="D3225" t="s">
        <v>836</v>
      </c>
      <c r="E3225" t="s">
        <v>837</v>
      </c>
      <c r="F3225" t="s">
        <v>1777</v>
      </c>
      <c r="G3225" t="s">
        <v>1778</v>
      </c>
    </row>
    <row r="3226" spans="2:7">
      <c r="B3226" t="s">
        <v>7833</v>
      </c>
      <c r="C3226" t="s">
        <v>7834</v>
      </c>
      <c r="D3226" t="s">
        <v>836</v>
      </c>
      <c r="E3226" t="s">
        <v>837</v>
      </c>
      <c r="F3226" t="s">
        <v>2218</v>
      </c>
      <c r="G3226" t="s">
        <v>2219</v>
      </c>
    </row>
    <row r="3227" spans="2:7" hidden="1">
      <c r="B3227" t="s">
        <v>7835</v>
      </c>
      <c r="C3227" t="s">
        <v>7836</v>
      </c>
      <c r="D3227" t="s">
        <v>2438</v>
      </c>
      <c r="E3227" t="s">
        <v>2439</v>
      </c>
      <c r="F3227" t="s">
        <v>7431</v>
      </c>
      <c r="G3227" t="s">
        <v>7432</v>
      </c>
    </row>
    <row r="3228" spans="2:7" hidden="1">
      <c r="B3228" t="s">
        <v>7837</v>
      </c>
      <c r="C3228" t="s">
        <v>7838</v>
      </c>
      <c r="D3228" t="s">
        <v>2438</v>
      </c>
      <c r="E3228" t="s">
        <v>2439</v>
      </c>
      <c r="F3228" t="s">
        <v>7503</v>
      </c>
      <c r="G3228" t="s">
        <v>7504</v>
      </c>
    </row>
    <row r="3229" spans="2:7">
      <c r="B3229" t="s">
        <v>7839</v>
      </c>
      <c r="C3229" t="s">
        <v>7840</v>
      </c>
      <c r="D3229" t="s">
        <v>836</v>
      </c>
      <c r="E3229" t="s">
        <v>837</v>
      </c>
      <c r="F3229" t="s">
        <v>1533</v>
      </c>
      <c r="G3229" t="s">
        <v>1534</v>
      </c>
    </row>
    <row r="3230" spans="2:7">
      <c r="B3230" t="s">
        <v>7841</v>
      </c>
      <c r="C3230" t="s">
        <v>7842</v>
      </c>
      <c r="D3230" t="s">
        <v>836</v>
      </c>
      <c r="E3230" t="s">
        <v>837</v>
      </c>
      <c r="F3230" t="s">
        <v>1533</v>
      </c>
      <c r="G3230" t="s">
        <v>1534</v>
      </c>
    </row>
    <row r="3231" spans="2:7">
      <c r="B3231" t="s">
        <v>7843</v>
      </c>
      <c r="C3231" t="s">
        <v>7844</v>
      </c>
      <c r="D3231" t="s">
        <v>836</v>
      </c>
      <c r="E3231" t="s">
        <v>837</v>
      </c>
      <c r="F3231" t="s">
        <v>2494</v>
      </c>
      <c r="G3231" t="s">
        <v>2495</v>
      </c>
    </row>
    <row r="3232" spans="2:7">
      <c r="B3232" t="s">
        <v>7845</v>
      </c>
      <c r="C3232" t="s">
        <v>7846</v>
      </c>
      <c r="D3232" t="s">
        <v>836</v>
      </c>
      <c r="E3232" t="s">
        <v>837</v>
      </c>
      <c r="F3232" t="s">
        <v>1648</v>
      </c>
      <c r="G3232" t="s">
        <v>1649</v>
      </c>
    </row>
    <row r="3233" spans="2:7">
      <c r="B3233" t="s">
        <v>7847</v>
      </c>
      <c r="C3233" t="s">
        <v>7848</v>
      </c>
      <c r="D3233" t="s">
        <v>836</v>
      </c>
      <c r="E3233" t="s">
        <v>837</v>
      </c>
      <c r="F3233" t="s">
        <v>2218</v>
      </c>
      <c r="G3233" t="s">
        <v>2219</v>
      </c>
    </row>
    <row r="3234" spans="2:7">
      <c r="B3234" t="s">
        <v>7849</v>
      </c>
      <c r="C3234" t="s">
        <v>7850</v>
      </c>
      <c r="D3234" t="s">
        <v>836</v>
      </c>
      <c r="E3234" t="s">
        <v>837</v>
      </c>
      <c r="F3234" t="s">
        <v>2218</v>
      </c>
      <c r="G3234" t="s">
        <v>2219</v>
      </c>
    </row>
    <row r="3235" spans="2:7">
      <c r="B3235" t="s">
        <v>7851</v>
      </c>
      <c r="C3235" t="s">
        <v>7852</v>
      </c>
      <c r="D3235" t="s">
        <v>836</v>
      </c>
      <c r="E3235" t="s">
        <v>837</v>
      </c>
      <c r="F3235" t="s">
        <v>1040</v>
      </c>
      <c r="G3235" t="s">
        <v>1041</v>
      </c>
    </row>
    <row r="3236" spans="2:7">
      <c r="B3236" t="s">
        <v>7853</v>
      </c>
      <c r="C3236" t="s">
        <v>7854</v>
      </c>
      <c r="D3236" t="s">
        <v>836</v>
      </c>
      <c r="E3236" t="s">
        <v>837</v>
      </c>
      <c r="F3236" t="s">
        <v>1533</v>
      </c>
      <c r="G3236" t="s">
        <v>1534</v>
      </c>
    </row>
    <row r="3237" spans="2:7">
      <c r="B3237" t="s">
        <v>7855</v>
      </c>
      <c r="C3237" t="s">
        <v>7856</v>
      </c>
      <c r="D3237" t="s">
        <v>836</v>
      </c>
      <c r="E3237" t="s">
        <v>837</v>
      </c>
      <c r="F3237" t="s">
        <v>1523</v>
      </c>
      <c r="G3237" t="s">
        <v>1524</v>
      </c>
    </row>
    <row r="3238" spans="2:7">
      <c r="B3238" t="s">
        <v>7857</v>
      </c>
      <c r="C3238" t="s">
        <v>7858</v>
      </c>
      <c r="D3238" t="s">
        <v>836</v>
      </c>
      <c r="E3238" t="s">
        <v>837</v>
      </c>
      <c r="F3238" t="s">
        <v>2494</v>
      </c>
      <c r="G3238" t="s">
        <v>2495</v>
      </c>
    </row>
    <row r="3239" spans="2:7">
      <c r="B3239" t="s">
        <v>7859</v>
      </c>
      <c r="C3239" t="s">
        <v>7860</v>
      </c>
      <c r="D3239" t="s">
        <v>836</v>
      </c>
      <c r="E3239" t="s">
        <v>837</v>
      </c>
      <c r="F3239" t="s">
        <v>1843</v>
      </c>
      <c r="G3239" t="s">
        <v>1844</v>
      </c>
    </row>
    <row r="3240" spans="2:7">
      <c r="B3240" t="s">
        <v>7861</v>
      </c>
      <c r="C3240" t="s">
        <v>7862</v>
      </c>
      <c r="D3240" t="s">
        <v>836</v>
      </c>
      <c r="E3240" t="s">
        <v>837</v>
      </c>
      <c r="F3240" t="s">
        <v>1013</v>
      </c>
      <c r="G3240" t="s">
        <v>1014</v>
      </c>
    </row>
    <row r="3241" spans="2:7">
      <c r="B3241" t="s">
        <v>7863</v>
      </c>
      <c r="C3241" t="s">
        <v>7864</v>
      </c>
      <c r="D3241" t="s">
        <v>836</v>
      </c>
      <c r="E3241" t="s">
        <v>837</v>
      </c>
      <c r="F3241" t="s">
        <v>916</v>
      </c>
      <c r="G3241" t="s">
        <v>917</v>
      </c>
    </row>
    <row r="3242" spans="2:7">
      <c r="B3242" t="s">
        <v>7865</v>
      </c>
      <c r="C3242" t="s">
        <v>7866</v>
      </c>
      <c r="D3242" t="s">
        <v>836</v>
      </c>
      <c r="E3242" t="s">
        <v>837</v>
      </c>
      <c r="F3242" t="s">
        <v>2218</v>
      </c>
      <c r="G3242" t="s">
        <v>2219</v>
      </c>
    </row>
    <row r="3243" spans="2:7">
      <c r="B3243" t="s">
        <v>7867</v>
      </c>
      <c r="C3243" t="s">
        <v>7868</v>
      </c>
      <c r="D3243" t="s">
        <v>836</v>
      </c>
      <c r="E3243" t="s">
        <v>837</v>
      </c>
      <c r="F3243" t="s">
        <v>1397</v>
      </c>
      <c r="G3243" t="s">
        <v>1398</v>
      </c>
    </row>
    <row r="3244" spans="2:7">
      <c r="B3244" t="s">
        <v>7869</v>
      </c>
      <c r="C3244" t="s">
        <v>7870</v>
      </c>
      <c r="D3244" t="s">
        <v>836</v>
      </c>
      <c r="E3244" t="s">
        <v>837</v>
      </c>
      <c r="F3244" t="s">
        <v>1765</v>
      </c>
      <c r="G3244" t="s">
        <v>1766</v>
      </c>
    </row>
    <row r="3245" spans="2:7">
      <c r="B3245" t="s">
        <v>7871</v>
      </c>
      <c r="C3245" t="s">
        <v>7872</v>
      </c>
      <c r="D3245" t="s">
        <v>836</v>
      </c>
      <c r="E3245" t="s">
        <v>837</v>
      </c>
      <c r="F3245" t="s">
        <v>1819</v>
      </c>
      <c r="G3245" t="s">
        <v>1820</v>
      </c>
    </row>
    <row r="3246" spans="2:7">
      <c r="B3246" t="s">
        <v>7873</v>
      </c>
      <c r="C3246" t="s">
        <v>7874</v>
      </c>
      <c r="D3246" t="s">
        <v>836</v>
      </c>
      <c r="E3246" t="s">
        <v>837</v>
      </c>
      <c r="F3246" t="s">
        <v>1397</v>
      </c>
      <c r="G3246" t="s">
        <v>1398</v>
      </c>
    </row>
    <row r="3247" spans="2:7">
      <c r="B3247" t="s">
        <v>7875</v>
      </c>
      <c r="C3247" t="s">
        <v>7876</v>
      </c>
      <c r="D3247" t="s">
        <v>836</v>
      </c>
      <c r="E3247" t="s">
        <v>837</v>
      </c>
      <c r="F3247" t="s">
        <v>838</v>
      </c>
      <c r="G3247" t="s">
        <v>839</v>
      </c>
    </row>
    <row r="3248" spans="2:7">
      <c r="B3248" t="s">
        <v>7877</v>
      </c>
      <c r="C3248" t="s">
        <v>7878</v>
      </c>
      <c r="D3248" t="s">
        <v>836</v>
      </c>
      <c r="E3248" t="s">
        <v>837</v>
      </c>
      <c r="F3248" t="s">
        <v>2206</v>
      </c>
      <c r="G3248" t="s">
        <v>2207</v>
      </c>
    </row>
    <row r="3249" spans="2:7">
      <c r="B3249" t="s">
        <v>7879</v>
      </c>
      <c r="C3249" t="s">
        <v>7880</v>
      </c>
      <c r="D3249" t="s">
        <v>836</v>
      </c>
      <c r="E3249" t="s">
        <v>837</v>
      </c>
      <c r="F3249" t="s">
        <v>1013</v>
      </c>
      <c r="G3249" t="s">
        <v>1014</v>
      </c>
    </row>
    <row r="3250" spans="2:7">
      <c r="B3250" t="s">
        <v>7881</v>
      </c>
      <c r="C3250" t="s">
        <v>7882</v>
      </c>
      <c r="D3250" t="s">
        <v>836</v>
      </c>
      <c r="E3250" t="s">
        <v>837</v>
      </c>
      <c r="F3250" t="s">
        <v>1245</v>
      </c>
      <c r="G3250" t="s">
        <v>1246</v>
      </c>
    </row>
    <row r="3251" spans="2:7">
      <c r="B3251" t="s">
        <v>7883</v>
      </c>
      <c r="C3251" t="s">
        <v>7884</v>
      </c>
      <c r="D3251" t="s">
        <v>836</v>
      </c>
      <c r="E3251" t="s">
        <v>837</v>
      </c>
      <c r="F3251" t="s">
        <v>1644</v>
      </c>
      <c r="G3251" t="s">
        <v>1645</v>
      </c>
    </row>
    <row r="3252" spans="2:7" hidden="1">
      <c r="B3252" t="s">
        <v>7885</v>
      </c>
      <c r="C3252" t="s">
        <v>7886</v>
      </c>
      <c r="D3252" t="s">
        <v>2438</v>
      </c>
      <c r="E3252" t="s">
        <v>2439</v>
      </c>
      <c r="F3252" t="s">
        <v>7887</v>
      </c>
      <c r="G3252" t="s">
        <v>7888</v>
      </c>
    </row>
    <row r="3253" spans="2:7">
      <c r="B3253" t="s">
        <v>7889</v>
      </c>
      <c r="C3253" t="s">
        <v>7890</v>
      </c>
      <c r="D3253" t="s">
        <v>836</v>
      </c>
      <c r="E3253" t="s">
        <v>837</v>
      </c>
      <c r="F3253" t="s">
        <v>1728</v>
      </c>
      <c r="G3253" t="s">
        <v>1729</v>
      </c>
    </row>
    <row r="3254" spans="2:7">
      <c r="B3254" t="s">
        <v>7891</v>
      </c>
      <c r="C3254" t="s">
        <v>7892</v>
      </c>
      <c r="D3254" t="s">
        <v>836</v>
      </c>
      <c r="E3254" t="s">
        <v>837</v>
      </c>
      <c r="F3254" t="s">
        <v>1614</v>
      </c>
      <c r="G3254" t="s">
        <v>1615</v>
      </c>
    </row>
    <row r="3255" spans="2:7" hidden="1">
      <c r="B3255" t="s">
        <v>7893</v>
      </c>
      <c r="C3255" t="s">
        <v>7894</v>
      </c>
      <c r="D3255" t="s">
        <v>2438</v>
      </c>
      <c r="E3255" t="s">
        <v>2439</v>
      </c>
      <c r="F3255" t="s">
        <v>7605</v>
      </c>
      <c r="G3255" t="s">
        <v>7606</v>
      </c>
    </row>
    <row r="3256" spans="2:7">
      <c r="B3256" t="s">
        <v>7895</v>
      </c>
      <c r="C3256" t="s">
        <v>7896</v>
      </c>
      <c r="D3256" t="s">
        <v>836</v>
      </c>
      <c r="E3256" t="s">
        <v>837</v>
      </c>
      <c r="F3256" t="s">
        <v>2758</v>
      </c>
      <c r="G3256" t="s">
        <v>2759</v>
      </c>
    </row>
    <row r="3257" spans="2:7">
      <c r="B3257" t="s">
        <v>7897</v>
      </c>
      <c r="C3257" t="s">
        <v>7898</v>
      </c>
      <c r="D3257" t="s">
        <v>836</v>
      </c>
      <c r="E3257" t="s">
        <v>837</v>
      </c>
      <c r="F3257" t="s">
        <v>1769</v>
      </c>
      <c r="G3257" t="s">
        <v>1770</v>
      </c>
    </row>
    <row r="3258" spans="2:7" hidden="1">
      <c r="B3258" t="s">
        <v>7899</v>
      </c>
      <c r="C3258" t="s">
        <v>7900</v>
      </c>
      <c r="D3258" t="s">
        <v>2438</v>
      </c>
      <c r="E3258" t="s">
        <v>2439</v>
      </c>
      <c r="F3258" t="s">
        <v>7439</v>
      </c>
      <c r="G3258" t="s">
        <v>7440</v>
      </c>
    </row>
    <row r="3259" spans="2:7" hidden="1">
      <c r="B3259" t="s">
        <v>7901</v>
      </c>
      <c r="C3259" t="s">
        <v>7902</v>
      </c>
      <c r="D3259" t="s">
        <v>2438</v>
      </c>
      <c r="E3259" t="s">
        <v>2439</v>
      </c>
      <c r="F3259" t="s">
        <v>7411</v>
      </c>
      <c r="G3259" t="s">
        <v>7412</v>
      </c>
    </row>
    <row r="3260" spans="2:7" hidden="1">
      <c r="B3260" t="s">
        <v>7903</v>
      </c>
      <c r="C3260" t="s">
        <v>7904</v>
      </c>
      <c r="D3260" t="s">
        <v>2438</v>
      </c>
      <c r="E3260" t="s">
        <v>2439</v>
      </c>
      <c r="F3260" t="s">
        <v>7563</v>
      </c>
      <c r="G3260" t="s">
        <v>7564</v>
      </c>
    </row>
    <row r="3261" spans="2:7">
      <c r="B3261" t="s">
        <v>7905</v>
      </c>
      <c r="C3261" t="s">
        <v>7906</v>
      </c>
      <c r="D3261" t="s">
        <v>836</v>
      </c>
      <c r="E3261" t="s">
        <v>837</v>
      </c>
      <c r="F3261" t="s">
        <v>2129</v>
      </c>
      <c r="G3261" t="s">
        <v>2130</v>
      </c>
    </row>
    <row r="3262" spans="2:7">
      <c r="B3262" t="s">
        <v>7907</v>
      </c>
      <c r="C3262" t="s">
        <v>7908</v>
      </c>
      <c r="D3262" t="s">
        <v>836</v>
      </c>
      <c r="E3262" t="s">
        <v>837</v>
      </c>
      <c r="F3262" t="s">
        <v>1843</v>
      </c>
      <c r="G3262" t="s">
        <v>1844</v>
      </c>
    </row>
    <row r="3263" spans="2:7">
      <c r="B3263" t="s">
        <v>7909</v>
      </c>
      <c r="C3263" t="s">
        <v>7910</v>
      </c>
      <c r="D3263" t="s">
        <v>836</v>
      </c>
      <c r="E3263" t="s">
        <v>837</v>
      </c>
      <c r="F3263" t="s">
        <v>1728</v>
      </c>
      <c r="G3263" t="s">
        <v>1729</v>
      </c>
    </row>
    <row r="3264" spans="2:7">
      <c r="B3264" t="s">
        <v>7911</v>
      </c>
      <c r="C3264" t="s">
        <v>7912</v>
      </c>
      <c r="D3264" t="s">
        <v>836</v>
      </c>
      <c r="E3264" t="s">
        <v>837</v>
      </c>
      <c r="F3264" t="s">
        <v>1843</v>
      </c>
      <c r="G3264" t="s">
        <v>1844</v>
      </c>
    </row>
    <row r="3265" spans="2:7">
      <c r="B3265" t="s">
        <v>7913</v>
      </c>
      <c r="C3265" t="s">
        <v>7914</v>
      </c>
      <c r="D3265" t="s">
        <v>836</v>
      </c>
      <c r="E3265" t="s">
        <v>837</v>
      </c>
      <c r="F3265" t="s">
        <v>3051</v>
      </c>
      <c r="G3265" t="s">
        <v>3052</v>
      </c>
    </row>
    <row r="3266" spans="2:7">
      <c r="B3266" t="s">
        <v>7915</v>
      </c>
      <c r="C3266" t="s">
        <v>7916</v>
      </c>
      <c r="D3266" t="s">
        <v>836</v>
      </c>
      <c r="E3266" t="s">
        <v>837</v>
      </c>
      <c r="F3266" t="s">
        <v>989</v>
      </c>
      <c r="G3266" t="s">
        <v>990</v>
      </c>
    </row>
    <row r="3267" spans="2:7">
      <c r="B3267" t="s">
        <v>7917</v>
      </c>
      <c r="C3267" t="s">
        <v>7918</v>
      </c>
      <c r="D3267" t="s">
        <v>836</v>
      </c>
      <c r="E3267" t="s">
        <v>837</v>
      </c>
      <c r="F3267" t="s">
        <v>2494</v>
      </c>
      <c r="G3267" t="s">
        <v>2495</v>
      </c>
    </row>
    <row r="3268" spans="2:7">
      <c r="B3268" t="s">
        <v>7919</v>
      </c>
      <c r="C3268" t="s">
        <v>7920</v>
      </c>
      <c r="D3268" t="s">
        <v>836</v>
      </c>
      <c r="E3268" t="s">
        <v>837</v>
      </c>
      <c r="F3268" t="s">
        <v>2330</v>
      </c>
      <c r="G3268" t="s">
        <v>2331</v>
      </c>
    </row>
    <row r="3269" spans="2:7">
      <c r="B3269" t="s">
        <v>7921</v>
      </c>
      <c r="C3269" t="s">
        <v>7922</v>
      </c>
      <c r="D3269" t="s">
        <v>836</v>
      </c>
      <c r="E3269" t="s">
        <v>837</v>
      </c>
      <c r="F3269" t="s">
        <v>2218</v>
      </c>
      <c r="G3269" t="s">
        <v>2219</v>
      </c>
    </row>
    <row r="3270" spans="2:7">
      <c r="B3270" t="s">
        <v>7923</v>
      </c>
      <c r="C3270" t="s">
        <v>7924</v>
      </c>
      <c r="D3270" t="s">
        <v>836</v>
      </c>
      <c r="E3270" t="s">
        <v>837</v>
      </c>
      <c r="F3270" t="s">
        <v>1734</v>
      </c>
      <c r="G3270" t="s">
        <v>1735</v>
      </c>
    </row>
    <row r="3271" spans="2:7">
      <c r="B3271" t="s">
        <v>7925</v>
      </c>
      <c r="C3271" t="s">
        <v>7926</v>
      </c>
      <c r="D3271" t="s">
        <v>836</v>
      </c>
      <c r="E3271" t="s">
        <v>837</v>
      </c>
      <c r="F3271" t="s">
        <v>1843</v>
      </c>
      <c r="G3271" t="s">
        <v>1844</v>
      </c>
    </row>
    <row r="3272" spans="2:7">
      <c r="B3272" t="s">
        <v>7927</v>
      </c>
      <c r="C3272" t="s">
        <v>7928</v>
      </c>
      <c r="D3272" t="s">
        <v>836</v>
      </c>
      <c r="E3272" t="s">
        <v>837</v>
      </c>
      <c r="F3272" t="s">
        <v>1765</v>
      </c>
      <c r="G3272" t="s">
        <v>1766</v>
      </c>
    </row>
    <row r="3273" spans="2:7">
      <c r="B3273" t="s">
        <v>7929</v>
      </c>
      <c r="C3273" t="s">
        <v>7930</v>
      </c>
      <c r="D3273" t="s">
        <v>836</v>
      </c>
      <c r="E3273" t="s">
        <v>837</v>
      </c>
      <c r="F3273" t="s">
        <v>1728</v>
      </c>
      <c r="G3273" t="s">
        <v>1729</v>
      </c>
    </row>
    <row r="3274" spans="2:7">
      <c r="B3274" t="s">
        <v>7931</v>
      </c>
      <c r="C3274" t="s">
        <v>7932</v>
      </c>
      <c r="D3274" t="s">
        <v>836</v>
      </c>
      <c r="E3274" t="s">
        <v>837</v>
      </c>
      <c r="F3274" t="s">
        <v>1614</v>
      </c>
      <c r="G3274" t="s">
        <v>1615</v>
      </c>
    </row>
    <row r="3275" spans="2:7">
      <c r="B3275" t="s">
        <v>7933</v>
      </c>
      <c r="C3275" t="s">
        <v>7934</v>
      </c>
      <c r="D3275" t="s">
        <v>836</v>
      </c>
      <c r="E3275" t="s">
        <v>837</v>
      </c>
      <c r="F3275" t="s">
        <v>1765</v>
      </c>
      <c r="G3275" t="s">
        <v>1766</v>
      </c>
    </row>
    <row r="3276" spans="2:7">
      <c r="B3276" t="s">
        <v>7935</v>
      </c>
      <c r="C3276" t="s">
        <v>7936</v>
      </c>
      <c r="D3276" t="s">
        <v>836</v>
      </c>
      <c r="E3276" t="s">
        <v>837</v>
      </c>
      <c r="F3276" t="s">
        <v>2129</v>
      </c>
      <c r="G3276" t="s">
        <v>2130</v>
      </c>
    </row>
    <row r="3277" spans="2:7" hidden="1">
      <c r="B3277" t="s">
        <v>7937</v>
      </c>
      <c r="C3277" t="s">
        <v>7938</v>
      </c>
      <c r="D3277" t="s">
        <v>2438</v>
      </c>
      <c r="E3277" t="s">
        <v>2439</v>
      </c>
      <c r="F3277" t="s">
        <v>7411</v>
      </c>
      <c r="G3277" t="s">
        <v>7412</v>
      </c>
    </row>
    <row r="3278" spans="2:7" hidden="1">
      <c r="B3278" t="s">
        <v>7939</v>
      </c>
      <c r="C3278" t="s">
        <v>7940</v>
      </c>
      <c r="D3278" t="s">
        <v>2438</v>
      </c>
      <c r="E3278" t="s">
        <v>2439</v>
      </c>
      <c r="F3278" t="s">
        <v>7789</v>
      </c>
      <c r="G3278" t="s">
        <v>7790</v>
      </c>
    </row>
    <row r="3279" spans="2:7" hidden="1">
      <c r="B3279" t="s">
        <v>7941</v>
      </c>
      <c r="C3279" t="s">
        <v>7942</v>
      </c>
      <c r="D3279" t="s">
        <v>2438</v>
      </c>
      <c r="E3279" t="s">
        <v>2439</v>
      </c>
      <c r="F3279" t="s">
        <v>7943</v>
      </c>
      <c r="G3279" t="s">
        <v>7944</v>
      </c>
    </row>
    <row r="3280" spans="2:7">
      <c r="B3280" t="s">
        <v>7945</v>
      </c>
      <c r="C3280" t="s">
        <v>7946</v>
      </c>
      <c r="D3280" t="s">
        <v>836</v>
      </c>
      <c r="E3280" t="s">
        <v>837</v>
      </c>
      <c r="F3280" t="s">
        <v>1397</v>
      </c>
      <c r="G3280" t="s">
        <v>1398</v>
      </c>
    </row>
    <row r="3281" spans="2:7" hidden="1">
      <c r="B3281" t="s">
        <v>7947</v>
      </c>
      <c r="C3281" t="s">
        <v>7948</v>
      </c>
      <c r="D3281" t="s">
        <v>2438</v>
      </c>
      <c r="E3281" t="s">
        <v>2439</v>
      </c>
      <c r="F3281" t="s">
        <v>7949</v>
      </c>
      <c r="G3281" t="s">
        <v>7950</v>
      </c>
    </row>
    <row r="3282" spans="2:7">
      <c r="B3282" t="s">
        <v>7951</v>
      </c>
      <c r="C3282" t="s">
        <v>7952</v>
      </c>
      <c r="D3282" t="s">
        <v>836</v>
      </c>
      <c r="E3282" t="s">
        <v>837</v>
      </c>
      <c r="F3282" t="s">
        <v>865</v>
      </c>
      <c r="G3282" t="s">
        <v>866</v>
      </c>
    </row>
    <row r="3283" spans="2:7">
      <c r="B3283" t="s">
        <v>7953</v>
      </c>
      <c r="C3283" t="s">
        <v>7954</v>
      </c>
      <c r="D3283" t="s">
        <v>836</v>
      </c>
      <c r="E3283" t="s">
        <v>837</v>
      </c>
      <c r="F3283" t="s">
        <v>2280</v>
      </c>
      <c r="G3283" t="s">
        <v>2281</v>
      </c>
    </row>
    <row r="3284" spans="2:7">
      <c r="B3284" t="s">
        <v>7955</v>
      </c>
      <c r="C3284" t="s">
        <v>7956</v>
      </c>
      <c r="D3284" t="s">
        <v>836</v>
      </c>
      <c r="E3284" t="s">
        <v>837</v>
      </c>
      <c r="F3284" t="s">
        <v>1379</v>
      </c>
      <c r="G3284" t="s">
        <v>1380</v>
      </c>
    </row>
    <row r="3285" spans="2:7">
      <c r="B3285" t="s">
        <v>7957</v>
      </c>
      <c r="C3285" t="s">
        <v>7958</v>
      </c>
      <c r="D3285" t="s">
        <v>836</v>
      </c>
      <c r="E3285" t="s">
        <v>837</v>
      </c>
      <c r="F3285" t="s">
        <v>1769</v>
      </c>
      <c r="G3285" t="s">
        <v>1770</v>
      </c>
    </row>
    <row r="3286" spans="2:7">
      <c r="B3286" t="s">
        <v>7959</v>
      </c>
      <c r="C3286" t="s">
        <v>7960</v>
      </c>
      <c r="D3286" t="s">
        <v>836</v>
      </c>
      <c r="E3286" t="s">
        <v>837</v>
      </c>
      <c r="F3286" t="s">
        <v>1166</v>
      </c>
      <c r="G3286" t="s">
        <v>1167</v>
      </c>
    </row>
    <row r="3287" spans="2:7">
      <c r="B3287" t="s">
        <v>7961</v>
      </c>
      <c r="C3287" t="s">
        <v>7962</v>
      </c>
      <c r="D3287" t="s">
        <v>836</v>
      </c>
      <c r="E3287" t="s">
        <v>837</v>
      </c>
      <c r="F3287" t="s">
        <v>1765</v>
      </c>
      <c r="G3287" t="s">
        <v>1766</v>
      </c>
    </row>
    <row r="3288" spans="2:7">
      <c r="B3288" t="s">
        <v>7963</v>
      </c>
      <c r="C3288" t="s">
        <v>7964</v>
      </c>
      <c r="D3288" t="s">
        <v>836</v>
      </c>
      <c r="E3288" t="s">
        <v>837</v>
      </c>
      <c r="F3288" t="s">
        <v>1843</v>
      </c>
      <c r="G3288" t="s">
        <v>1844</v>
      </c>
    </row>
    <row r="3289" spans="2:7" hidden="1">
      <c r="B3289" t="s">
        <v>7965</v>
      </c>
      <c r="C3289" t="s">
        <v>7966</v>
      </c>
      <c r="D3289" t="s">
        <v>1305</v>
      </c>
      <c r="E3289" t="s">
        <v>1306</v>
      </c>
      <c r="F3289" t="s">
        <v>1575</v>
      </c>
      <c r="G3289" t="s">
        <v>1576</v>
      </c>
    </row>
    <row r="3290" spans="2:7">
      <c r="B3290" t="s">
        <v>7967</v>
      </c>
      <c r="C3290" t="s">
        <v>7968</v>
      </c>
      <c r="D3290" t="s">
        <v>836</v>
      </c>
      <c r="E3290" t="s">
        <v>837</v>
      </c>
      <c r="F3290" t="s">
        <v>1801</v>
      </c>
      <c r="G3290" t="s">
        <v>1802</v>
      </c>
    </row>
    <row r="3291" spans="2:7">
      <c r="B3291" t="s">
        <v>7969</v>
      </c>
      <c r="C3291" t="s">
        <v>7970</v>
      </c>
      <c r="D3291" t="s">
        <v>836</v>
      </c>
      <c r="E3291" t="s">
        <v>837</v>
      </c>
      <c r="F3291" t="s">
        <v>1397</v>
      </c>
      <c r="G3291" t="s">
        <v>1398</v>
      </c>
    </row>
    <row r="3292" spans="2:7">
      <c r="B3292" t="s">
        <v>7971</v>
      </c>
      <c r="C3292" t="s">
        <v>7972</v>
      </c>
      <c r="D3292" t="s">
        <v>836</v>
      </c>
      <c r="E3292" t="s">
        <v>837</v>
      </c>
      <c r="F3292" t="s">
        <v>2218</v>
      </c>
      <c r="G3292" t="s">
        <v>2219</v>
      </c>
    </row>
    <row r="3293" spans="2:7">
      <c r="B3293" t="s">
        <v>7973</v>
      </c>
      <c r="C3293" t="s">
        <v>7974</v>
      </c>
      <c r="D3293" t="s">
        <v>836</v>
      </c>
      <c r="E3293" t="s">
        <v>837</v>
      </c>
      <c r="F3293" t="s">
        <v>935</v>
      </c>
      <c r="G3293" t="s">
        <v>936</v>
      </c>
    </row>
    <row r="3294" spans="2:7" hidden="1">
      <c r="B3294" t="s">
        <v>7975</v>
      </c>
      <c r="C3294" t="s">
        <v>7976</v>
      </c>
      <c r="D3294" t="s">
        <v>4106</v>
      </c>
      <c r="E3294" t="s">
        <v>4107</v>
      </c>
      <c r="F3294" t="s">
        <v>7977</v>
      </c>
      <c r="G3294" t="s">
        <v>7978</v>
      </c>
    </row>
    <row r="3295" spans="2:7" hidden="1">
      <c r="B3295" t="s">
        <v>7979</v>
      </c>
      <c r="C3295" t="s">
        <v>7980</v>
      </c>
      <c r="D3295" t="s">
        <v>2438</v>
      </c>
      <c r="E3295" t="s">
        <v>2439</v>
      </c>
      <c r="F3295" t="s">
        <v>7423</v>
      </c>
      <c r="G3295" t="s">
        <v>7424</v>
      </c>
    </row>
    <row r="3296" spans="2:7">
      <c r="B3296" t="s">
        <v>7981</v>
      </c>
      <c r="C3296" t="s">
        <v>7982</v>
      </c>
      <c r="D3296" t="s">
        <v>836</v>
      </c>
      <c r="E3296" t="s">
        <v>837</v>
      </c>
      <c r="F3296" t="s">
        <v>2559</v>
      </c>
      <c r="G3296" t="s">
        <v>2560</v>
      </c>
    </row>
    <row r="3297" spans="2:7" hidden="1">
      <c r="B3297" t="s">
        <v>7983</v>
      </c>
      <c r="C3297" t="s">
        <v>7984</v>
      </c>
      <c r="D3297" t="s">
        <v>4106</v>
      </c>
      <c r="E3297" t="s">
        <v>4107</v>
      </c>
      <c r="F3297" t="s">
        <v>7985</v>
      </c>
      <c r="G3297" t="s">
        <v>7986</v>
      </c>
    </row>
    <row r="3298" spans="2:7">
      <c r="B3298" t="s">
        <v>7987</v>
      </c>
      <c r="C3298" t="s">
        <v>7988</v>
      </c>
      <c r="D3298" t="s">
        <v>836</v>
      </c>
      <c r="E3298" t="s">
        <v>837</v>
      </c>
      <c r="F3298" t="s">
        <v>1801</v>
      </c>
      <c r="G3298" t="s">
        <v>1802</v>
      </c>
    </row>
    <row r="3299" spans="2:7">
      <c r="B3299" t="s">
        <v>7989</v>
      </c>
      <c r="C3299" t="s">
        <v>7990</v>
      </c>
      <c r="D3299" t="s">
        <v>836</v>
      </c>
      <c r="E3299" t="s">
        <v>837</v>
      </c>
      <c r="F3299" t="s">
        <v>1801</v>
      </c>
      <c r="G3299" t="s">
        <v>1802</v>
      </c>
    </row>
    <row r="3300" spans="2:7" hidden="1">
      <c r="B3300" t="s">
        <v>7991</v>
      </c>
      <c r="C3300" t="s">
        <v>7992</v>
      </c>
      <c r="D3300" t="s">
        <v>4106</v>
      </c>
      <c r="E3300" t="s">
        <v>4107</v>
      </c>
      <c r="F3300" t="s">
        <v>7993</v>
      </c>
      <c r="G3300" t="s">
        <v>7994</v>
      </c>
    </row>
    <row r="3301" spans="2:7" hidden="1">
      <c r="B3301" t="s">
        <v>7995</v>
      </c>
      <c r="C3301" t="s">
        <v>7996</v>
      </c>
      <c r="D3301" t="s">
        <v>4106</v>
      </c>
      <c r="E3301" t="s">
        <v>4107</v>
      </c>
      <c r="F3301" t="s">
        <v>7997</v>
      </c>
      <c r="G3301" t="s">
        <v>7998</v>
      </c>
    </row>
    <row r="3302" spans="2:7" hidden="1">
      <c r="B3302" t="s">
        <v>7999</v>
      </c>
      <c r="C3302" t="s">
        <v>8000</v>
      </c>
      <c r="D3302" t="s">
        <v>2438</v>
      </c>
      <c r="E3302" t="s">
        <v>2439</v>
      </c>
      <c r="F3302" t="s">
        <v>8001</v>
      </c>
      <c r="G3302" t="s">
        <v>8002</v>
      </c>
    </row>
    <row r="3303" spans="2:7" hidden="1">
      <c r="B3303" t="s">
        <v>8003</v>
      </c>
      <c r="C3303" t="s">
        <v>8004</v>
      </c>
      <c r="D3303" t="s">
        <v>2438</v>
      </c>
      <c r="E3303" t="s">
        <v>2439</v>
      </c>
      <c r="F3303" t="s">
        <v>8001</v>
      </c>
      <c r="G3303" t="s">
        <v>8002</v>
      </c>
    </row>
    <row r="3304" spans="2:7" hidden="1">
      <c r="B3304" t="s">
        <v>8005</v>
      </c>
      <c r="C3304" t="s">
        <v>8006</v>
      </c>
      <c r="D3304" t="s">
        <v>1305</v>
      </c>
      <c r="E3304" t="s">
        <v>1306</v>
      </c>
      <c r="F3304" t="s">
        <v>1575</v>
      </c>
      <c r="G3304" t="s">
        <v>1576</v>
      </c>
    </row>
    <row r="3305" spans="2:7" hidden="1">
      <c r="B3305" t="s">
        <v>8007</v>
      </c>
      <c r="C3305" t="s">
        <v>8008</v>
      </c>
      <c r="D3305" t="s">
        <v>1305</v>
      </c>
      <c r="E3305" t="s">
        <v>1306</v>
      </c>
      <c r="F3305" t="s">
        <v>1575</v>
      </c>
      <c r="G3305" t="s">
        <v>1576</v>
      </c>
    </row>
    <row r="3306" spans="2:7" hidden="1">
      <c r="B3306" t="s">
        <v>8009</v>
      </c>
      <c r="C3306" t="s">
        <v>8010</v>
      </c>
      <c r="D3306" t="s">
        <v>1305</v>
      </c>
      <c r="E3306" t="s">
        <v>1306</v>
      </c>
      <c r="F3306" t="s">
        <v>1575</v>
      </c>
      <c r="G3306" t="s">
        <v>1576</v>
      </c>
    </row>
    <row r="3307" spans="2:7" hidden="1">
      <c r="B3307" t="s">
        <v>8011</v>
      </c>
      <c r="C3307" t="s">
        <v>8012</v>
      </c>
      <c r="D3307" t="s">
        <v>1305</v>
      </c>
      <c r="E3307" t="s">
        <v>1306</v>
      </c>
      <c r="F3307" t="s">
        <v>1575</v>
      </c>
      <c r="G3307" t="s">
        <v>1576</v>
      </c>
    </row>
    <row r="3308" spans="2:7" hidden="1">
      <c r="B3308" t="s">
        <v>8013</v>
      </c>
      <c r="C3308" t="s">
        <v>8014</v>
      </c>
      <c r="D3308" t="s">
        <v>1305</v>
      </c>
      <c r="E3308" t="s">
        <v>1306</v>
      </c>
      <c r="F3308" t="s">
        <v>1575</v>
      </c>
      <c r="G3308" t="s">
        <v>1576</v>
      </c>
    </row>
    <row r="3309" spans="2:7" hidden="1">
      <c r="B3309" t="s">
        <v>8015</v>
      </c>
      <c r="C3309" t="s">
        <v>8016</v>
      </c>
      <c r="D3309" t="s">
        <v>1305</v>
      </c>
      <c r="E3309" t="s">
        <v>1306</v>
      </c>
      <c r="F3309" t="s">
        <v>1575</v>
      </c>
      <c r="G3309" t="s">
        <v>1576</v>
      </c>
    </row>
    <row r="3310" spans="2:7" hidden="1">
      <c r="B3310" t="s">
        <v>8017</v>
      </c>
      <c r="C3310" t="s">
        <v>8018</v>
      </c>
      <c r="D3310" t="s">
        <v>1305</v>
      </c>
      <c r="E3310" t="s">
        <v>1306</v>
      </c>
      <c r="F3310" t="s">
        <v>1575</v>
      </c>
      <c r="G3310" t="s">
        <v>1576</v>
      </c>
    </row>
    <row r="3311" spans="2:7" hidden="1">
      <c r="B3311" t="s">
        <v>8019</v>
      </c>
      <c r="C3311" t="s">
        <v>8020</v>
      </c>
      <c r="D3311" t="s">
        <v>1305</v>
      </c>
      <c r="E3311" t="s">
        <v>1306</v>
      </c>
      <c r="F3311" t="s">
        <v>1575</v>
      </c>
      <c r="G3311" t="s">
        <v>1576</v>
      </c>
    </row>
    <row r="3312" spans="2:7">
      <c r="B3312" t="s">
        <v>8021</v>
      </c>
      <c r="C3312" t="s">
        <v>8022</v>
      </c>
      <c r="D3312" t="s">
        <v>836</v>
      </c>
      <c r="E3312" t="s">
        <v>837</v>
      </c>
      <c r="F3312" t="s">
        <v>1542</v>
      </c>
      <c r="G3312" t="s">
        <v>1543</v>
      </c>
    </row>
    <row r="3313" spans="2:7">
      <c r="B3313" t="s">
        <v>8023</v>
      </c>
      <c r="C3313" t="s">
        <v>8024</v>
      </c>
      <c r="D3313" t="s">
        <v>836</v>
      </c>
      <c r="E3313" t="s">
        <v>837</v>
      </c>
      <c r="F3313" t="s">
        <v>1801</v>
      </c>
      <c r="G3313" t="s">
        <v>1802</v>
      </c>
    </row>
    <row r="3314" spans="2:7">
      <c r="B3314" t="s">
        <v>8025</v>
      </c>
      <c r="C3314" t="s">
        <v>8026</v>
      </c>
      <c r="D3314" t="s">
        <v>836</v>
      </c>
      <c r="E3314" t="s">
        <v>837</v>
      </c>
      <c r="F3314" t="s">
        <v>1777</v>
      </c>
      <c r="G3314" t="s">
        <v>1778</v>
      </c>
    </row>
    <row r="3315" spans="2:7" hidden="1">
      <c r="B3315" t="s">
        <v>8027</v>
      </c>
      <c r="C3315" t="s">
        <v>8028</v>
      </c>
      <c r="D3315" t="s">
        <v>6534</v>
      </c>
      <c r="E3315" t="s">
        <v>6535</v>
      </c>
      <c r="F3315" t="s">
        <v>6801</v>
      </c>
      <c r="G3315" t="s">
        <v>6802</v>
      </c>
    </row>
    <row r="3316" spans="2:7" hidden="1">
      <c r="B3316" t="s">
        <v>8029</v>
      </c>
      <c r="C3316" t="s">
        <v>8030</v>
      </c>
      <c r="D3316" t="s">
        <v>6534</v>
      </c>
      <c r="E3316" t="s">
        <v>6535</v>
      </c>
      <c r="F3316" t="s">
        <v>6801</v>
      </c>
      <c r="G3316" t="s">
        <v>6802</v>
      </c>
    </row>
    <row r="3317" spans="2:7" hidden="1">
      <c r="B3317" t="s">
        <v>8031</v>
      </c>
      <c r="C3317" t="s">
        <v>8032</v>
      </c>
      <c r="D3317" t="s">
        <v>6534</v>
      </c>
      <c r="E3317" t="s">
        <v>6535</v>
      </c>
      <c r="F3317" t="s">
        <v>6648</v>
      </c>
      <c r="G3317" t="s">
        <v>6649</v>
      </c>
    </row>
    <row r="3318" spans="2:7" hidden="1">
      <c r="B3318" t="s">
        <v>8033</v>
      </c>
      <c r="C3318" t="s">
        <v>8034</v>
      </c>
      <c r="D3318" t="s">
        <v>6534</v>
      </c>
      <c r="E3318" t="s">
        <v>6535</v>
      </c>
      <c r="F3318" t="s">
        <v>6648</v>
      </c>
      <c r="G3318" t="s">
        <v>6649</v>
      </c>
    </row>
    <row r="3319" spans="2:7" hidden="1">
      <c r="B3319" t="s">
        <v>8035</v>
      </c>
      <c r="C3319" t="s">
        <v>8036</v>
      </c>
      <c r="D3319" t="s">
        <v>6534</v>
      </c>
      <c r="E3319" t="s">
        <v>6535</v>
      </c>
      <c r="F3319" t="s">
        <v>6605</v>
      </c>
      <c r="G3319" t="s">
        <v>6606</v>
      </c>
    </row>
    <row r="3320" spans="2:7" hidden="1">
      <c r="B3320" t="s">
        <v>8037</v>
      </c>
      <c r="C3320" t="s">
        <v>8038</v>
      </c>
      <c r="D3320" t="s">
        <v>6534</v>
      </c>
      <c r="E3320" t="s">
        <v>6535</v>
      </c>
      <c r="F3320" t="s">
        <v>6557</v>
      </c>
      <c r="G3320" t="s">
        <v>6558</v>
      </c>
    </row>
    <row r="3321" spans="2:7" hidden="1">
      <c r="B3321" t="s">
        <v>8039</v>
      </c>
      <c r="C3321" t="s">
        <v>8040</v>
      </c>
      <c r="D3321" t="s">
        <v>6534</v>
      </c>
      <c r="E3321" t="s">
        <v>6535</v>
      </c>
      <c r="F3321" t="s">
        <v>6557</v>
      </c>
      <c r="G3321" t="s">
        <v>6558</v>
      </c>
    </row>
    <row r="3322" spans="2:7" hidden="1">
      <c r="B3322" t="s">
        <v>8041</v>
      </c>
      <c r="C3322" t="s">
        <v>8042</v>
      </c>
      <c r="D3322" t="s">
        <v>6534</v>
      </c>
      <c r="E3322" t="s">
        <v>6535</v>
      </c>
      <c r="F3322" t="s">
        <v>6541</v>
      </c>
      <c r="G3322" t="s">
        <v>6542</v>
      </c>
    </row>
    <row r="3323" spans="2:7" hidden="1">
      <c r="B3323" t="s">
        <v>8043</v>
      </c>
      <c r="C3323" t="s">
        <v>8044</v>
      </c>
      <c r="D3323" t="s">
        <v>6534</v>
      </c>
      <c r="E3323" t="s">
        <v>6535</v>
      </c>
      <c r="F3323" t="s">
        <v>6557</v>
      </c>
      <c r="G3323" t="s">
        <v>6558</v>
      </c>
    </row>
    <row r="3324" spans="2:7" hidden="1">
      <c r="B3324" t="s">
        <v>8045</v>
      </c>
      <c r="C3324" t="s">
        <v>8046</v>
      </c>
      <c r="D3324" t="s">
        <v>6534</v>
      </c>
      <c r="E3324" t="s">
        <v>6535</v>
      </c>
      <c r="F3324" t="s">
        <v>8047</v>
      </c>
      <c r="G3324" t="s">
        <v>8048</v>
      </c>
    </row>
    <row r="3325" spans="2:7" hidden="1">
      <c r="B3325" t="s">
        <v>8049</v>
      </c>
      <c r="C3325" t="s">
        <v>8050</v>
      </c>
      <c r="D3325" t="s">
        <v>6534</v>
      </c>
      <c r="E3325" t="s">
        <v>6535</v>
      </c>
      <c r="F3325" t="s">
        <v>8047</v>
      </c>
      <c r="G3325" t="s">
        <v>8048</v>
      </c>
    </row>
    <row r="3326" spans="2:7" hidden="1">
      <c r="B3326" t="s">
        <v>8051</v>
      </c>
      <c r="C3326" t="s">
        <v>8052</v>
      </c>
      <c r="D3326" t="s">
        <v>6534</v>
      </c>
      <c r="E3326" t="s">
        <v>6535</v>
      </c>
      <c r="F3326" t="s">
        <v>6541</v>
      </c>
      <c r="G3326" t="s">
        <v>6542</v>
      </c>
    </row>
    <row r="3327" spans="2:7" hidden="1">
      <c r="B3327" t="s">
        <v>8053</v>
      </c>
      <c r="C3327" t="s">
        <v>8054</v>
      </c>
      <c r="D3327" t="s">
        <v>6534</v>
      </c>
      <c r="E3327" t="s">
        <v>6535</v>
      </c>
      <c r="F3327" t="s">
        <v>6541</v>
      </c>
      <c r="G3327" t="s">
        <v>6542</v>
      </c>
    </row>
    <row r="3328" spans="2:7" hidden="1">
      <c r="B3328" t="s">
        <v>8055</v>
      </c>
      <c r="C3328" t="s">
        <v>8056</v>
      </c>
      <c r="D3328" t="s">
        <v>6534</v>
      </c>
      <c r="E3328" t="s">
        <v>6535</v>
      </c>
      <c r="F3328" t="s">
        <v>6628</v>
      </c>
      <c r="G3328" t="s">
        <v>6629</v>
      </c>
    </row>
    <row r="3329" spans="2:7" hidden="1">
      <c r="B3329" t="s">
        <v>8057</v>
      </c>
      <c r="C3329" t="s">
        <v>8058</v>
      </c>
      <c r="D3329" t="s">
        <v>6534</v>
      </c>
      <c r="E3329" t="s">
        <v>6535</v>
      </c>
      <c r="F3329" t="s">
        <v>6605</v>
      </c>
      <c r="G3329" t="s">
        <v>6606</v>
      </c>
    </row>
    <row r="3330" spans="2:7" hidden="1">
      <c r="B3330" t="s">
        <v>8059</v>
      </c>
      <c r="C3330" t="s">
        <v>8060</v>
      </c>
      <c r="D3330" t="s">
        <v>2438</v>
      </c>
      <c r="E3330" t="s">
        <v>2439</v>
      </c>
      <c r="F3330" t="s">
        <v>7717</v>
      </c>
      <c r="G3330" t="s">
        <v>7718</v>
      </c>
    </row>
    <row r="3331" spans="2:7">
      <c r="B3331" t="s">
        <v>8061</v>
      </c>
      <c r="C3331" t="s">
        <v>8062</v>
      </c>
      <c r="D3331" t="s">
        <v>836</v>
      </c>
      <c r="E3331" t="s">
        <v>837</v>
      </c>
      <c r="F3331" t="s">
        <v>1393</v>
      </c>
      <c r="G3331" t="s">
        <v>1394</v>
      </c>
    </row>
    <row r="3332" spans="2:7">
      <c r="B3332" t="s">
        <v>8063</v>
      </c>
      <c r="C3332" t="s">
        <v>8064</v>
      </c>
      <c r="D3332" t="s">
        <v>836</v>
      </c>
      <c r="E3332" t="s">
        <v>837</v>
      </c>
      <c r="F3332" t="s">
        <v>1542</v>
      </c>
      <c r="G3332" t="s">
        <v>1543</v>
      </c>
    </row>
    <row r="3333" spans="2:7" hidden="1">
      <c r="B3333" t="s">
        <v>8065</v>
      </c>
      <c r="C3333" t="s">
        <v>8066</v>
      </c>
      <c r="D3333" t="s">
        <v>2438</v>
      </c>
      <c r="E3333" t="s">
        <v>2439</v>
      </c>
      <c r="F3333" t="s">
        <v>7411</v>
      </c>
      <c r="G3333" t="s">
        <v>7412</v>
      </c>
    </row>
    <row r="3334" spans="2:7" hidden="1">
      <c r="B3334" t="s">
        <v>8067</v>
      </c>
      <c r="C3334" t="s">
        <v>8068</v>
      </c>
      <c r="D3334" t="s">
        <v>2438</v>
      </c>
      <c r="E3334" t="s">
        <v>2439</v>
      </c>
      <c r="F3334" t="s">
        <v>7411</v>
      </c>
      <c r="G3334" t="s">
        <v>7412</v>
      </c>
    </row>
    <row r="3335" spans="2:7">
      <c r="B3335" t="s">
        <v>8069</v>
      </c>
      <c r="C3335" t="s">
        <v>8070</v>
      </c>
      <c r="D3335" t="s">
        <v>836</v>
      </c>
      <c r="E3335" t="s">
        <v>837</v>
      </c>
      <c r="F3335" t="s">
        <v>1648</v>
      </c>
      <c r="G3335" t="s">
        <v>1649</v>
      </c>
    </row>
    <row r="3336" spans="2:7">
      <c r="B3336" t="s">
        <v>8071</v>
      </c>
      <c r="C3336" t="s">
        <v>8072</v>
      </c>
      <c r="D3336" t="s">
        <v>836</v>
      </c>
      <c r="E3336" t="s">
        <v>837</v>
      </c>
      <c r="F3336" t="s">
        <v>1801</v>
      </c>
      <c r="G3336" t="s">
        <v>1802</v>
      </c>
    </row>
    <row r="3337" spans="2:7" hidden="1">
      <c r="B3337" t="s">
        <v>8073</v>
      </c>
      <c r="C3337" t="s">
        <v>8074</v>
      </c>
      <c r="D3337" t="s">
        <v>4106</v>
      </c>
      <c r="E3337" t="s">
        <v>4107</v>
      </c>
      <c r="F3337" t="s">
        <v>7977</v>
      </c>
      <c r="G3337" t="s">
        <v>7978</v>
      </c>
    </row>
    <row r="3338" spans="2:7" hidden="1">
      <c r="B3338" t="s">
        <v>8075</v>
      </c>
      <c r="C3338" t="s">
        <v>8076</v>
      </c>
      <c r="D3338" t="s">
        <v>1305</v>
      </c>
      <c r="E3338" t="s">
        <v>1306</v>
      </c>
      <c r="F3338" t="s">
        <v>2177</v>
      </c>
      <c r="G3338" t="s">
        <v>2178</v>
      </c>
    </row>
    <row r="3339" spans="2:7">
      <c r="B3339" t="s">
        <v>8077</v>
      </c>
      <c r="C3339" t="s">
        <v>8078</v>
      </c>
      <c r="D3339" t="s">
        <v>836</v>
      </c>
      <c r="E3339" t="s">
        <v>837</v>
      </c>
      <c r="F3339" t="s">
        <v>1542</v>
      </c>
      <c r="G3339" t="s">
        <v>1543</v>
      </c>
    </row>
    <row r="3340" spans="2:7">
      <c r="B3340" t="s">
        <v>8079</v>
      </c>
      <c r="C3340" t="s">
        <v>8080</v>
      </c>
      <c r="D3340" t="s">
        <v>836</v>
      </c>
      <c r="E3340" t="s">
        <v>837</v>
      </c>
      <c r="F3340" t="s">
        <v>1648</v>
      </c>
      <c r="G3340" t="s">
        <v>1649</v>
      </c>
    </row>
    <row r="3341" spans="2:7">
      <c r="B3341" t="s">
        <v>8081</v>
      </c>
      <c r="C3341" t="s">
        <v>8082</v>
      </c>
      <c r="D3341" t="s">
        <v>836</v>
      </c>
      <c r="E3341" t="s">
        <v>837</v>
      </c>
      <c r="F3341" t="s">
        <v>1801</v>
      </c>
      <c r="G3341" t="s">
        <v>1802</v>
      </c>
    </row>
    <row r="3342" spans="2:7">
      <c r="B3342" t="s">
        <v>8083</v>
      </c>
      <c r="C3342" t="s">
        <v>8084</v>
      </c>
      <c r="D3342" t="s">
        <v>836</v>
      </c>
      <c r="E3342" t="s">
        <v>837</v>
      </c>
      <c r="F3342" t="s">
        <v>1563</v>
      </c>
      <c r="G3342" t="s">
        <v>1564</v>
      </c>
    </row>
    <row r="3343" spans="2:7">
      <c r="B3343" t="s">
        <v>8085</v>
      </c>
      <c r="C3343" t="s">
        <v>8086</v>
      </c>
      <c r="D3343" t="s">
        <v>836</v>
      </c>
      <c r="E3343" t="s">
        <v>837</v>
      </c>
      <c r="F3343" t="s">
        <v>1648</v>
      </c>
      <c r="G3343" t="s">
        <v>1649</v>
      </c>
    </row>
    <row r="3344" spans="2:7" hidden="1">
      <c r="B3344" t="s">
        <v>8087</v>
      </c>
      <c r="C3344" t="s">
        <v>8088</v>
      </c>
      <c r="D3344" t="s">
        <v>4106</v>
      </c>
      <c r="E3344" t="s">
        <v>4107</v>
      </c>
      <c r="F3344" t="s">
        <v>7977</v>
      </c>
      <c r="G3344" t="s">
        <v>7978</v>
      </c>
    </row>
    <row r="3345" spans="2:7" hidden="1">
      <c r="B3345" t="s">
        <v>8089</v>
      </c>
      <c r="C3345" t="s">
        <v>8090</v>
      </c>
      <c r="D3345" t="s">
        <v>6534</v>
      </c>
      <c r="E3345" t="s">
        <v>6535</v>
      </c>
      <c r="F3345" t="s">
        <v>6541</v>
      </c>
      <c r="G3345" t="s">
        <v>6542</v>
      </c>
    </row>
    <row r="3346" spans="2:7">
      <c r="B3346" t="s">
        <v>8091</v>
      </c>
      <c r="C3346" t="s">
        <v>8092</v>
      </c>
      <c r="D3346" t="s">
        <v>836</v>
      </c>
      <c r="E3346" t="s">
        <v>837</v>
      </c>
      <c r="F3346" t="s">
        <v>895</v>
      </c>
      <c r="G3346" t="s">
        <v>896</v>
      </c>
    </row>
    <row r="3347" spans="2:7">
      <c r="B3347" t="s">
        <v>8093</v>
      </c>
      <c r="C3347" t="s">
        <v>8094</v>
      </c>
      <c r="D3347" t="s">
        <v>836</v>
      </c>
      <c r="E3347" t="s">
        <v>837</v>
      </c>
      <c r="F3347" t="s">
        <v>1542</v>
      </c>
      <c r="G3347" t="s">
        <v>1543</v>
      </c>
    </row>
    <row r="3348" spans="2:7">
      <c r="B3348" t="s">
        <v>8095</v>
      </c>
      <c r="C3348" t="s">
        <v>8096</v>
      </c>
      <c r="D3348" t="s">
        <v>836</v>
      </c>
      <c r="E3348" t="s">
        <v>837</v>
      </c>
      <c r="F3348" t="s">
        <v>1542</v>
      </c>
      <c r="G3348" t="s">
        <v>1543</v>
      </c>
    </row>
    <row r="3349" spans="2:7">
      <c r="B3349" t="s">
        <v>8097</v>
      </c>
      <c r="C3349" t="s">
        <v>8098</v>
      </c>
      <c r="D3349" t="s">
        <v>836</v>
      </c>
      <c r="E3349" t="s">
        <v>837</v>
      </c>
      <c r="F3349" t="s">
        <v>1542</v>
      </c>
      <c r="G3349" t="s">
        <v>1543</v>
      </c>
    </row>
    <row r="3350" spans="2:7">
      <c r="B3350" t="s">
        <v>8099</v>
      </c>
      <c r="C3350" t="s">
        <v>8100</v>
      </c>
      <c r="D3350" t="s">
        <v>836</v>
      </c>
      <c r="E3350" t="s">
        <v>837</v>
      </c>
      <c r="F3350" t="s">
        <v>1777</v>
      </c>
      <c r="G3350" t="s">
        <v>1778</v>
      </c>
    </row>
    <row r="3351" spans="2:7">
      <c r="B3351" t="s">
        <v>8101</v>
      </c>
      <c r="C3351" t="s">
        <v>8102</v>
      </c>
      <c r="D3351" t="s">
        <v>836</v>
      </c>
      <c r="E3351" t="s">
        <v>837</v>
      </c>
      <c r="F3351" t="s">
        <v>1801</v>
      </c>
      <c r="G3351" t="s">
        <v>1802</v>
      </c>
    </row>
    <row r="3352" spans="2:7">
      <c r="B3352" t="s">
        <v>8103</v>
      </c>
      <c r="C3352" t="s">
        <v>8104</v>
      </c>
      <c r="D3352" t="s">
        <v>836</v>
      </c>
      <c r="E3352" t="s">
        <v>837</v>
      </c>
      <c r="F3352" t="s">
        <v>1648</v>
      </c>
      <c r="G3352" t="s">
        <v>1649</v>
      </c>
    </row>
    <row r="3353" spans="2:7">
      <c r="B3353" t="s">
        <v>8105</v>
      </c>
      <c r="C3353" t="s">
        <v>8106</v>
      </c>
      <c r="D3353" t="s">
        <v>836</v>
      </c>
      <c r="E3353" t="s">
        <v>837</v>
      </c>
      <c r="F3353" t="s">
        <v>1648</v>
      </c>
      <c r="G3353" t="s">
        <v>1649</v>
      </c>
    </row>
    <row r="3354" spans="2:7">
      <c r="B3354" t="s">
        <v>8107</v>
      </c>
      <c r="C3354" t="s">
        <v>8108</v>
      </c>
      <c r="D3354" t="s">
        <v>836</v>
      </c>
      <c r="E3354" t="s">
        <v>837</v>
      </c>
      <c r="F3354" t="s">
        <v>1648</v>
      </c>
      <c r="G3354" t="s">
        <v>1649</v>
      </c>
    </row>
    <row r="3355" spans="2:7">
      <c r="B3355" t="s">
        <v>8109</v>
      </c>
      <c r="C3355" t="s">
        <v>8110</v>
      </c>
      <c r="D3355" t="s">
        <v>836</v>
      </c>
      <c r="E3355" t="s">
        <v>837</v>
      </c>
      <c r="F3355" t="s">
        <v>1648</v>
      </c>
      <c r="G3355" t="s">
        <v>1649</v>
      </c>
    </row>
    <row r="3356" spans="2:7" hidden="1">
      <c r="B3356" t="s">
        <v>8111</v>
      </c>
      <c r="C3356" t="s">
        <v>8112</v>
      </c>
      <c r="D3356" t="s">
        <v>2438</v>
      </c>
      <c r="E3356" t="s">
        <v>2439</v>
      </c>
      <c r="F3356" t="s">
        <v>8113</v>
      </c>
      <c r="G3356" t="s">
        <v>8048</v>
      </c>
    </row>
    <row r="3357" spans="2:7">
      <c r="B3357" t="s">
        <v>8114</v>
      </c>
      <c r="C3357" t="s">
        <v>8115</v>
      </c>
      <c r="D3357" t="s">
        <v>836</v>
      </c>
      <c r="E3357" t="s">
        <v>837</v>
      </c>
      <c r="F3357" t="s">
        <v>1542</v>
      </c>
      <c r="G3357" t="s">
        <v>1543</v>
      </c>
    </row>
    <row r="3358" spans="2:7">
      <c r="B3358" t="s">
        <v>8116</v>
      </c>
      <c r="C3358" t="s">
        <v>8117</v>
      </c>
      <c r="D3358" t="s">
        <v>836</v>
      </c>
      <c r="E3358" t="s">
        <v>837</v>
      </c>
      <c r="F3358" t="s">
        <v>8118</v>
      </c>
      <c r="G3358" t="s">
        <v>8119</v>
      </c>
    </row>
    <row r="3359" spans="2:7">
      <c r="B3359" t="s">
        <v>8120</v>
      </c>
      <c r="C3359" t="s">
        <v>8121</v>
      </c>
      <c r="D3359" t="s">
        <v>836</v>
      </c>
      <c r="E3359" t="s">
        <v>837</v>
      </c>
      <c r="F3359" t="s">
        <v>1648</v>
      </c>
      <c r="G3359" t="s">
        <v>1649</v>
      </c>
    </row>
    <row r="3360" spans="2:7">
      <c r="B3360" t="s">
        <v>8122</v>
      </c>
      <c r="C3360" t="s">
        <v>8123</v>
      </c>
      <c r="D3360" t="s">
        <v>836</v>
      </c>
      <c r="E3360" t="s">
        <v>837</v>
      </c>
      <c r="F3360" t="s">
        <v>1648</v>
      </c>
      <c r="G3360" t="s">
        <v>1649</v>
      </c>
    </row>
    <row r="3361" spans="2:7">
      <c r="B3361" t="s">
        <v>8124</v>
      </c>
      <c r="C3361" t="s">
        <v>8125</v>
      </c>
      <c r="D3361" t="s">
        <v>836</v>
      </c>
      <c r="E3361" t="s">
        <v>837</v>
      </c>
      <c r="F3361" t="s">
        <v>1397</v>
      </c>
      <c r="G3361" t="s">
        <v>1398</v>
      </c>
    </row>
    <row r="3362" spans="2:7" hidden="1">
      <c r="B3362" t="s">
        <v>8126</v>
      </c>
      <c r="C3362" t="s">
        <v>8127</v>
      </c>
      <c r="D3362" t="s">
        <v>6534</v>
      </c>
      <c r="E3362" t="s">
        <v>6535</v>
      </c>
      <c r="F3362" t="s">
        <v>6609</v>
      </c>
      <c r="G3362" t="s">
        <v>6610</v>
      </c>
    </row>
    <row r="3363" spans="2:7">
      <c r="B3363" t="s">
        <v>8128</v>
      </c>
      <c r="C3363" t="s">
        <v>8129</v>
      </c>
      <c r="D3363" t="s">
        <v>836</v>
      </c>
      <c r="E3363" t="s">
        <v>837</v>
      </c>
      <c r="F3363" t="s">
        <v>1648</v>
      </c>
      <c r="G3363" t="s">
        <v>1649</v>
      </c>
    </row>
    <row r="3364" spans="2:7" hidden="1">
      <c r="B3364" t="s">
        <v>8130</v>
      </c>
      <c r="C3364" t="s">
        <v>8131</v>
      </c>
      <c r="D3364" t="s">
        <v>887</v>
      </c>
      <c r="E3364" t="s">
        <v>888</v>
      </c>
      <c r="F3364" t="s">
        <v>1924</v>
      </c>
      <c r="G3364" t="s">
        <v>1925</v>
      </c>
    </row>
    <row r="3365" spans="2:7" hidden="1">
      <c r="B3365" t="s">
        <v>8132</v>
      </c>
      <c r="C3365" t="s">
        <v>8133</v>
      </c>
      <c r="D3365" t="s">
        <v>1305</v>
      </c>
      <c r="E3365" t="s">
        <v>1306</v>
      </c>
      <c r="F3365" t="s">
        <v>2177</v>
      </c>
      <c r="G3365" t="s">
        <v>2178</v>
      </c>
    </row>
    <row r="3366" spans="2:7" hidden="1">
      <c r="B3366" t="s">
        <v>8134</v>
      </c>
      <c r="C3366" t="s">
        <v>8135</v>
      </c>
      <c r="D3366" t="s">
        <v>4106</v>
      </c>
      <c r="E3366" t="s">
        <v>4107</v>
      </c>
      <c r="F3366" t="s">
        <v>7977</v>
      </c>
      <c r="G3366" t="s">
        <v>7978</v>
      </c>
    </row>
    <row r="3367" spans="2:7" hidden="1">
      <c r="B3367" t="s">
        <v>8136</v>
      </c>
      <c r="C3367" t="s">
        <v>8137</v>
      </c>
      <c r="D3367" t="s">
        <v>4106</v>
      </c>
      <c r="E3367" t="s">
        <v>4107</v>
      </c>
      <c r="F3367" t="s">
        <v>7985</v>
      </c>
      <c r="G3367" t="s">
        <v>7986</v>
      </c>
    </row>
    <row r="3368" spans="2:7" hidden="1">
      <c r="B3368" t="s">
        <v>8138</v>
      </c>
      <c r="C3368" t="s">
        <v>8139</v>
      </c>
      <c r="D3368" t="s">
        <v>887</v>
      </c>
      <c r="E3368" t="s">
        <v>888</v>
      </c>
      <c r="F3368" t="s">
        <v>1924</v>
      </c>
      <c r="G3368" t="s">
        <v>1925</v>
      </c>
    </row>
    <row r="3369" spans="2:7" hidden="1">
      <c r="B3369" t="s">
        <v>8140</v>
      </c>
      <c r="C3369" t="s">
        <v>8141</v>
      </c>
      <c r="D3369" t="s">
        <v>6534</v>
      </c>
      <c r="E3369" t="s">
        <v>6535</v>
      </c>
      <c r="F3369" t="s">
        <v>6557</v>
      </c>
      <c r="G3369" t="s">
        <v>6558</v>
      </c>
    </row>
    <row r="3370" spans="2:7" hidden="1">
      <c r="B3370" t="s">
        <v>8142</v>
      </c>
      <c r="C3370" t="s">
        <v>8143</v>
      </c>
      <c r="D3370" t="s">
        <v>887</v>
      </c>
      <c r="E3370" t="s">
        <v>888</v>
      </c>
      <c r="F3370" t="s">
        <v>1924</v>
      </c>
      <c r="G3370" t="s">
        <v>1925</v>
      </c>
    </row>
    <row r="3371" spans="2:7" hidden="1">
      <c r="B3371" t="s">
        <v>8144</v>
      </c>
      <c r="C3371" t="s">
        <v>8145</v>
      </c>
      <c r="D3371" t="s">
        <v>887</v>
      </c>
      <c r="E3371" t="s">
        <v>888</v>
      </c>
      <c r="F3371" t="s">
        <v>1924</v>
      </c>
      <c r="G3371" t="s">
        <v>1925</v>
      </c>
    </row>
    <row r="3372" spans="2:7" hidden="1">
      <c r="B3372" t="s">
        <v>8146</v>
      </c>
      <c r="C3372" t="s">
        <v>8147</v>
      </c>
      <c r="D3372" t="s">
        <v>887</v>
      </c>
      <c r="E3372" t="s">
        <v>888</v>
      </c>
      <c r="F3372" t="s">
        <v>1924</v>
      </c>
      <c r="G3372" t="s">
        <v>1925</v>
      </c>
    </row>
    <row r="3373" spans="2:7">
      <c r="B3373" t="s">
        <v>8148</v>
      </c>
      <c r="C3373" t="s">
        <v>8149</v>
      </c>
      <c r="D3373" t="s">
        <v>836</v>
      </c>
      <c r="E3373" t="s">
        <v>837</v>
      </c>
      <c r="F3373" t="s">
        <v>1648</v>
      </c>
      <c r="G3373" t="s">
        <v>1649</v>
      </c>
    </row>
    <row r="3374" spans="2:7" hidden="1">
      <c r="B3374" t="s">
        <v>8150</v>
      </c>
      <c r="C3374" t="s">
        <v>8151</v>
      </c>
      <c r="D3374" t="s">
        <v>6534</v>
      </c>
      <c r="E3374" t="s">
        <v>6535</v>
      </c>
      <c r="F3374" t="s">
        <v>6605</v>
      </c>
      <c r="G3374" t="s">
        <v>6606</v>
      </c>
    </row>
    <row r="3375" spans="2:7">
      <c r="B3375" t="s">
        <v>8152</v>
      </c>
      <c r="C3375" t="s">
        <v>8153</v>
      </c>
      <c r="D3375" t="s">
        <v>836</v>
      </c>
      <c r="E3375" t="s">
        <v>837</v>
      </c>
      <c r="F3375" t="s">
        <v>856</v>
      </c>
      <c r="G3375" t="s">
        <v>857</v>
      </c>
    </row>
    <row r="3376" spans="2:7" hidden="1">
      <c r="B3376" t="s">
        <v>8154</v>
      </c>
      <c r="C3376" t="s">
        <v>8155</v>
      </c>
      <c r="D3376" t="s">
        <v>6534</v>
      </c>
      <c r="E3376" t="s">
        <v>6535</v>
      </c>
      <c r="F3376" t="s">
        <v>6801</v>
      </c>
      <c r="G3376" t="s">
        <v>6802</v>
      </c>
    </row>
    <row r="3377" spans="2:7">
      <c r="B3377" t="s">
        <v>8156</v>
      </c>
      <c r="C3377" t="s">
        <v>8157</v>
      </c>
      <c r="D3377" t="s">
        <v>836</v>
      </c>
      <c r="E3377" t="s">
        <v>837</v>
      </c>
      <c r="F3377" t="s">
        <v>1648</v>
      </c>
      <c r="G3377" t="s">
        <v>1649</v>
      </c>
    </row>
    <row r="3378" spans="2:7">
      <c r="B3378" t="s">
        <v>8158</v>
      </c>
      <c r="C3378" t="s">
        <v>8159</v>
      </c>
      <c r="D3378" t="s">
        <v>836</v>
      </c>
      <c r="E3378" t="s">
        <v>837</v>
      </c>
      <c r="F3378" t="s">
        <v>1648</v>
      </c>
      <c r="G3378" t="s">
        <v>1649</v>
      </c>
    </row>
    <row r="3379" spans="2:7">
      <c r="B3379" t="s">
        <v>8160</v>
      </c>
      <c r="C3379" t="s">
        <v>8161</v>
      </c>
      <c r="D3379" t="s">
        <v>836</v>
      </c>
      <c r="E3379" t="s">
        <v>837</v>
      </c>
      <c r="F3379" t="s">
        <v>1648</v>
      </c>
      <c r="G3379" t="s">
        <v>1649</v>
      </c>
    </row>
    <row r="3380" spans="2:7">
      <c r="B3380" t="s">
        <v>8162</v>
      </c>
      <c r="C3380" t="s">
        <v>8163</v>
      </c>
      <c r="D3380" t="s">
        <v>836</v>
      </c>
      <c r="E3380" t="s">
        <v>837</v>
      </c>
      <c r="F3380" t="s">
        <v>1648</v>
      </c>
      <c r="G3380" t="s">
        <v>1649</v>
      </c>
    </row>
    <row r="3381" spans="2:7" hidden="1">
      <c r="B3381" t="s">
        <v>8164</v>
      </c>
      <c r="C3381" t="s">
        <v>8165</v>
      </c>
      <c r="D3381" t="s">
        <v>4106</v>
      </c>
      <c r="E3381" t="s">
        <v>4107</v>
      </c>
      <c r="F3381" t="s">
        <v>7977</v>
      </c>
      <c r="G3381" t="s">
        <v>7978</v>
      </c>
    </row>
    <row r="3382" spans="2:7" hidden="1">
      <c r="B3382" t="s">
        <v>8166</v>
      </c>
      <c r="C3382" t="s">
        <v>8167</v>
      </c>
      <c r="D3382" t="s">
        <v>4106</v>
      </c>
      <c r="E3382" t="s">
        <v>4107</v>
      </c>
      <c r="F3382" t="s">
        <v>7977</v>
      </c>
      <c r="G3382" t="s">
        <v>7978</v>
      </c>
    </row>
    <row r="3383" spans="2:7">
      <c r="B3383" t="s">
        <v>8168</v>
      </c>
      <c r="C3383" t="s">
        <v>8169</v>
      </c>
      <c r="D3383" t="s">
        <v>836</v>
      </c>
      <c r="E3383" t="s">
        <v>837</v>
      </c>
      <c r="F3383" t="s">
        <v>1393</v>
      </c>
      <c r="G3383" t="s">
        <v>1394</v>
      </c>
    </row>
    <row r="3384" spans="2:7" hidden="1">
      <c r="B3384" t="s">
        <v>8170</v>
      </c>
      <c r="C3384" t="s">
        <v>8171</v>
      </c>
      <c r="D3384" t="s">
        <v>5241</v>
      </c>
      <c r="E3384" t="s">
        <v>5242</v>
      </c>
      <c r="F3384" t="s">
        <v>5364</v>
      </c>
      <c r="G3384" t="s">
        <v>5365</v>
      </c>
    </row>
    <row r="3385" spans="2:7">
      <c r="B3385" t="s">
        <v>8172</v>
      </c>
      <c r="C3385" t="s">
        <v>8173</v>
      </c>
      <c r="D3385" t="s">
        <v>836</v>
      </c>
      <c r="E3385" t="s">
        <v>837</v>
      </c>
      <c r="F3385" t="s">
        <v>1458</v>
      </c>
      <c r="G3385" t="s">
        <v>1459</v>
      </c>
    </row>
    <row r="3386" spans="2:7">
      <c r="B3386" t="s">
        <v>8174</v>
      </c>
      <c r="C3386" t="s">
        <v>8175</v>
      </c>
      <c r="D3386" t="s">
        <v>836</v>
      </c>
      <c r="E3386" t="s">
        <v>837</v>
      </c>
      <c r="F3386" t="s">
        <v>1458</v>
      </c>
      <c r="G3386" t="s">
        <v>1459</v>
      </c>
    </row>
    <row r="3387" spans="2:7">
      <c r="B3387" t="s">
        <v>8176</v>
      </c>
      <c r="C3387" t="s">
        <v>8177</v>
      </c>
      <c r="D3387" t="s">
        <v>836</v>
      </c>
      <c r="E3387" t="s">
        <v>837</v>
      </c>
      <c r="F3387" t="s">
        <v>1458</v>
      </c>
      <c r="G3387" t="s">
        <v>1459</v>
      </c>
    </row>
    <row r="3388" spans="2:7">
      <c r="B3388" t="s">
        <v>8178</v>
      </c>
      <c r="C3388" t="s">
        <v>8179</v>
      </c>
      <c r="D3388" t="s">
        <v>836</v>
      </c>
      <c r="E3388" t="s">
        <v>837</v>
      </c>
      <c r="F3388" t="s">
        <v>1458</v>
      </c>
      <c r="G3388" t="s">
        <v>1459</v>
      </c>
    </row>
    <row r="3389" spans="2:7">
      <c r="B3389" t="s">
        <v>8180</v>
      </c>
      <c r="C3389" t="s">
        <v>8181</v>
      </c>
      <c r="D3389" t="s">
        <v>836</v>
      </c>
      <c r="E3389" t="s">
        <v>837</v>
      </c>
      <c r="F3389" t="s">
        <v>1458</v>
      </c>
      <c r="G3389" t="s">
        <v>1459</v>
      </c>
    </row>
    <row r="3390" spans="2:7" hidden="1">
      <c r="B3390" t="s">
        <v>8182</v>
      </c>
      <c r="C3390" t="s">
        <v>8183</v>
      </c>
      <c r="D3390" t="s">
        <v>4106</v>
      </c>
      <c r="E3390" t="s">
        <v>4107</v>
      </c>
      <c r="F3390" t="s">
        <v>7977</v>
      </c>
      <c r="G3390" t="s">
        <v>7978</v>
      </c>
    </row>
    <row r="3391" spans="2:7" hidden="1">
      <c r="B3391" t="s">
        <v>8184</v>
      </c>
      <c r="C3391" t="s">
        <v>8185</v>
      </c>
      <c r="D3391" t="s">
        <v>4106</v>
      </c>
      <c r="E3391" t="s">
        <v>4107</v>
      </c>
      <c r="F3391" t="s">
        <v>7977</v>
      </c>
      <c r="G3391" t="s">
        <v>7978</v>
      </c>
    </row>
    <row r="3392" spans="2:7" hidden="1">
      <c r="B3392" t="s">
        <v>8186</v>
      </c>
      <c r="C3392" t="s">
        <v>8187</v>
      </c>
      <c r="D3392" t="s">
        <v>887</v>
      </c>
      <c r="E3392" t="s">
        <v>888</v>
      </c>
      <c r="F3392" t="s">
        <v>1924</v>
      </c>
      <c r="G3392" t="s">
        <v>1925</v>
      </c>
    </row>
    <row r="3393" spans="2:7" hidden="1">
      <c r="B3393" t="s">
        <v>8188</v>
      </c>
      <c r="C3393" t="s">
        <v>8189</v>
      </c>
      <c r="D3393" t="s">
        <v>4106</v>
      </c>
      <c r="E3393" t="s">
        <v>4107</v>
      </c>
      <c r="F3393" t="s">
        <v>7977</v>
      </c>
      <c r="G3393" t="s">
        <v>7978</v>
      </c>
    </row>
    <row r="3394" spans="2:7" hidden="1">
      <c r="B3394" t="s">
        <v>8190</v>
      </c>
      <c r="C3394" t="s">
        <v>8191</v>
      </c>
      <c r="D3394" t="s">
        <v>6534</v>
      </c>
      <c r="E3394" t="s">
        <v>6535</v>
      </c>
      <c r="F3394" t="s">
        <v>6605</v>
      </c>
      <c r="G3394" t="s">
        <v>6606</v>
      </c>
    </row>
    <row r="3395" spans="2:7" hidden="1">
      <c r="B3395" t="s">
        <v>8192</v>
      </c>
      <c r="C3395" t="s">
        <v>8193</v>
      </c>
      <c r="D3395" t="s">
        <v>1305</v>
      </c>
      <c r="E3395" t="s">
        <v>1306</v>
      </c>
      <c r="F3395" t="s">
        <v>1575</v>
      </c>
      <c r="G3395" t="s">
        <v>1576</v>
      </c>
    </row>
    <row r="3396" spans="2:7" hidden="1">
      <c r="B3396" t="s">
        <v>8194</v>
      </c>
      <c r="C3396" t="s">
        <v>8195</v>
      </c>
      <c r="D3396" t="s">
        <v>1305</v>
      </c>
      <c r="E3396" t="s">
        <v>1306</v>
      </c>
      <c r="F3396" t="s">
        <v>2188</v>
      </c>
      <c r="G3396" t="s">
        <v>2189</v>
      </c>
    </row>
    <row r="3397" spans="2:7" hidden="1">
      <c r="B3397" t="s">
        <v>8196</v>
      </c>
      <c r="C3397" t="s">
        <v>8197</v>
      </c>
      <c r="D3397" t="s">
        <v>6534</v>
      </c>
      <c r="E3397" t="s">
        <v>6535</v>
      </c>
      <c r="F3397" t="s">
        <v>6541</v>
      </c>
      <c r="G3397" t="s">
        <v>6542</v>
      </c>
    </row>
    <row r="3398" spans="2:7" hidden="1">
      <c r="B3398" t="s">
        <v>8198</v>
      </c>
      <c r="C3398" t="s">
        <v>8199</v>
      </c>
      <c r="D3398" t="s">
        <v>6534</v>
      </c>
      <c r="E3398" t="s">
        <v>6535</v>
      </c>
      <c r="F3398" t="s">
        <v>6541</v>
      </c>
      <c r="G3398" t="s">
        <v>6542</v>
      </c>
    </row>
    <row r="3399" spans="2:7">
      <c r="B3399" t="s">
        <v>8200</v>
      </c>
      <c r="C3399" t="s">
        <v>8201</v>
      </c>
      <c r="D3399" t="s">
        <v>836</v>
      </c>
      <c r="E3399" t="s">
        <v>837</v>
      </c>
      <c r="F3399" t="s">
        <v>1397</v>
      </c>
      <c r="G3399" t="s">
        <v>1398</v>
      </c>
    </row>
    <row r="3400" spans="2:7" hidden="1">
      <c r="B3400" t="s">
        <v>8202</v>
      </c>
      <c r="C3400" t="s">
        <v>8203</v>
      </c>
      <c r="D3400" t="s">
        <v>6534</v>
      </c>
      <c r="E3400" t="s">
        <v>6535</v>
      </c>
      <c r="F3400" t="s">
        <v>6541</v>
      </c>
      <c r="G3400" t="s">
        <v>6542</v>
      </c>
    </row>
    <row r="3401" spans="2:7" hidden="1">
      <c r="B3401" t="s">
        <v>8204</v>
      </c>
      <c r="C3401" t="s">
        <v>8205</v>
      </c>
      <c r="D3401" t="s">
        <v>6534</v>
      </c>
      <c r="E3401" t="s">
        <v>6535</v>
      </c>
      <c r="F3401" t="s">
        <v>6638</v>
      </c>
      <c r="G3401" t="s">
        <v>6639</v>
      </c>
    </row>
    <row r="3402" spans="2:7">
      <c r="B3402" t="s">
        <v>8206</v>
      </c>
      <c r="C3402" t="s">
        <v>8207</v>
      </c>
      <c r="D3402" t="s">
        <v>836</v>
      </c>
      <c r="E3402" t="s">
        <v>837</v>
      </c>
      <c r="F3402" t="s">
        <v>1676</v>
      </c>
      <c r="G3402" t="s">
        <v>1677</v>
      </c>
    </row>
    <row r="3403" spans="2:7" hidden="1">
      <c r="B3403" t="s">
        <v>8208</v>
      </c>
      <c r="C3403" t="s">
        <v>8209</v>
      </c>
      <c r="D3403" t="s">
        <v>1305</v>
      </c>
      <c r="E3403" t="s">
        <v>1306</v>
      </c>
      <c r="F3403" t="s">
        <v>2188</v>
      </c>
      <c r="G3403" t="s">
        <v>2189</v>
      </c>
    </row>
    <row r="3404" spans="2:7" hidden="1">
      <c r="B3404" t="s">
        <v>8210</v>
      </c>
      <c r="C3404" t="s">
        <v>8211</v>
      </c>
      <c r="D3404" t="s">
        <v>4106</v>
      </c>
      <c r="E3404" t="s">
        <v>4107</v>
      </c>
      <c r="F3404" t="s">
        <v>7977</v>
      </c>
      <c r="G3404" t="s">
        <v>7978</v>
      </c>
    </row>
    <row r="3405" spans="2:7">
      <c r="B3405" t="s">
        <v>8212</v>
      </c>
      <c r="C3405" t="s">
        <v>8213</v>
      </c>
      <c r="D3405" t="s">
        <v>836</v>
      </c>
      <c r="E3405" t="s">
        <v>837</v>
      </c>
      <c r="F3405" t="s">
        <v>1648</v>
      </c>
      <c r="G3405" t="s">
        <v>1649</v>
      </c>
    </row>
    <row r="3406" spans="2:7" hidden="1">
      <c r="B3406" t="s">
        <v>8214</v>
      </c>
      <c r="C3406" t="s">
        <v>8215</v>
      </c>
      <c r="D3406" t="s">
        <v>1305</v>
      </c>
      <c r="E3406" t="s">
        <v>1306</v>
      </c>
      <c r="F3406" t="s">
        <v>2177</v>
      </c>
      <c r="G3406" t="s">
        <v>2178</v>
      </c>
    </row>
    <row r="3407" spans="2:7">
      <c r="B3407" t="s">
        <v>8216</v>
      </c>
      <c r="C3407" t="s">
        <v>8217</v>
      </c>
      <c r="D3407" t="s">
        <v>836</v>
      </c>
      <c r="E3407" t="s">
        <v>837</v>
      </c>
      <c r="F3407" t="s">
        <v>1542</v>
      </c>
      <c r="G3407" t="s">
        <v>1543</v>
      </c>
    </row>
    <row r="3408" spans="2:7">
      <c r="B3408" t="s">
        <v>8218</v>
      </c>
      <c r="C3408" t="s">
        <v>8219</v>
      </c>
      <c r="D3408" t="s">
        <v>836</v>
      </c>
      <c r="E3408" t="s">
        <v>837</v>
      </c>
      <c r="F3408" t="s">
        <v>1397</v>
      </c>
      <c r="G3408" t="s">
        <v>1398</v>
      </c>
    </row>
    <row r="3409" spans="2:7" hidden="1">
      <c r="B3409" t="s">
        <v>8220</v>
      </c>
      <c r="C3409" t="s">
        <v>8221</v>
      </c>
      <c r="D3409" t="s">
        <v>887</v>
      </c>
      <c r="E3409" t="s">
        <v>888</v>
      </c>
      <c r="F3409" t="s">
        <v>1924</v>
      </c>
      <c r="G3409" t="s">
        <v>1925</v>
      </c>
    </row>
    <row r="3410" spans="2:7" hidden="1">
      <c r="B3410" t="s">
        <v>8222</v>
      </c>
      <c r="C3410" t="s">
        <v>8223</v>
      </c>
      <c r="D3410" t="s">
        <v>887</v>
      </c>
      <c r="E3410" t="s">
        <v>888</v>
      </c>
      <c r="F3410" t="s">
        <v>1924</v>
      </c>
      <c r="G3410" t="s">
        <v>1925</v>
      </c>
    </row>
    <row r="3411" spans="2:7" hidden="1">
      <c r="B3411" t="s">
        <v>8224</v>
      </c>
      <c r="C3411" t="s">
        <v>4411</v>
      </c>
      <c r="D3411" t="s">
        <v>4106</v>
      </c>
      <c r="E3411" t="s">
        <v>4107</v>
      </c>
      <c r="F3411" t="s">
        <v>7977</v>
      </c>
      <c r="G3411" t="s">
        <v>7978</v>
      </c>
    </row>
    <row r="3412" spans="2:7">
      <c r="B3412" t="s">
        <v>8225</v>
      </c>
      <c r="C3412" t="s">
        <v>8226</v>
      </c>
      <c r="D3412" t="s">
        <v>836</v>
      </c>
      <c r="E3412" t="s">
        <v>837</v>
      </c>
      <c r="F3412" t="s">
        <v>4402</v>
      </c>
      <c r="G3412" t="s">
        <v>4403</v>
      </c>
    </row>
    <row r="3413" spans="2:7">
      <c r="B3413" t="s">
        <v>8227</v>
      </c>
      <c r="C3413" t="s">
        <v>8228</v>
      </c>
      <c r="D3413" t="s">
        <v>836</v>
      </c>
      <c r="E3413" t="s">
        <v>837</v>
      </c>
      <c r="F3413" t="s">
        <v>1393</v>
      </c>
      <c r="G3413" t="s">
        <v>1394</v>
      </c>
    </row>
    <row r="3414" spans="2:7" hidden="1">
      <c r="B3414" t="s">
        <v>8229</v>
      </c>
      <c r="C3414" t="s">
        <v>8230</v>
      </c>
      <c r="D3414" t="s">
        <v>4106</v>
      </c>
      <c r="E3414" t="s">
        <v>4107</v>
      </c>
      <c r="F3414" t="s">
        <v>7997</v>
      </c>
      <c r="G3414" t="s">
        <v>7998</v>
      </c>
    </row>
    <row r="3415" spans="2:7">
      <c r="B3415" t="s">
        <v>8231</v>
      </c>
      <c r="C3415" t="s">
        <v>8232</v>
      </c>
      <c r="D3415" t="s">
        <v>836</v>
      </c>
      <c r="E3415" t="s">
        <v>837</v>
      </c>
      <c r="F3415" t="s">
        <v>1648</v>
      </c>
      <c r="G3415" t="s">
        <v>1649</v>
      </c>
    </row>
    <row r="3416" spans="2:7" hidden="1">
      <c r="B3416" t="s">
        <v>8233</v>
      </c>
      <c r="C3416" t="s">
        <v>8234</v>
      </c>
      <c r="D3416" t="s">
        <v>1305</v>
      </c>
      <c r="E3416" t="s">
        <v>1306</v>
      </c>
      <c r="F3416" t="s">
        <v>2177</v>
      </c>
      <c r="G3416" t="s">
        <v>2178</v>
      </c>
    </row>
    <row r="3417" spans="2:7" hidden="1">
      <c r="B3417" t="s">
        <v>8235</v>
      </c>
      <c r="C3417" t="s">
        <v>8236</v>
      </c>
      <c r="D3417" t="s">
        <v>1305</v>
      </c>
      <c r="E3417" t="s">
        <v>1306</v>
      </c>
      <c r="F3417" t="s">
        <v>1575</v>
      </c>
      <c r="G3417" t="s">
        <v>1576</v>
      </c>
    </row>
    <row r="3418" spans="2:7" hidden="1">
      <c r="B3418" t="s">
        <v>8237</v>
      </c>
      <c r="C3418" t="s">
        <v>8238</v>
      </c>
      <c r="D3418" t="s">
        <v>887</v>
      </c>
      <c r="E3418" t="s">
        <v>888</v>
      </c>
      <c r="F3418" t="s">
        <v>1924</v>
      </c>
      <c r="G3418" t="s">
        <v>1925</v>
      </c>
    </row>
    <row r="3419" spans="2:7" hidden="1">
      <c r="B3419" t="s">
        <v>8239</v>
      </c>
      <c r="C3419" t="s">
        <v>8240</v>
      </c>
      <c r="D3419" t="s">
        <v>887</v>
      </c>
      <c r="E3419" t="s">
        <v>888</v>
      </c>
      <c r="F3419" t="s">
        <v>1924</v>
      </c>
      <c r="G3419" t="s">
        <v>1925</v>
      </c>
    </row>
    <row r="3420" spans="2:7" hidden="1">
      <c r="B3420" t="s">
        <v>8241</v>
      </c>
      <c r="C3420" t="s">
        <v>8242</v>
      </c>
      <c r="D3420" t="s">
        <v>6534</v>
      </c>
      <c r="E3420" t="s">
        <v>6535</v>
      </c>
      <c r="F3420" t="s">
        <v>6605</v>
      </c>
      <c r="G3420" t="s">
        <v>6606</v>
      </c>
    </row>
    <row r="3421" spans="2:7" hidden="1">
      <c r="B3421" t="s">
        <v>8243</v>
      </c>
      <c r="C3421" t="s">
        <v>8244</v>
      </c>
      <c r="D3421" t="s">
        <v>1305</v>
      </c>
      <c r="E3421" t="s">
        <v>1306</v>
      </c>
      <c r="F3421" t="s">
        <v>2177</v>
      </c>
      <c r="G3421" t="s">
        <v>2178</v>
      </c>
    </row>
    <row r="3422" spans="2:7" hidden="1">
      <c r="B3422" t="s">
        <v>8245</v>
      </c>
      <c r="C3422" t="s">
        <v>8246</v>
      </c>
      <c r="D3422" t="s">
        <v>4106</v>
      </c>
      <c r="E3422" t="s">
        <v>4107</v>
      </c>
      <c r="F3422" t="s">
        <v>7993</v>
      </c>
      <c r="G3422" t="s">
        <v>7994</v>
      </c>
    </row>
    <row r="3423" spans="2:7" hidden="1">
      <c r="B3423" t="s">
        <v>8247</v>
      </c>
      <c r="C3423" t="s">
        <v>8248</v>
      </c>
      <c r="D3423" t="s">
        <v>6534</v>
      </c>
      <c r="E3423" t="s">
        <v>6535</v>
      </c>
      <c r="F3423" t="s">
        <v>6648</v>
      </c>
      <c r="G3423" t="s">
        <v>6649</v>
      </c>
    </row>
    <row r="3424" spans="2:7" hidden="1">
      <c r="B3424" t="s">
        <v>8249</v>
      </c>
      <c r="C3424" t="s">
        <v>6790</v>
      </c>
      <c r="D3424" t="s">
        <v>6534</v>
      </c>
      <c r="E3424" t="s">
        <v>6535</v>
      </c>
      <c r="F3424" t="s">
        <v>6541</v>
      </c>
      <c r="G3424" t="s">
        <v>6542</v>
      </c>
    </row>
    <row r="3425" spans="2:7" hidden="1">
      <c r="B3425" t="s">
        <v>8250</v>
      </c>
      <c r="C3425" t="s">
        <v>8251</v>
      </c>
      <c r="D3425" t="s">
        <v>6534</v>
      </c>
      <c r="E3425" t="s">
        <v>6535</v>
      </c>
      <c r="F3425" t="s">
        <v>6648</v>
      </c>
      <c r="G3425" t="s">
        <v>6649</v>
      </c>
    </row>
    <row r="3426" spans="2:7" hidden="1">
      <c r="B3426" t="s">
        <v>8252</v>
      </c>
      <c r="C3426" t="s">
        <v>8253</v>
      </c>
      <c r="D3426" t="s">
        <v>899</v>
      </c>
      <c r="E3426" t="s">
        <v>900</v>
      </c>
      <c r="F3426" t="s">
        <v>1079</v>
      </c>
      <c r="G3426" t="s">
        <v>1080</v>
      </c>
    </row>
    <row r="3427" spans="2:7">
      <c r="B3427" t="s">
        <v>8254</v>
      </c>
      <c r="C3427" t="s">
        <v>8255</v>
      </c>
      <c r="D3427" t="s">
        <v>836</v>
      </c>
      <c r="E3427" t="s">
        <v>837</v>
      </c>
      <c r="F3427" t="s">
        <v>2494</v>
      </c>
      <c r="G3427" t="s">
        <v>2495</v>
      </c>
    </row>
    <row r="3428" spans="2:7">
      <c r="B3428" t="s">
        <v>8256</v>
      </c>
      <c r="C3428" t="s">
        <v>8257</v>
      </c>
      <c r="D3428" t="s">
        <v>836</v>
      </c>
      <c r="E3428" t="s">
        <v>837</v>
      </c>
      <c r="F3428" t="s">
        <v>1648</v>
      </c>
      <c r="G3428" t="s">
        <v>1649</v>
      </c>
    </row>
    <row r="3429" spans="2:7">
      <c r="B3429" t="s">
        <v>8258</v>
      </c>
      <c r="C3429" t="s">
        <v>8259</v>
      </c>
      <c r="D3429" t="s">
        <v>836</v>
      </c>
      <c r="E3429" t="s">
        <v>837</v>
      </c>
      <c r="F3429" t="s">
        <v>1648</v>
      </c>
      <c r="G3429" t="s">
        <v>1649</v>
      </c>
    </row>
    <row r="3430" spans="2:7">
      <c r="B3430" t="s">
        <v>8260</v>
      </c>
      <c r="C3430" t="s">
        <v>8261</v>
      </c>
      <c r="D3430" t="s">
        <v>836</v>
      </c>
      <c r="E3430" t="s">
        <v>837</v>
      </c>
      <c r="F3430" t="s">
        <v>1648</v>
      </c>
      <c r="G3430" t="s">
        <v>1649</v>
      </c>
    </row>
    <row r="3431" spans="2:7">
      <c r="B3431" t="s">
        <v>8262</v>
      </c>
      <c r="C3431" t="s">
        <v>8263</v>
      </c>
      <c r="D3431" t="s">
        <v>836</v>
      </c>
      <c r="E3431" t="s">
        <v>837</v>
      </c>
      <c r="F3431" t="s">
        <v>1648</v>
      </c>
      <c r="G3431" t="s">
        <v>1649</v>
      </c>
    </row>
    <row r="3432" spans="2:7">
      <c r="B3432" t="s">
        <v>8264</v>
      </c>
      <c r="C3432" t="s">
        <v>8265</v>
      </c>
      <c r="D3432" t="s">
        <v>836</v>
      </c>
      <c r="E3432" t="s">
        <v>837</v>
      </c>
      <c r="F3432" t="s">
        <v>1648</v>
      </c>
      <c r="G3432" t="s">
        <v>1649</v>
      </c>
    </row>
    <row r="3433" spans="2:7">
      <c r="B3433" t="s">
        <v>8266</v>
      </c>
      <c r="C3433" t="s">
        <v>8267</v>
      </c>
      <c r="D3433" t="s">
        <v>836</v>
      </c>
      <c r="E3433" t="s">
        <v>837</v>
      </c>
      <c r="F3433" t="s">
        <v>1648</v>
      </c>
      <c r="G3433" t="s">
        <v>1649</v>
      </c>
    </row>
    <row r="3434" spans="2:7">
      <c r="B3434" t="s">
        <v>8268</v>
      </c>
      <c r="C3434" t="s">
        <v>8269</v>
      </c>
      <c r="D3434" t="s">
        <v>836</v>
      </c>
      <c r="E3434" t="s">
        <v>837</v>
      </c>
      <c r="F3434" t="s">
        <v>1648</v>
      </c>
      <c r="G3434" t="s">
        <v>1649</v>
      </c>
    </row>
    <row r="3435" spans="2:7" hidden="1">
      <c r="B3435" t="s">
        <v>8270</v>
      </c>
      <c r="C3435" t="s">
        <v>8271</v>
      </c>
      <c r="D3435" t="s">
        <v>887</v>
      </c>
      <c r="E3435" t="s">
        <v>888</v>
      </c>
      <c r="F3435" t="s">
        <v>1924</v>
      </c>
      <c r="G3435" t="s">
        <v>1925</v>
      </c>
    </row>
    <row r="3436" spans="2:7" hidden="1">
      <c r="B3436" t="s">
        <v>8272</v>
      </c>
      <c r="C3436" t="s">
        <v>8273</v>
      </c>
      <c r="D3436" t="s">
        <v>887</v>
      </c>
      <c r="E3436" t="s">
        <v>888</v>
      </c>
      <c r="F3436" t="s">
        <v>1924</v>
      </c>
      <c r="G3436" t="s">
        <v>1925</v>
      </c>
    </row>
    <row r="3437" spans="2:7" hidden="1">
      <c r="B3437" t="s">
        <v>8274</v>
      </c>
      <c r="C3437" t="s">
        <v>8275</v>
      </c>
      <c r="D3437" t="s">
        <v>887</v>
      </c>
      <c r="E3437" t="s">
        <v>888</v>
      </c>
      <c r="F3437" t="s">
        <v>1924</v>
      </c>
      <c r="G3437" t="s">
        <v>1925</v>
      </c>
    </row>
    <row r="3438" spans="2:7" hidden="1">
      <c r="B3438" t="s">
        <v>8276</v>
      </c>
      <c r="C3438" t="s">
        <v>8277</v>
      </c>
      <c r="D3438" t="s">
        <v>6534</v>
      </c>
      <c r="E3438" t="s">
        <v>6535</v>
      </c>
      <c r="F3438" t="s">
        <v>6541</v>
      </c>
      <c r="G3438" t="s">
        <v>6542</v>
      </c>
    </row>
    <row r="3439" spans="2:7" hidden="1">
      <c r="B3439" t="s">
        <v>8278</v>
      </c>
      <c r="C3439" t="s">
        <v>8279</v>
      </c>
      <c r="D3439" t="s">
        <v>6230</v>
      </c>
      <c r="E3439" t="s">
        <v>6231</v>
      </c>
      <c r="F3439" t="s">
        <v>6232</v>
      </c>
      <c r="G3439" t="s">
        <v>6233</v>
      </c>
    </row>
    <row r="3440" spans="2:7">
      <c r="B3440" t="s">
        <v>8280</v>
      </c>
      <c r="C3440" t="s">
        <v>8281</v>
      </c>
      <c r="D3440" t="s">
        <v>836</v>
      </c>
      <c r="E3440" t="s">
        <v>837</v>
      </c>
      <c r="F3440" t="s">
        <v>557</v>
      </c>
      <c r="G3440" t="s">
        <v>558</v>
      </c>
    </row>
    <row r="3441" spans="2:9" hidden="1">
      <c r="B3441" t="s">
        <v>8282</v>
      </c>
      <c r="C3441" t="s">
        <v>8283</v>
      </c>
      <c r="D3441" t="s">
        <v>6534</v>
      </c>
      <c r="E3441" t="s">
        <v>6535</v>
      </c>
      <c r="F3441" t="s">
        <v>6648</v>
      </c>
      <c r="G3441" t="s">
        <v>6649</v>
      </c>
    </row>
    <row r="3442" spans="2:9" hidden="1">
      <c r="B3442" t="s">
        <v>8284</v>
      </c>
      <c r="C3442" t="s">
        <v>8285</v>
      </c>
      <c r="D3442" t="s">
        <v>6534</v>
      </c>
      <c r="E3442" t="s">
        <v>6535</v>
      </c>
      <c r="F3442" t="s">
        <v>6541</v>
      </c>
      <c r="G3442" t="s">
        <v>6542</v>
      </c>
    </row>
    <row r="3443" spans="2:9" hidden="1">
      <c r="B3443" t="s">
        <v>8286</v>
      </c>
      <c r="C3443" t="s">
        <v>8287</v>
      </c>
      <c r="D3443" t="s">
        <v>6534</v>
      </c>
      <c r="E3443" t="s">
        <v>6535</v>
      </c>
      <c r="F3443" t="s">
        <v>6541</v>
      </c>
      <c r="G3443" t="s">
        <v>6542</v>
      </c>
    </row>
    <row r="3444" spans="2:9">
      <c r="B3444" t="s">
        <v>8288</v>
      </c>
      <c r="C3444" t="s">
        <v>8289</v>
      </c>
      <c r="D3444" t="s">
        <v>836</v>
      </c>
      <c r="E3444" t="s">
        <v>837</v>
      </c>
      <c r="F3444" t="s">
        <v>1843</v>
      </c>
      <c r="G3444" t="s">
        <v>1844</v>
      </c>
    </row>
    <row r="3445" spans="2:9">
      <c r="B3445" t="s">
        <v>8290</v>
      </c>
      <c r="C3445" t="s">
        <v>8291</v>
      </c>
      <c r="D3445" t="s">
        <v>836</v>
      </c>
      <c r="E3445" t="s">
        <v>837</v>
      </c>
      <c r="F3445" t="s">
        <v>3545</v>
      </c>
      <c r="G3445" t="s">
        <v>3546</v>
      </c>
    </row>
    <row r="3446" spans="2:9" hidden="1">
      <c r="B3446" t="s">
        <v>8292</v>
      </c>
      <c r="C3446" t="s">
        <v>8293</v>
      </c>
      <c r="D3446" t="s">
        <v>2438</v>
      </c>
      <c r="E3446" t="s">
        <v>2439</v>
      </c>
      <c r="F3446" t="s">
        <v>8294</v>
      </c>
      <c r="G3446" t="s">
        <v>8295</v>
      </c>
      <c r="H3446" t="s">
        <v>8297</v>
      </c>
      <c r="I3446" t="s">
        <v>60</v>
      </c>
    </row>
    <row r="3447" spans="2:9" hidden="1">
      <c r="B3447" t="s">
        <v>8298</v>
      </c>
      <c r="C3447" t="s">
        <v>8299</v>
      </c>
      <c r="D3447" t="s">
        <v>2438</v>
      </c>
      <c r="E3447" t="s">
        <v>2439</v>
      </c>
      <c r="F3447" t="s">
        <v>8300</v>
      </c>
      <c r="G3447" t="s">
        <v>8301</v>
      </c>
      <c r="H3447" t="s">
        <v>8297</v>
      </c>
      <c r="I3447" t="s">
        <v>60</v>
      </c>
    </row>
    <row r="3448" spans="2:9" hidden="1">
      <c r="B3448" t="s">
        <v>8302</v>
      </c>
      <c r="C3448" t="s">
        <v>8303</v>
      </c>
      <c r="D3448" t="s">
        <v>2438</v>
      </c>
      <c r="E3448" t="s">
        <v>2439</v>
      </c>
      <c r="F3448" t="s">
        <v>8304</v>
      </c>
      <c r="G3448" t="s">
        <v>8305</v>
      </c>
      <c r="H3448" t="s">
        <v>8297</v>
      </c>
      <c r="I3448" t="s">
        <v>60</v>
      </c>
    </row>
    <row r="3449" spans="2:9" hidden="1">
      <c r="B3449" t="s">
        <v>8306</v>
      </c>
      <c r="C3449" t="s">
        <v>8307</v>
      </c>
      <c r="D3449" t="s">
        <v>2438</v>
      </c>
      <c r="E3449" t="s">
        <v>2439</v>
      </c>
      <c r="F3449" t="s">
        <v>8001</v>
      </c>
      <c r="G3449" t="s">
        <v>8002</v>
      </c>
      <c r="H3449" t="s">
        <v>8297</v>
      </c>
      <c r="I3449" t="s">
        <v>60</v>
      </c>
    </row>
    <row r="3450" spans="2:9" hidden="1">
      <c r="B3450" t="s">
        <v>8308</v>
      </c>
      <c r="C3450" t="s">
        <v>8309</v>
      </c>
      <c r="D3450" t="s">
        <v>2438</v>
      </c>
      <c r="E3450" t="s">
        <v>2439</v>
      </c>
      <c r="F3450" t="s">
        <v>7423</v>
      </c>
      <c r="G3450" t="s">
        <v>7424</v>
      </c>
      <c r="H3450" t="s">
        <v>8297</v>
      </c>
      <c r="I3450" t="s">
        <v>60</v>
      </c>
    </row>
    <row r="3451" spans="2:9" hidden="1">
      <c r="B3451" t="s">
        <v>8310</v>
      </c>
      <c r="C3451" t="s">
        <v>8311</v>
      </c>
      <c r="D3451" t="s">
        <v>2438</v>
      </c>
      <c r="E3451" t="s">
        <v>2439</v>
      </c>
      <c r="F3451" t="s">
        <v>8312</v>
      </c>
      <c r="G3451" t="s">
        <v>8313</v>
      </c>
      <c r="H3451" t="s">
        <v>8297</v>
      </c>
      <c r="I3451" t="s">
        <v>60</v>
      </c>
    </row>
    <row r="3452" spans="2:9" hidden="1">
      <c r="B3452" t="s">
        <v>8314</v>
      </c>
      <c r="C3452" t="s">
        <v>8315</v>
      </c>
      <c r="D3452" t="s">
        <v>2438</v>
      </c>
      <c r="E3452" t="s">
        <v>2439</v>
      </c>
      <c r="F3452" t="s">
        <v>7605</v>
      </c>
      <c r="G3452" t="s">
        <v>7606</v>
      </c>
      <c r="H3452" t="s">
        <v>8297</v>
      </c>
      <c r="I3452" t="s">
        <v>60</v>
      </c>
    </row>
    <row r="3453" spans="2:9" hidden="1">
      <c r="B3453" t="s">
        <v>8316</v>
      </c>
      <c r="C3453" t="s">
        <v>8317</v>
      </c>
      <c r="D3453" t="s">
        <v>2438</v>
      </c>
      <c r="E3453" t="s">
        <v>2439</v>
      </c>
      <c r="F3453" t="s">
        <v>7411</v>
      </c>
      <c r="G3453" t="s">
        <v>7412</v>
      </c>
      <c r="H3453" t="s">
        <v>8297</v>
      </c>
      <c r="I3453" t="s">
        <v>60</v>
      </c>
    </row>
    <row r="3454" spans="2:9" hidden="1">
      <c r="B3454" t="s">
        <v>8318</v>
      </c>
      <c r="C3454" t="s">
        <v>8319</v>
      </c>
      <c r="D3454" t="s">
        <v>2438</v>
      </c>
      <c r="E3454" t="s">
        <v>2439</v>
      </c>
      <c r="F3454" t="s">
        <v>7557</v>
      </c>
      <c r="G3454" t="s">
        <v>7558</v>
      </c>
      <c r="H3454" t="s">
        <v>8297</v>
      </c>
      <c r="I3454" t="s">
        <v>60</v>
      </c>
    </row>
    <row r="3455" spans="2:9" hidden="1">
      <c r="B3455" t="s">
        <v>8320</v>
      </c>
      <c r="C3455" t="s">
        <v>8321</v>
      </c>
      <c r="D3455" t="s">
        <v>2438</v>
      </c>
      <c r="E3455" t="s">
        <v>2439</v>
      </c>
      <c r="F3455" t="s">
        <v>7773</v>
      </c>
      <c r="G3455" t="s">
        <v>7774</v>
      </c>
      <c r="H3455" t="s">
        <v>8297</v>
      </c>
      <c r="I3455" t="s">
        <v>60</v>
      </c>
    </row>
    <row r="3456" spans="2:9" hidden="1">
      <c r="B3456" t="s">
        <v>8322</v>
      </c>
      <c r="C3456" t="s">
        <v>8323</v>
      </c>
      <c r="D3456" t="s">
        <v>2438</v>
      </c>
      <c r="E3456" t="s">
        <v>2439</v>
      </c>
      <c r="F3456" t="s">
        <v>7773</v>
      </c>
      <c r="G3456" t="s">
        <v>7774</v>
      </c>
      <c r="H3456" t="s">
        <v>8297</v>
      </c>
      <c r="I3456" t="s">
        <v>60</v>
      </c>
    </row>
    <row r="3457" spans="2:9" hidden="1">
      <c r="B3457" t="s">
        <v>8324</v>
      </c>
      <c r="C3457" t="s">
        <v>8325</v>
      </c>
      <c r="D3457" t="s">
        <v>2438</v>
      </c>
      <c r="E3457" t="s">
        <v>2439</v>
      </c>
      <c r="F3457" t="s">
        <v>8326</v>
      </c>
      <c r="G3457" t="s">
        <v>8327</v>
      </c>
      <c r="H3457" t="s">
        <v>8297</v>
      </c>
      <c r="I3457" t="s">
        <v>60</v>
      </c>
    </row>
    <row r="3458" spans="2:9" hidden="1">
      <c r="B3458" t="s">
        <v>8328</v>
      </c>
      <c r="C3458" t="s">
        <v>8329</v>
      </c>
      <c r="D3458" t="s">
        <v>2438</v>
      </c>
      <c r="E3458" t="s">
        <v>2439</v>
      </c>
      <c r="F3458" t="s">
        <v>8330</v>
      </c>
      <c r="G3458" t="s">
        <v>8331</v>
      </c>
      <c r="H3458" t="s">
        <v>8297</v>
      </c>
      <c r="I3458" t="s">
        <v>60</v>
      </c>
    </row>
    <row r="3459" spans="2:9" hidden="1">
      <c r="B3459" t="s">
        <v>8332</v>
      </c>
      <c r="C3459" t="s">
        <v>8333</v>
      </c>
      <c r="D3459" t="s">
        <v>2438</v>
      </c>
      <c r="E3459" t="s">
        <v>2439</v>
      </c>
      <c r="F3459" t="s">
        <v>7943</v>
      </c>
      <c r="G3459" t="s">
        <v>7944</v>
      </c>
      <c r="H3459" t="s">
        <v>8297</v>
      </c>
      <c r="I3459" t="s">
        <v>60</v>
      </c>
    </row>
    <row r="3460" spans="2:9" hidden="1">
      <c r="B3460" t="s">
        <v>8334</v>
      </c>
      <c r="C3460" t="s">
        <v>8335</v>
      </c>
      <c r="D3460" t="s">
        <v>2438</v>
      </c>
      <c r="E3460" t="s">
        <v>2439</v>
      </c>
      <c r="F3460" t="s">
        <v>7943</v>
      </c>
      <c r="G3460" t="s">
        <v>7944</v>
      </c>
      <c r="H3460" t="s">
        <v>8297</v>
      </c>
      <c r="I3460" t="s">
        <v>60</v>
      </c>
    </row>
    <row r="3461" spans="2:9" hidden="1">
      <c r="B3461" t="s">
        <v>8336</v>
      </c>
      <c r="C3461" t="s">
        <v>8337</v>
      </c>
      <c r="D3461" t="s">
        <v>2438</v>
      </c>
      <c r="E3461" t="s">
        <v>2439</v>
      </c>
      <c r="F3461" t="s">
        <v>7943</v>
      </c>
      <c r="G3461" t="s">
        <v>7944</v>
      </c>
      <c r="H3461" t="s">
        <v>8297</v>
      </c>
      <c r="I3461" t="s">
        <v>60</v>
      </c>
    </row>
    <row r="3462" spans="2:9" hidden="1">
      <c r="B3462" t="s">
        <v>8338</v>
      </c>
      <c r="C3462" t="s">
        <v>8339</v>
      </c>
      <c r="D3462" t="s">
        <v>2438</v>
      </c>
      <c r="E3462" t="s">
        <v>2439</v>
      </c>
      <c r="F3462" t="s">
        <v>7943</v>
      </c>
      <c r="G3462" t="s">
        <v>7944</v>
      </c>
      <c r="H3462" t="s">
        <v>8297</v>
      </c>
      <c r="I3462" t="s">
        <v>60</v>
      </c>
    </row>
    <row r="3463" spans="2:9" hidden="1">
      <c r="B3463" t="s">
        <v>8340</v>
      </c>
      <c r="C3463" t="s">
        <v>8341</v>
      </c>
      <c r="D3463" t="s">
        <v>2438</v>
      </c>
      <c r="E3463" t="s">
        <v>2439</v>
      </c>
      <c r="F3463" t="s">
        <v>8342</v>
      </c>
      <c r="G3463" t="s">
        <v>8343</v>
      </c>
      <c r="H3463" t="s">
        <v>8297</v>
      </c>
      <c r="I3463" t="s">
        <v>60</v>
      </c>
    </row>
    <row r="3464" spans="2:9" hidden="1">
      <c r="B3464" t="s">
        <v>8344</v>
      </c>
      <c r="C3464" t="s">
        <v>8345</v>
      </c>
      <c r="D3464" t="s">
        <v>2438</v>
      </c>
      <c r="E3464" t="s">
        <v>2439</v>
      </c>
      <c r="F3464" t="s">
        <v>8342</v>
      </c>
      <c r="G3464" t="s">
        <v>8343</v>
      </c>
      <c r="H3464" t="s">
        <v>8297</v>
      </c>
      <c r="I3464" t="s">
        <v>60</v>
      </c>
    </row>
    <row r="3465" spans="2:9" hidden="1">
      <c r="B3465" t="s">
        <v>8346</v>
      </c>
      <c r="C3465" t="s">
        <v>8347</v>
      </c>
      <c r="D3465" t="s">
        <v>2438</v>
      </c>
      <c r="E3465" t="s">
        <v>2439</v>
      </c>
      <c r="F3465" t="s">
        <v>8342</v>
      </c>
      <c r="G3465" t="s">
        <v>8343</v>
      </c>
      <c r="H3465" t="s">
        <v>8297</v>
      </c>
      <c r="I3465" t="s">
        <v>60</v>
      </c>
    </row>
    <row r="3466" spans="2:9" hidden="1">
      <c r="B3466" t="s">
        <v>8348</v>
      </c>
      <c r="C3466" t="s">
        <v>8349</v>
      </c>
      <c r="D3466" t="s">
        <v>2438</v>
      </c>
      <c r="E3466" t="s">
        <v>2439</v>
      </c>
      <c r="F3466" t="s">
        <v>8342</v>
      </c>
      <c r="G3466" t="s">
        <v>8343</v>
      </c>
      <c r="H3466" t="s">
        <v>8297</v>
      </c>
      <c r="I3466" t="s">
        <v>60</v>
      </c>
    </row>
    <row r="3467" spans="2:9" hidden="1">
      <c r="B3467" t="s">
        <v>8350</v>
      </c>
      <c r="C3467" t="s">
        <v>8351</v>
      </c>
      <c r="D3467" t="s">
        <v>2438</v>
      </c>
      <c r="E3467" t="s">
        <v>2439</v>
      </c>
      <c r="F3467" t="s">
        <v>8342</v>
      </c>
      <c r="G3467" t="s">
        <v>8343</v>
      </c>
      <c r="H3467" t="s">
        <v>8297</v>
      </c>
      <c r="I3467" t="s">
        <v>60</v>
      </c>
    </row>
    <row r="3468" spans="2:9" hidden="1">
      <c r="B3468" t="s">
        <v>8352</v>
      </c>
      <c r="C3468" t="s">
        <v>8353</v>
      </c>
      <c r="D3468" t="s">
        <v>2438</v>
      </c>
      <c r="E3468" t="s">
        <v>2439</v>
      </c>
      <c r="F3468" t="s">
        <v>8354</v>
      </c>
      <c r="G3468" t="s">
        <v>8355</v>
      </c>
      <c r="H3468" t="s">
        <v>8297</v>
      </c>
      <c r="I3468" t="s">
        <v>60</v>
      </c>
    </row>
    <row r="3469" spans="2:9" hidden="1">
      <c r="B3469" t="s">
        <v>8356</v>
      </c>
      <c r="C3469" t="s">
        <v>8357</v>
      </c>
      <c r="D3469" t="s">
        <v>2438</v>
      </c>
      <c r="E3469" t="s">
        <v>2439</v>
      </c>
      <c r="F3469" t="s">
        <v>7647</v>
      </c>
      <c r="G3469" t="s">
        <v>7648</v>
      </c>
      <c r="H3469" t="s">
        <v>8297</v>
      </c>
      <c r="I3469" t="s">
        <v>60</v>
      </c>
    </row>
    <row r="3470" spans="2:9" hidden="1">
      <c r="B3470" t="s">
        <v>8358</v>
      </c>
      <c r="C3470" t="s">
        <v>8359</v>
      </c>
      <c r="D3470" t="s">
        <v>2438</v>
      </c>
      <c r="E3470" t="s">
        <v>2439</v>
      </c>
      <c r="F3470" t="s">
        <v>8360</v>
      </c>
      <c r="G3470" t="s">
        <v>8361</v>
      </c>
      <c r="H3470" t="s">
        <v>8297</v>
      </c>
      <c r="I3470" t="s">
        <v>60</v>
      </c>
    </row>
    <row r="3471" spans="2:9" hidden="1">
      <c r="B3471" t="s">
        <v>8362</v>
      </c>
      <c r="C3471" t="s">
        <v>8363</v>
      </c>
      <c r="D3471" t="s">
        <v>2438</v>
      </c>
      <c r="E3471" t="s">
        <v>2439</v>
      </c>
      <c r="F3471" t="s">
        <v>8360</v>
      </c>
      <c r="G3471" t="s">
        <v>8361</v>
      </c>
      <c r="H3471" t="s">
        <v>8297</v>
      </c>
      <c r="I3471" t="s">
        <v>60</v>
      </c>
    </row>
    <row r="3472" spans="2:9" hidden="1">
      <c r="B3472" t="s">
        <v>8364</v>
      </c>
      <c r="C3472" t="s">
        <v>8365</v>
      </c>
      <c r="D3472" t="s">
        <v>2438</v>
      </c>
      <c r="E3472" t="s">
        <v>2439</v>
      </c>
      <c r="F3472" t="s">
        <v>8366</v>
      </c>
      <c r="G3472" t="s">
        <v>8367</v>
      </c>
      <c r="H3472" t="s">
        <v>8297</v>
      </c>
      <c r="I3472" t="s">
        <v>60</v>
      </c>
    </row>
    <row r="3473" spans="2:9" hidden="1">
      <c r="B3473" t="s">
        <v>8368</v>
      </c>
      <c r="C3473" t="s">
        <v>8369</v>
      </c>
      <c r="D3473" t="s">
        <v>2438</v>
      </c>
      <c r="E3473" t="s">
        <v>2439</v>
      </c>
      <c r="F3473" t="s">
        <v>7563</v>
      </c>
      <c r="G3473" t="s">
        <v>7564</v>
      </c>
      <c r="H3473" t="s">
        <v>8297</v>
      </c>
      <c r="I3473" t="s">
        <v>60</v>
      </c>
    </row>
    <row r="3474" spans="2:9" hidden="1">
      <c r="B3474" t="s">
        <v>8370</v>
      </c>
      <c r="C3474" t="s">
        <v>8371</v>
      </c>
      <c r="D3474" t="s">
        <v>2438</v>
      </c>
      <c r="E3474" t="s">
        <v>2439</v>
      </c>
      <c r="F3474" t="s">
        <v>8001</v>
      </c>
      <c r="G3474" t="s">
        <v>8002</v>
      </c>
      <c r="H3474" t="s">
        <v>8297</v>
      </c>
      <c r="I3474" t="s">
        <v>60</v>
      </c>
    </row>
    <row r="3475" spans="2:9" hidden="1">
      <c r="B3475" t="s">
        <v>8372</v>
      </c>
      <c r="C3475" t="s">
        <v>8373</v>
      </c>
      <c r="D3475" t="s">
        <v>2438</v>
      </c>
      <c r="E3475" t="s">
        <v>2439</v>
      </c>
      <c r="F3475" t="s">
        <v>8374</v>
      </c>
      <c r="G3475" t="s">
        <v>8375</v>
      </c>
      <c r="H3475" t="s">
        <v>8297</v>
      </c>
      <c r="I3475" t="s">
        <v>60</v>
      </c>
    </row>
    <row r="3476" spans="2:9" hidden="1">
      <c r="B3476" t="s">
        <v>8376</v>
      </c>
      <c r="C3476" t="s">
        <v>8377</v>
      </c>
      <c r="D3476" t="s">
        <v>2438</v>
      </c>
      <c r="E3476" t="s">
        <v>2439</v>
      </c>
      <c r="F3476" t="s">
        <v>8378</v>
      </c>
      <c r="G3476" t="s">
        <v>8379</v>
      </c>
      <c r="H3476" t="s">
        <v>8297</v>
      </c>
      <c r="I3476" t="s">
        <v>60</v>
      </c>
    </row>
    <row r="3477" spans="2:9" hidden="1">
      <c r="B3477" t="s">
        <v>8380</v>
      </c>
      <c r="C3477" t="s">
        <v>8381</v>
      </c>
      <c r="D3477" t="s">
        <v>2438</v>
      </c>
      <c r="E3477" t="s">
        <v>2439</v>
      </c>
      <c r="F3477" t="s">
        <v>8294</v>
      </c>
      <c r="G3477" t="s">
        <v>8295</v>
      </c>
      <c r="H3477" t="s">
        <v>8297</v>
      </c>
      <c r="I3477" t="s">
        <v>60</v>
      </c>
    </row>
    <row r="3478" spans="2:9" hidden="1">
      <c r="B3478" t="s">
        <v>8382</v>
      </c>
      <c r="C3478" t="s">
        <v>8383</v>
      </c>
      <c r="D3478" t="s">
        <v>2438</v>
      </c>
      <c r="E3478" t="s">
        <v>2439</v>
      </c>
      <c r="F3478" t="s">
        <v>8384</v>
      </c>
      <c r="G3478" t="s">
        <v>8385</v>
      </c>
      <c r="H3478" t="s">
        <v>8297</v>
      </c>
      <c r="I3478" t="s">
        <v>60</v>
      </c>
    </row>
    <row r="3479" spans="2:9" hidden="1">
      <c r="B3479" t="s">
        <v>8386</v>
      </c>
      <c r="C3479" t="s">
        <v>8387</v>
      </c>
      <c r="D3479" t="s">
        <v>2438</v>
      </c>
      <c r="E3479" t="s">
        <v>2439</v>
      </c>
      <c r="F3479" t="s">
        <v>8388</v>
      </c>
      <c r="G3479" t="s">
        <v>8389</v>
      </c>
      <c r="H3479" t="s">
        <v>8297</v>
      </c>
      <c r="I3479" t="s">
        <v>60</v>
      </c>
    </row>
    <row r="3480" spans="2:9" hidden="1">
      <c r="B3480" t="s">
        <v>8390</v>
      </c>
      <c r="C3480" t="s">
        <v>8391</v>
      </c>
      <c r="D3480" t="s">
        <v>2438</v>
      </c>
      <c r="E3480" t="s">
        <v>2439</v>
      </c>
      <c r="F3480" t="s">
        <v>8388</v>
      </c>
      <c r="G3480" t="s">
        <v>8389</v>
      </c>
      <c r="H3480" t="s">
        <v>8297</v>
      </c>
      <c r="I3480" t="s">
        <v>60</v>
      </c>
    </row>
    <row r="3481" spans="2:9" hidden="1">
      <c r="B3481" t="s">
        <v>8392</v>
      </c>
      <c r="C3481" t="s">
        <v>8393</v>
      </c>
      <c r="D3481" t="s">
        <v>2438</v>
      </c>
      <c r="E3481" t="s">
        <v>2439</v>
      </c>
      <c r="F3481" t="s">
        <v>8388</v>
      </c>
      <c r="G3481" t="s">
        <v>8389</v>
      </c>
      <c r="H3481" t="s">
        <v>8297</v>
      </c>
      <c r="I3481" t="s">
        <v>60</v>
      </c>
    </row>
    <row r="3482" spans="2:9" hidden="1">
      <c r="B3482" t="s">
        <v>8394</v>
      </c>
      <c r="C3482" t="s">
        <v>8395</v>
      </c>
      <c r="D3482" t="s">
        <v>2438</v>
      </c>
      <c r="E3482" t="s">
        <v>2439</v>
      </c>
      <c r="F3482" t="s">
        <v>8388</v>
      </c>
      <c r="G3482" t="s">
        <v>8389</v>
      </c>
      <c r="H3482" t="s">
        <v>8297</v>
      </c>
      <c r="I3482" t="s">
        <v>60</v>
      </c>
    </row>
    <row r="3483" spans="2:9" hidden="1">
      <c r="B3483" t="s">
        <v>8396</v>
      </c>
      <c r="C3483" t="s">
        <v>8397</v>
      </c>
      <c r="D3483" t="s">
        <v>2438</v>
      </c>
      <c r="E3483" t="s">
        <v>2439</v>
      </c>
      <c r="F3483" t="s">
        <v>8398</v>
      </c>
      <c r="G3483" t="s">
        <v>8399</v>
      </c>
      <c r="H3483" t="s">
        <v>8297</v>
      </c>
      <c r="I3483" t="s">
        <v>60</v>
      </c>
    </row>
    <row r="3484" spans="2:9" hidden="1">
      <c r="B3484" t="s">
        <v>8400</v>
      </c>
      <c r="C3484" t="s">
        <v>8401</v>
      </c>
      <c r="D3484" t="s">
        <v>2438</v>
      </c>
      <c r="E3484" t="s">
        <v>2439</v>
      </c>
      <c r="F3484" t="s">
        <v>8402</v>
      </c>
      <c r="G3484" t="s">
        <v>8403</v>
      </c>
      <c r="H3484" t="s">
        <v>8297</v>
      </c>
      <c r="I3484" t="s">
        <v>60</v>
      </c>
    </row>
    <row r="3485" spans="2:9" hidden="1">
      <c r="B3485" t="s">
        <v>8404</v>
      </c>
      <c r="C3485" t="s">
        <v>8405</v>
      </c>
      <c r="D3485" t="s">
        <v>2438</v>
      </c>
      <c r="E3485" t="s">
        <v>2439</v>
      </c>
      <c r="F3485" t="s">
        <v>7647</v>
      </c>
      <c r="G3485" t="s">
        <v>7648</v>
      </c>
      <c r="H3485" t="s">
        <v>8297</v>
      </c>
      <c r="I3485" t="s">
        <v>60</v>
      </c>
    </row>
    <row r="3486" spans="2:9" hidden="1">
      <c r="B3486" t="s">
        <v>8406</v>
      </c>
      <c r="C3486" t="s">
        <v>8407</v>
      </c>
      <c r="D3486" t="s">
        <v>2438</v>
      </c>
      <c r="E3486" t="s">
        <v>2439</v>
      </c>
      <c r="F3486" t="s">
        <v>7783</v>
      </c>
      <c r="G3486" t="s">
        <v>7784</v>
      </c>
      <c r="H3486" t="s">
        <v>8297</v>
      </c>
      <c r="I3486" t="s">
        <v>60</v>
      </c>
    </row>
    <row r="3487" spans="2:9" hidden="1">
      <c r="B3487" t="s">
        <v>8408</v>
      </c>
      <c r="C3487" t="s">
        <v>8409</v>
      </c>
      <c r="D3487" t="s">
        <v>2438</v>
      </c>
      <c r="E3487" t="s">
        <v>2439</v>
      </c>
      <c r="F3487" t="s">
        <v>7783</v>
      </c>
      <c r="G3487" t="s">
        <v>7784</v>
      </c>
      <c r="H3487" t="s">
        <v>8297</v>
      </c>
      <c r="I3487" t="s">
        <v>60</v>
      </c>
    </row>
    <row r="3488" spans="2:9" hidden="1">
      <c r="B3488" t="s">
        <v>8410</v>
      </c>
      <c r="C3488" t="s">
        <v>8411</v>
      </c>
      <c r="D3488" t="s">
        <v>2438</v>
      </c>
      <c r="E3488" t="s">
        <v>2439</v>
      </c>
      <c r="F3488" t="s">
        <v>8330</v>
      </c>
      <c r="G3488" t="s">
        <v>8331</v>
      </c>
      <c r="H3488" t="s">
        <v>8297</v>
      </c>
      <c r="I3488" t="s">
        <v>60</v>
      </c>
    </row>
    <row r="3489" spans="2:9" hidden="1">
      <c r="B3489" t="s">
        <v>8412</v>
      </c>
      <c r="C3489" t="s">
        <v>8413</v>
      </c>
      <c r="D3489" t="s">
        <v>2438</v>
      </c>
      <c r="E3489" t="s">
        <v>2439</v>
      </c>
      <c r="F3489" t="s">
        <v>8414</v>
      </c>
      <c r="G3489" t="s">
        <v>8415</v>
      </c>
      <c r="H3489" t="s">
        <v>8297</v>
      </c>
      <c r="I3489" t="s">
        <v>60</v>
      </c>
    </row>
    <row r="3490" spans="2:9" hidden="1">
      <c r="B3490" t="s">
        <v>8416</v>
      </c>
      <c r="C3490" t="s">
        <v>8417</v>
      </c>
      <c r="D3490" t="s">
        <v>2438</v>
      </c>
      <c r="E3490" t="s">
        <v>2439</v>
      </c>
      <c r="F3490" t="s">
        <v>8418</v>
      </c>
      <c r="G3490" t="s">
        <v>8419</v>
      </c>
      <c r="H3490" t="s">
        <v>8297</v>
      </c>
      <c r="I3490" t="s">
        <v>60</v>
      </c>
    </row>
    <row r="3491" spans="2:9" hidden="1">
      <c r="B3491" t="s">
        <v>8420</v>
      </c>
      <c r="C3491" t="s">
        <v>8421</v>
      </c>
      <c r="D3491" t="s">
        <v>2438</v>
      </c>
      <c r="E3491" t="s">
        <v>2439</v>
      </c>
      <c r="F3491" t="s">
        <v>8422</v>
      </c>
      <c r="G3491" t="s">
        <v>8423</v>
      </c>
      <c r="H3491" t="s">
        <v>8297</v>
      </c>
      <c r="I3491" t="s">
        <v>60</v>
      </c>
    </row>
    <row r="3492" spans="2:9" hidden="1">
      <c r="B3492" t="s">
        <v>8424</v>
      </c>
      <c r="C3492" t="s">
        <v>8425</v>
      </c>
      <c r="D3492" t="s">
        <v>2438</v>
      </c>
      <c r="E3492" t="s">
        <v>2439</v>
      </c>
      <c r="F3492" t="s">
        <v>8426</v>
      </c>
      <c r="G3492" t="s">
        <v>8427</v>
      </c>
      <c r="H3492" t="s">
        <v>8297</v>
      </c>
      <c r="I3492" t="s">
        <v>60</v>
      </c>
    </row>
    <row r="3493" spans="2:9" hidden="1">
      <c r="B3493" t="s">
        <v>8428</v>
      </c>
      <c r="C3493" t="s">
        <v>8429</v>
      </c>
      <c r="D3493" t="s">
        <v>2438</v>
      </c>
      <c r="E3493" t="s">
        <v>2439</v>
      </c>
      <c r="F3493" t="s">
        <v>7242</v>
      </c>
      <c r="G3493" t="s">
        <v>7243</v>
      </c>
      <c r="H3493" t="s">
        <v>8297</v>
      </c>
      <c r="I3493" t="s">
        <v>60</v>
      </c>
    </row>
    <row r="3494" spans="2:9" hidden="1">
      <c r="B3494" t="s">
        <v>8430</v>
      </c>
      <c r="C3494" t="s">
        <v>8431</v>
      </c>
      <c r="D3494" t="s">
        <v>2438</v>
      </c>
      <c r="E3494" t="s">
        <v>2439</v>
      </c>
      <c r="F3494" t="s">
        <v>8432</v>
      </c>
      <c r="G3494" t="s">
        <v>8433</v>
      </c>
      <c r="H3494" t="s">
        <v>8297</v>
      </c>
      <c r="I3494" t="s">
        <v>60</v>
      </c>
    </row>
    <row r="3495" spans="2:9" hidden="1">
      <c r="B3495" t="s">
        <v>8434</v>
      </c>
      <c r="C3495" t="s">
        <v>8435</v>
      </c>
      <c r="D3495" t="s">
        <v>2438</v>
      </c>
      <c r="E3495" t="s">
        <v>2439</v>
      </c>
      <c r="F3495" t="s">
        <v>8342</v>
      </c>
      <c r="G3495" t="s">
        <v>8343</v>
      </c>
      <c r="H3495" t="s">
        <v>8297</v>
      </c>
      <c r="I3495" t="s">
        <v>60</v>
      </c>
    </row>
    <row r="3496" spans="2:9" hidden="1">
      <c r="B3496" t="s">
        <v>8436</v>
      </c>
      <c r="C3496" t="s">
        <v>8437</v>
      </c>
      <c r="D3496" t="s">
        <v>2438</v>
      </c>
      <c r="E3496" t="s">
        <v>2439</v>
      </c>
      <c r="F3496" t="s">
        <v>8001</v>
      </c>
      <c r="G3496" t="s">
        <v>8002</v>
      </c>
      <c r="H3496" t="s">
        <v>8297</v>
      </c>
      <c r="I3496" t="s">
        <v>60</v>
      </c>
    </row>
    <row r="3497" spans="2:9" hidden="1">
      <c r="B3497" t="s">
        <v>8438</v>
      </c>
      <c r="C3497" t="s">
        <v>8439</v>
      </c>
      <c r="D3497" t="s">
        <v>2438</v>
      </c>
      <c r="E3497" t="s">
        <v>2439</v>
      </c>
      <c r="F3497" t="s">
        <v>8001</v>
      </c>
      <c r="G3497" t="s">
        <v>8002</v>
      </c>
      <c r="H3497" t="s">
        <v>8297</v>
      </c>
      <c r="I3497" t="s">
        <v>60</v>
      </c>
    </row>
    <row r="3498" spans="2:9" hidden="1">
      <c r="B3498" t="s">
        <v>8440</v>
      </c>
      <c r="C3498" t="s">
        <v>8441</v>
      </c>
      <c r="D3498" t="s">
        <v>2438</v>
      </c>
      <c r="E3498" t="s">
        <v>2439</v>
      </c>
      <c r="F3498" t="s">
        <v>7949</v>
      </c>
      <c r="G3498" t="s">
        <v>7950</v>
      </c>
      <c r="H3498" t="s">
        <v>8297</v>
      </c>
      <c r="I3498" t="s">
        <v>60</v>
      </c>
    </row>
    <row r="3499" spans="2:9" hidden="1">
      <c r="B3499" t="s">
        <v>8442</v>
      </c>
      <c r="C3499" t="s">
        <v>8443</v>
      </c>
      <c r="D3499" t="s">
        <v>2438</v>
      </c>
      <c r="E3499" t="s">
        <v>2439</v>
      </c>
      <c r="F3499" t="s">
        <v>8444</v>
      </c>
      <c r="G3499" t="s">
        <v>8445</v>
      </c>
      <c r="H3499" t="s">
        <v>8297</v>
      </c>
      <c r="I3499" t="s">
        <v>60</v>
      </c>
    </row>
    <row r="3500" spans="2:9" hidden="1">
      <c r="B3500" t="s">
        <v>8446</v>
      </c>
      <c r="C3500" t="s">
        <v>8447</v>
      </c>
      <c r="D3500" t="s">
        <v>2438</v>
      </c>
      <c r="E3500" t="s">
        <v>2439</v>
      </c>
      <c r="F3500" t="s">
        <v>8448</v>
      </c>
      <c r="G3500" t="s">
        <v>8449</v>
      </c>
      <c r="H3500" t="s">
        <v>8297</v>
      </c>
      <c r="I3500" t="s">
        <v>60</v>
      </c>
    </row>
    <row r="3501" spans="2:9" hidden="1">
      <c r="B3501" t="s">
        <v>8450</v>
      </c>
      <c r="C3501" t="s">
        <v>8451</v>
      </c>
      <c r="D3501" t="s">
        <v>2438</v>
      </c>
      <c r="E3501" t="s">
        <v>2439</v>
      </c>
      <c r="F3501" t="s">
        <v>8452</v>
      </c>
      <c r="G3501" t="s">
        <v>8453</v>
      </c>
      <c r="H3501" t="s">
        <v>8297</v>
      </c>
      <c r="I3501" t="s">
        <v>60</v>
      </c>
    </row>
    <row r="3502" spans="2:9" hidden="1">
      <c r="B3502" t="s">
        <v>8454</v>
      </c>
      <c r="C3502" t="s">
        <v>8455</v>
      </c>
      <c r="D3502" t="s">
        <v>2438</v>
      </c>
      <c r="E3502" t="s">
        <v>2439</v>
      </c>
      <c r="F3502" t="s">
        <v>8456</v>
      </c>
      <c r="G3502" t="s">
        <v>8457</v>
      </c>
      <c r="H3502" t="s">
        <v>8297</v>
      </c>
      <c r="I3502" t="s">
        <v>60</v>
      </c>
    </row>
    <row r="3503" spans="2:9" hidden="1">
      <c r="B3503" t="s">
        <v>8458</v>
      </c>
      <c r="C3503" t="s">
        <v>8459</v>
      </c>
      <c r="D3503" t="s">
        <v>2438</v>
      </c>
      <c r="E3503" t="s">
        <v>2439</v>
      </c>
      <c r="F3503" t="s">
        <v>7745</v>
      </c>
      <c r="G3503" t="s">
        <v>7746</v>
      </c>
      <c r="H3503" t="s">
        <v>8297</v>
      </c>
      <c r="I3503" t="s">
        <v>60</v>
      </c>
    </row>
    <row r="3504" spans="2:9" hidden="1">
      <c r="B3504" t="s">
        <v>8460</v>
      </c>
      <c r="C3504" t="s">
        <v>8461</v>
      </c>
      <c r="D3504" t="s">
        <v>2438</v>
      </c>
      <c r="E3504" t="s">
        <v>2439</v>
      </c>
      <c r="F3504" t="s">
        <v>7745</v>
      </c>
      <c r="G3504" t="s">
        <v>7746</v>
      </c>
      <c r="H3504" t="s">
        <v>8297</v>
      </c>
      <c r="I3504" t="s">
        <v>60</v>
      </c>
    </row>
    <row r="3505" spans="2:9" hidden="1">
      <c r="B3505" t="s">
        <v>8462</v>
      </c>
      <c r="C3505" t="s">
        <v>8463</v>
      </c>
      <c r="D3505" t="s">
        <v>2438</v>
      </c>
      <c r="E3505" t="s">
        <v>2439</v>
      </c>
      <c r="F3505" t="s">
        <v>7745</v>
      </c>
      <c r="G3505" t="s">
        <v>7746</v>
      </c>
      <c r="H3505" t="s">
        <v>8297</v>
      </c>
      <c r="I3505" t="s">
        <v>60</v>
      </c>
    </row>
    <row r="3506" spans="2:9" hidden="1">
      <c r="B3506" t="s">
        <v>8464</v>
      </c>
      <c r="C3506" t="s">
        <v>8465</v>
      </c>
      <c r="D3506" t="s">
        <v>2438</v>
      </c>
      <c r="E3506" t="s">
        <v>2439</v>
      </c>
      <c r="F3506" t="s">
        <v>7887</v>
      </c>
      <c r="G3506" t="s">
        <v>7888</v>
      </c>
      <c r="H3506" t="s">
        <v>8297</v>
      </c>
      <c r="I3506" t="s">
        <v>60</v>
      </c>
    </row>
    <row r="3507" spans="2:9" hidden="1">
      <c r="B3507" t="s">
        <v>8466</v>
      </c>
      <c r="C3507" t="s">
        <v>8467</v>
      </c>
      <c r="D3507" t="s">
        <v>2438</v>
      </c>
      <c r="E3507" t="s">
        <v>2439</v>
      </c>
      <c r="F3507" t="s">
        <v>7789</v>
      </c>
      <c r="G3507" t="s">
        <v>7790</v>
      </c>
      <c r="H3507" t="s">
        <v>8297</v>
      </c>
      <c r="I3507" t="s">
        <v>60</v>
      </c>
    </row>
    <row r="3508" spans="2:9" hidden="1">
      <c r="B3508" t="s">
        <v>8468</v>
      </c>
      <c r="C3508" t="s">
        <v>8469</v>
      </c>
      <c r="D3508" t="s">
        <v>2438</v>
      </c>
      <c r="E3508" t="s">
        <v>2439</v>
      </c>
      <c r="F3508" t="s">
        <v>7783</v>
      </c>
      <c r="G3508" t="s">
        <v>7784</v>
      </c>
      <c r="H3508" t="s">
        <v>8297</v>
      </c>
      <c r="I3508" t="s">
        <v>60</v>
      </c>
    </row>
    <row r="3509" spans="2:9" hidden="1">
      <c r="B3509" t="s">
        <v>8470</v>
      </c>
      <c r="C3509" t="s">
        <v>8175</v>
      </c>
      <c r="D3509" t="s">
        <v>2438</v>
      </c>
      <c r="E3509" t="s">
        <v>2439</v>
      </c>
      <c r="F3509" t="s">
        <v>8471</v>
      </c>
      <c r="G3509" t="s">
        <v>8472</v>
      </c>
      <c r="H3509" t="s">
        <v>8297</v>
      </c>
      <c r="I3509" t="s">
        <v>60</v>
      </c>
    </row>
    <row r="3510" spans="2:9" hidden="1">
      <c r="B3510" t="s">
        <v>8473</v>
      </c>
      <c r="C3510" t="s">
        <v>8474</v>
      </c>
      <c r="D3510" t="s">
        <v>2438</v>
      </c>
      <c r="E3510" t="s">
        <v>2439</v>
      </c>
      <c r="F3510" t="s">
        <v>8475</v>
      </c>
      <c r="G3510" t="s">
        <v>8476</v>
      </c>
      <c r="H3510" t="s">
        <v>8297</v>
      </c>
      <c r="I3510" t="s">
        <v>60</v>
      </c>
    </row>
    <row r="3511" spans="2:9" hidden="1">
      <c r="B3511" t="s">
        <v>8477</v>
      </c>
      <c r="C3511" t="s">
        <v>8478</v>
      </c>
      <c r="D3511" t="s">
        <v>2438</v>
      </c>
      <c r="E3511" t="s">
        <v>2439</v>
      </c>
      <c r="F3511" t="s">
        <v>8479</v>
      </c>
      <c r="G3511" t="s">
        <v>8480</v>
      </c>
      <c r="H3511" t="s">
        <v>8297</v>
      </c>
      <c r="I3511" t="s">
        <v>60</v>
      </c>
    </row>
    <row r="3512" spans="2:9" hidden="1">
      <c r="B3512" t="s">
        <v>8481</v>
      </c>
      <c r="C3512" t="s">
        <v>8482</v>
      </c>
      <c r="D3512" t="s">
        <v>2438</v>
      </c>
      <c r="E3512" t="s">
        <v>2439</v>
      </c>
      <c r="F3512" t="s">
        <v>8426</v>
      </c>
      <c r="G3512" t="s">
        <v>8427</v>
      </c>
      <c r="H3512" t="s">
        <v>8297</v>
      </c>
      <c r="I3512" t="s">
        <v>60</v>
      </c>
    </row>
    <row r="3513" spans="2:9" hidden="1">
      <c r="B3513" t="s">
        <v>8483</v>
      </c>
      <c r="C3513" t="s">
        <v>8484</v>
      </c>
      <c r="D3513" t="s">
        <v>2438</v>
      </c>
      <c r="E3513" t="s">
        <v>2439</v>
      </c>
      <c r="F3513" t="s">
        <v>8485</v>
      </c>
      <c r="G3513" t="s">
        <v>8486</v>
      </c>
      <c r="H3513" t="s">
        <v>8297</v>
      </c>
      <c r="I3513" t="s">
        <v>60</v>
      </c>
    </row>
    <row r="3514" spans="2:9" hidden="1">
      <c r="B3514" t="s">
        <v>8487</v>
      </c>
      <c r="C3514" t="s">
        <v>8488</v>
      </c>
      <c r="D3514" t="s">
        <v>2438</v>
      </c>
      <c r="E3514" t="s">
        <v>2439</v>
      </c>
      <c r="F3514" t="s">
        <v>8360</v>
      </c>
      <c r="G3514" t="s">
        <v>8361</v>
      </c>
      <c r="H3514" t="s">
        <v>8297</v>
      </c>
      <c r="I3514" t="s">
        <v>60</v>
      </c>
    </row>
    <row r="3515" spans="2:9" hidden="1">
      <c r="B3515" t="s">
        <v>8489</v>
      </c>
      <c r="C3515" t="s">
        <v>8490</v>
      </c>
      <c r="D3515" t="s">
        <v>2438</v>
      </c>
      <c r="E3515" t="s">
        <v>2439</v>
      </c>
      <c r="F3515" t="s">
        <v>8402</v>
      </c>
      <c r="G3515" t="s">
        <v>8403</v>
      </c>
      <c r="H3515" t="s">
        <v>8297</v>
      </c>
      <c r="I3515" t="s">
        <v>60</v>
      </c>
    </row>
    <row r="3516" spans="2:9" hidden="1">
      <c r="B3516" t="s">
        <v>8491</v>
      </c>
      <c r="C3516" t="s">
        <v>8492</v>
      </c>
      <c r="D3516" t="s">
        <v>2438</v>
      </c>
      <c r="E3516" t="s">
        <v>2439</v>
      </c>
      <c r="F3516" t="s">
        <v>7887</v>
      </c>
      <c r="G3516" t="s">
        <v>7888</v>
      </c>
      <c r="H3516" t="s">
        <v>8297</v>
      </c>
      <c r="I3516" t="s">
        <v>60</v>
      </c>
    </row>
    <row r="3517" spans="2:9" hidden="1">
      <c r="B3517" t="s">
        <v>8493</v>
      </c>
      <c r="C3517" t="s">
        <v>8494</v>
      </c>
      <c r="D3517" t="s">
        <v>2438</v>
      </c>
      <c r="E3517" t="s">
        <v>2439</v>
      </c>
      <c r="F3517" t="s">
        <v>8495</v>
      </c>
      <c r="G3517" t="s">
        <v>8496</v>
      </c>
      <c r="H3517" t="s">
        <v>8297</v>
      </c>
      <c r="I3517" t="s">
        <v>60</v>
      </c>
    </row>
    <row r="3518" spans="2:9" hidden="1">
      <c r="B3518" t="s">
        <v>8497</v>
      </c>
      <c r="C3518" t="s">
        <v>8498</v>
      </c>
      <c r="D3518" t="s">
        <v>2438</v>
      </c>
      <c r="E3518" t="s">
        <v>2439</v>
      </c>
      <c r="F3518" t="s">
        <v>7949</v>
      </c>
      <c r="G3518" t="s">
        <v>7950</v>
      </c>
      <c r="H3518" t="s">
        <v>8297</v>
      </c>
      <c r="I3518" t="s">
        <v>60</v>
      </c>
    </row>
    <row r="3519" spans="2:9" hidden="1">
      <c r="B3519" t="s">
        <v>8499</v>
      </c>
      <c r="C3519" t="s">
        <v>8500</v>
      </c>
      <c r="D3519" t="s">
        <v>2438</v>
      </c>
      <c r="E3519" t="s">
        <v>2439</v>
      </c>
      <c r="F3519" t="s">
        <v>8501</v>
      </c>
      <c r="G3519" t="s">
        <v>8502</v>
      </c>
      <c r="H3519" t="s">
        <v>8297</v>
      </c>
      <c r="I3519" t="s">
        <v>60</v>
      </c>
    </row>
    <row r="3520" spans="2:9" hidden="1">
      <c r="B3520" t="s">
        <v>8503</v>
      </c>
      <c r="C3520" t="s">
        <v>8504</v>
      </c>
      <c r="D3520" t="s">
        <v>2438</v>
      </c>
      <c r="E3520" t="s">
        <v>2439</v>
      </c>
      <c r="F3520" t="s">
        <v>8402</v>
      </c>
      <c r="G3520" t="s">
        <v>8403</v>
      </c>
      <c r="H3520" t="s">
        <v>8297</v>
      </c>
      <c r="I3520" t="s">
        <v>60</v>
      </c>
    </row>
    <row r="3521" spans="2:9" hidden="1">
      <c r="B3521" t="s">
        <v>8505</v>
      </c>
      <c r="C3521" t="s">
        <v>8506</v>
      </c>
      <c r="D3521" t="s">
        <v>2438</v>
      </c>
      <c r="E3521" t="s">
        <v>2439</v>
      </c>
      <c r="F3521" t="s">
        <v>8507</v>
      </c>
      <c r="G3521" t="s">
        <v>8508</v>
      </c>
      <c r="H3521" t="s">
        <v>8297</v>
      </c>
      <c r="I3521" t="s">
        <v>60</v>
      </c>
    </row>
    <row r="3522" spans="2:9" hidden="1">
      <c r="B3522" t="s">
        <v>8509</v>
      </c>
      <c r="C3522" t="s">
        <v>8510</v>
      </c>
      <c r="D3522" t="s">
        <v>2438</v>
      </c>
      <c r="E3522" t="s">
        <v>2439</v>
      </c>
      <c r="F3522" t="s">
        <v>7949</v>
      </c>
      <c r="G3522" t="s">
        <v>7950</v>
      </c>
      <c r="H3522" t="s">
        <v>8297</v>
      </c>
      <c r="I3522" t="s">
        <v>60</v>
      </c>
    </row>
    <row r="3523" spans="2:9" hidden="1">
      <c r="B3523" t="s">
        <v>8511</v>
      </c>
      <c r="C3523" t="s">
        <v>8512</v>
      </c>
      <c r="D3523" t="s">
        <v>2438</v>
      </c>
      <c r="E3523" t="s">
        <v>2439</v>
      </c>
      <c r="F3523" t="s">
        <v>7949</v>
      </c>
      <c r="G3523" t="s">
        <v>7950</v>
      </c>
      <c r="H3523" t="s">
        <v>8297</v>
      </c>
      <c r="I3523" t="s">
        <v>60</v>
      </c>
    </row>
    <row r="3524" spans="2:9" hidden="1">
      <c r="B3524" t="s">
        <v>8513</v>
      </c>
      <c r="C3524" t="s">
        <v>8514</v>
      </c>
      <c r="D3524" t="s">
        <v>2438</v>
      </c>
      <c r="E3524" t="s">
        <v>2439</v>
      </c>
      <c r="F3524" t="s">
        <v>8515</v>
      </c>
      <c r="G3524" t="s">
        <v>2285</v>
      </c>
      <c r="H3524" t="s">
        <v>8297</v>
      </c>
      <c r="I3524" t="s">
        <v>60</v>
      </c>
    </row>
    <row r="3525" spans="2:9" hidden="1">
      <c r="B3525" t="s">
        <v>8516</v>
      </c>
      <c r="C3525" t="s">
        <v>8517</v>
      </c>
      <c r="D3525" t="s">
        <v>2438</v>
      </c>
      <c r="E3525" t="s">
        <v>2439</v>
      </c>
      <c r="F3525" t="s">
        <v>8518</v>
      </c>
      <c r="G3525" t="s">
        <v>8519</v>
      </c>
      <c r="H3525" t="s">
        <v>8297</v>
      </c>
      <c r="I3525" t="s">
        <v>60</v>
      </c>
    </row>
    <row r="3526" spans="2:9" hidden="1">
      <c r="B3526" t="s">
        <v>8520</v>
      </c>
      <c r="C3526" t="s">
        <v>8521</v>
      </c>
      <c r="D3526" t="s">
        <v>2438</v>
      </c>
      <c r="E3526" t="s">
        <v>2439</v>
      </c>
      <c r="F3526" t="s">
        <v>8001</v>
      </c>
      <c r="G3526" t="s">
        <v>8002</v>
      </c>
      <c r="H3526" t="s">
        <v>8297</v>
      </c>
      <c r="I3526" t="s">
        <v>60</v>
      </c>
    </row>
    <row r="3527" spans="2:9" hidden="1">
      <c r="B3527" t="s">
        <v>8522</v>
      </c>
      <c r="C3527" t="s">
        <v>8523</v>
      </c>
      <c r="D3527" t="s">
        <v>2438</v>
      </c>
      <c r="E3527" t="s">
        <v>2439</v>
      </c>
      <c r="F3527" t="s">
        <v>8524</v>
      </c>
      <c r="G3527" t="s">
        <v>8525</v>
      </c>
      <c r="H3527" t="s">
        <v>8297</v>
      </c>
      <c r="I3527" t="s">
        <v>60</v>
      </c>
    </row>
    <row r="3528" spans="2:9" hidden="1">
      <c r="B3528" t="s">
        <v>8526</v>
      </c>
      <c r="C3528" t="s">
        <v>8527</v>
      </c>
      <c r="D3528" t="s">
        <v>2438</v>
      </c>
      <c r="E3528" t="s">
        <v>2439</v>
      </c>
      <c r="F3528" t="s">
        <v>7411</v>
      </c>
      <c r="G3528" t="s">
        <v>7412</v>
      </c>
      <c r="H3528" t="s">
        <v>8297</v>
      </c>
      <c r="I3528" t="s">
        <v>60</v>
      </c>
    </row>
    <row r="3529" spans="2:9" hidden="1">
      <c r="B3529" t="s">
        <v>8528</v>
      </c>
      <c r="C3529" t="s">
        <v>8529</v>
      </c>
      <c r="D3529" t="s">
        <v>2438</v>
      </c>
      <c r="E3529" t="s">
        <v>2439</v>
      </c>
      <c r="F3529" t="s">
        <v>8452</v>
      </c>
      <c r="G3529" t="s">
        <v>8453</v>
      </c>
      <c r="H3529" t="s">
        <v>8297</v>
      </c>
      <c r="I3529" t="s">
        <v>60</v>
      </c>
    </row>
    <row r="3530" spans="2:9" hidden="1">
      <c r="B3530" t="s">
        <v>8530</v>
      </c>
      <c r="C3530" t="s">
        <v>8531</v>
      </c>
      <c r="D3530" t="s">
        <v>2438</v>
      </c>
      <c r="E3530" t="s">
        <v>2439</v>
      </c>
      <c r="F3530" t="s">
        <v>8524</v>
      </c>
      <c r="G3530" t="s">
        <v>8525</v>
      </c>
      <c r="H3530" t="s">
        <v>8297</v>
      </c>
      <c r="I3530" t="s">
        <v>60</v>
      </c>
    </row>
    <row r="3531" spans="2:9" hidden="1">
      <c r="B3531" t="s">
        <v>8532</v>
      </c>
      <c r="C3531" t="s">
        <v>8533</v>
      </c>
      <c r="D3531" t="s">
        <v>2438</v>
      </c>
      <c r="E3531" t="s">
        <v>2439</v>
      </c>
      <c r="F3531" t="s">
        <v>8366</v>
      </c>
      <c r="G3531" t="s">
        <v>8367</v>
      </c>
      <c r="H3531" t="s">
        <v>8297</v>
      </c>
      <c r="I3531" t="s">
        <v>60</v>
      </c>
    </row>
    <row r="3532" spans="2:9" hidden="1">
      <c r="B3532" t="s">
        <v>8534</v>
      </c>
      <c r="C3532" t="s">
        <v>8535</v>
      </c>
      <c r="D3532" t="s">
        <v>2438</v>
      </c>
      <c r="E3532" t="s">
        <v>2439</v>
      </c>
      <c r="F3532" t="s">
        <v>8536</v>
      </c>
      <c r="G3532" t="s">
        <v>8537</v>
      </c>
      <c r="H3532" t="s">
        <v>8297</v>
      </c>
      <c r="I3532" t="s">
        <v>60</v>
      </c>
    </row>
    <row r="3533" spans="2:9" hidden="1">
      <c r="B3533" t="s">
        <v>8538</v>
      </c>
      <c r="C3533" t="s">
        <v>8539</v>
      </c>
      <c r="D3533" t="s">
        <v>2438</v>
      </c>
      <c r="E3533" t="s">
        <v>2439</v>
      </c>
      <c r="F3533" t="s">
        <v>7557</v>
      </c>
      <c r="G3533" t="s">
        <v>7558</v>
      </c>
      <c r="H3533" t="s">
        <v>8297</v>
      </c>
      <c r="I3533" t="s">
        <v>60</v>
      </c>
    </row>
    <row r="3534" spans="2:9" hidden="1">
      <c r="B3534" t="s">
        <v>8540</v>
      </c>
      <c r="C3534" t="s">
        <v>8541</v>
      </c>
      <c r="D3534" t="s">
        <v>2438</v>
      </c>
      <c r="E3534" t="s">
        <v>2439</v>
      </c>
      <c r="F3534" t="s">
        <v>7411</v>
      </c>
      <c r="G3534" t="s">
        <v>7412</v>
      </c>
      <c r="H3534" t="s">
        <v>8297</v>
      </c>
      <c r="I3534" t="s">
        <v>60</v>
      </c>
    </row>
    <row r="3535" spans="2:9" hidden="1">
      <c r="B3535" t="s">
        <v>8542</v>
      </c>
      <c r="C3535" t="s">
        <v>8543</v>
      </c>
      <c r="D3535" t="s">
        <v>2438</v>
      </c>
      <c r="E3535" t="s">
        <v>2439</v>
      </c>
      <c r="F3535" t="s">
        <v>8544</v>
      </c>
      <c r="G3535" t="s">
        <v>8545</v>
      </c>
      <c r="H3535" t="s">
        <v>8297</v>
      </c>
      <c r="I3535" t="s">
        <v>60</v>
      </c>
    </row>
    <row r="3536" spans="2:9" hidden="1">
      <c r="B3536" t="s">
        <v>8546</v>
      </c>
      <c r="C3536" t="s">
        <v>8547</v>
      </c>
      <c r="D3536" t="s">
        <v>2438</v>
      </c>
      <c r="E3536" t="s">
        <v>2439</v>
      </c>
      <c r="F3536" t="s">
        <v>8548</v>
      </c>
      <c r="G3536" t="s">
        <v>8549</v>
      </c>
      <c r="H3536" t="s">
        <v>8297</v>
      </c>
      <c r="I3536" t="s">
        <v>60</v>
      </c>
    </row>
    <row r="3537" spans="2:9" hidden="1">
      <c r="B3537" t="s">
        <v>8550</v>
      </c>
      <c r="C3537" t="s">
        <v>8551</v>
      </c>
      <c r="D3537" t="s">
        <v>2438</v>
      </c>
      <c r="E3537" t="s">
        <v>2439</v>
      </c>
      <c r="F3537" t="s">
        <v>8552</v>
      </c>
      <c r="G3537" t="s">
        <v>8553</v>
      </c>
      <c r="H3537" t="s">
        <v>8297</v>
      </c>
      <c r="I3537" t="s">
        <v>60</v>
      </c>
    </row>
    <row r="3538" spans="2:9" hidden="1">
      <c r="B3538" t="s">
        <v>8554</v>
      </c>
      <c r="C3538" t="s">
        <v>8555</v>
      </c>
      <c r="D3538" t="s">
        <v>2438</v>
      </c>
      <c r="E3538" t="s">
        <v>2439</v>
      </c>
      <c r="F3538" t="s">
        <v>8556</v>
      </c>
      <c r="G3538" t="s">
        <v>8557</v>
      </c>
      <c r="H3538" t="s">
        <v>8297</v>
      </c>
      <c r="I3538" t="s">
        <v>60</v>
      </c>
    </row>
    <row r="3539" spans="2:9" hidden="1">
      <c r="B3539" t="s">
        <v>8558</v>
      </c>
      <c r="C3539" t="s">
        <v>8559</v>
      </c>
      <c r="D3539" t="s">
        <v>2438</v>
      </c>
      <c r="E3539" t="s">
        <v>2439</v>
      </c>
      <c r="F3539" t="s">
        <v>8560</v>
      </c>
      <c r="G3539" t="s">
        <v>8561</v>
      </c>
      <c r="H3539" t="s">
        <v>8297</v>
      </c>
      <c r="I3539" t="s">
        <v>60</v>
      </c>
    </row>
    <row r="3540" spans="2:9" hidden="1">
      <c r="B3540" t="s">
        <v>8562</v>
      </c>
      <c r="C3540" t="s">
        <v>8563</v>
      </c>
      <c r="D3540" t="s">
        <v>2438</v>
      </c>
      <c r="E3540" t="s">
        <v>2439</v>
      </c>
      <c r="F3540" t="s">
        <v>8456</v>
      </c>
      <c r="G3540" t="s">
        <v>8457</v>
      </c>
      <c r="H3540" t="s">
        <v>8297</v>
      </c>
      <c r="I3540" t="s">
        <v>60</v>
      </c>
    </row>
    <row r="3541" spans="2:9" hidden="1">
      <c r="B3541" t="s">
        <v>8564</v>
      </c>
      <c r="C3541" t="s">
        <v>8565</v>
      </c>
      <c r="D3541" t="s">
        <v>2438</v>
      </c>
      <c r="E3541" t="s">
        <v>2439</v>
      </c>
      <c r="F3541" t="s">
        <v>8566</v>
      </c>
      <c r="G3541" t="s">
        <v>8567</v>
      </c>
      <c r="H3541" t="s">
        <v>8297</v>
      </c>
      <c r="I3541" t="s">
        <v>60</v>
      </c>
    </row>
    <row r="3542" spans="2:9" hidden="1">
      <c r="B3542" t="s">
        <v>8568</v>
      </c>
      <c r="C3542" t="s">
        <v>8569</v>
      </c>
      <c r="D3542" t="s">
        <v>2438</v>
      </c>
      <c r="E3542" t="s">
        <v>2439</v>
      </c>
      <c r="F3542" t="s">
        <v>8360</v>
      </c>
      <c r="G3542" t="s">
        <v>8361</v>
      </c>
      <c r="H3542" t="s">
        <v>8297</v>
      </c>
      <c r="I3542" t="s">
        <v>60</v>
      </c>
    </row>
    <row r="3543" spans="2:9" hidden="1">
      <c r="B3543" t="s">
        <v>8570</v>
      </c>
      <c r="C3543" t="s">
        <v>8571</v>
      </c>
      <c r="D3543" t="s">
        <v>2438</v>
      </c>
      <c r="E3543" t="s">
        <v>2439</v>
      </c>
      <c r="F3543" t="s">
        <v>8556</v>
      </c>
      <c r="G3543" t="s">
        <v>8557</v>
      </c>
      <c r="H3543" t="s">
        <v>8297</v>
      </c>
      <c r="I3543" t="s">
        <v>60</v>
      </c>
    </row>
    <row r="3544" spans="2:9" hidden="1">
      <c r="B3544" t="s">
        <v>8572</v>
      </c>
      <c r="C3544" t="s">
        <v>8573</v>
      </c>
      <c r="D3544" t="s">
        <v>2438</v>
      </c>
      <c r="E3544" t="s">
        <v>2439</v>
      </c>
      <c r="F3544" t="s">
        <v>7439</v>
      </c>
      <c r="G3544" t="s">
        <v>7440</v>
      </c>
      <c r="H3544" t="s">
        <v>8297</v>
      </c>
      <c r="I3544" t="s">
        <v>60</v>
      </c>
    </row>
    <row r="3545" spans="2:9" hidden="1">
      <c r="B3545" t="s">
        <v>8574</v>
      </c>
      <c r="C3545" t="s">
        <v>8575</v>
      </c>
      <c r="D3545" t="s">
        <v>2438</v>
      </c>
      <c r="E3545" t="s">
        <v>2439</v>
      </c>
      <c r="F3545" t="s">
        <v>8576</v>
      </c>
      <c r="G3545" t="s">
        <v>8577</v>
      </c>
      <c r="H3545" t="s">
        <v>8297</v>
      </c>
      <c r="I3545" t="s">
        <v>60</v>
      </c>
    </row>
    <row r="3546" spans="2:9" hidden="1">
      <c r="B3546" t="s">
        <v>8578</v>
      </c>
      <c r="C3546" t="s">
        <v>8579</v>
      </c>
      <c r="D3546" t="s">
        <v>2438</v>
      </c>
      <c r="E3546" t="s">
        <v>2439</v>
      </c>
      <c r="F3546" t="s">
        <v>8398</v>
      </c>
      <c r="G3546" t="s">
        <v>8399</v>
      </c>
      <c r="H3546" t="s">
        <v>8297</v>
      </c>
      <c r="I3546" t="s">
        <v>60</v>
      </c>
    </row>
    <row r="3547" spans="2:9" hidden="1">
      <c r="B3547" t="s">
        <v>8580</v>
      </c>
      <c r="C3547" t="s">
        <v>8581</v>
      </c>
      <c r="D3547" t="s">
        <v>2438</v>
      </c>
      <c r="E3547" t="s">
        <v>2439</v>
      </c>
      <c r="F3547" t="s">
        <v>8426</v>
      </c>
      <c r="G3547" t="s">
        <v>8427</v>
      </c>
      <c r="H3547" t="s">
        <v>8297</v>
      </c>
      <c r="I3547" t="s">
        <v>60</v>
      </c>
    </row>
    <row r="3548" spans="2:9" hidden="1">
      <c r="B3548" t="s">
        <v>8582</v>
      </c>
      <c r="C3548" t="s">
        <v>8583</v>
      </c>
      <c r="D3548" t="s">
        <v>2438</v>
      </c>
      <c r="E3548" t="s">
        <v>2439</v>
      </c>
      <c r="F3548" t="s">
        <v>8432</v>
      </c>
      <c r="G3548" t="s">
        <v>8433</v>
      </c>
      <c r="H3548" t="s">
        <v>8297</v>
      </c>
      <c r="I3548" t="s">
        <v>60</v>
      </c>
    </row>
    <row r="3549" spans="2:9" hidden="1">
      <c r="B3549" t="s">
        <v>8584</v>
      </c>
      <c r="C3549" t="s">
        <v>8585</v>
      </c>
      <c r="D3549" t="s">
        <v>2438</v>
      </c>
      <c r="E3549" t="s">
        <v>2439</v>
      </c>
      <c r="F3549" t="s">
        <v>8586</v>
      </c>
      <c r="G3549" t="s">
        <v>8587</v>
      </c>
      <c r="H3549" t="s">
        <v>8297</v>
      </c>
      <c r="I3549" t="s">
        <v>60</v>
      </c>
    </row>
    <row r="3550" spans="2:9" hidden="1">
      <c r="B3550" t="s">
        <v>8588</v>
      </c>
      <c r="C3550" t="s">
        <v>8589</v>
      </c>
      <c r="D3550" t="s">
        <v>2438</v>
      </c>
      <c r="E3550" t="s">
        <v>2439</v>
      </c>
      <c r="F3550" t="s">
        <v>8432</v>
      </c>
      <c r="G3550" t="s">
        <v>8433</v>
      </c>
      <c r="H3550" t="s">
        <v>8297</v>
      </c>
      <c r="I3550" t="s">
        <v>60</v>
      </c>
    </row>
    <row r="3551" spans="2:9" hidden="1">
      <c r="B3551" t="s">
        <v>8590</v>
      </c>
      <c r="C3551" t="s">
        <v>8591</v>
      </c>
      <c r="D3551" t="s">
        <v>2438</v>
      </c>
      <c r="E3551" t="s">
        <v>2439</v>
      </c>
      <c r="F3551" t="s">
        <v>8456</v>
      </c>
      <c r="G3551" t="s">
        <v>8457</v>
      </c>
      <c r="H3551" t="s">
        <v>8297</v>
      </c>
      <c r="I3551" t="s">
        <v>60</v>
      </c>
    </row>
    <row r="3552" spans="2:9" hidden="1">
      <c r="B3552" t="s">
        <v>8592</v>
      </c>
      <c r="C3552" t="s">
        <v>8593</v>
      </c>
      <c r="D3552" t="s">
        <v>2438</v>
      </c>
      <c r="E3552" t="s">
        <v>2439</v>
      </c>
      <c r="F3552" t="s">
        <v>7887</v>
      </c>
      <c r="G3552" t="s">
        <v>7888</v>
      </c>
      <c r="H3552" t="s">
        <v>8297</v>
      </c>
      <c r="I3552" t="s">
        <v>60</v>
      </c>
    </row>
    <row r="3553" spans="2:9" hidden="1">
      <c r="B3553" t="s">
        <v>8594</v>
      </c>
      <c r="C3553" t="s">
        <v>8595</v>
      </c>
      <c r="D3553" t="s">
        <v>2438</v>
      </c>
      <c r="E3553" t="s">
        <v>2439</v>
      </c>
      <c r="F3553" t="s">
        <v>8560</v>
      </c>
      <c r="G3553" t="s">
        <v>8561</v>
      </c>
      <c r="H3553" t="s">
        <v>8297</v>
      </c>
      <c r="I3553" t="s">
        <v>60</v>
      </c>
    </row>
    <row r="3554" spans="2:9" hidden="1">
      <c r="B3554" t="s">
        <v>8596</v>
      </c>
      <c r="C3554" t="s">
        <v>8597</v>
      </c>
      <c r="D3554" t="s">
        <v>2438</v>
      </c>
      <c r="E3554" t="s">
        <v>2439</v>
      </c>
      <c r="F3554" t="s">
        <v>8560</v>
      </c>
      <c r="G3554" t="s">
        <v>8561</v>
      </c>
      <c r="H3554" t="s">
        <v>8297</v>
      </c>
      <c r="I3554" t="s">
        <v>60</v>
      </c>
    </row>
    <row r="3555" spans="2:9" hidden="1">
      <c r="B3555" t="s">
        <v>8598</v>
      </c>
      <c r="C3555" t="s">
        <v>8599</v>
      </c>
      <c r="D3555" t="s">
        <v>2438</v>
      </c>
      <c r="E3555" t="s">
        <v>2439</v>
      </c>
      <c r="F3555" t="s">
        <v>7503</v>
      </c>
      <c r="G3555" t="s">
        <v>7504</v>
      </c>
      <c r="H3555" t="s">
        <v>8297</v>
      </c>
      <c r="I3555" t="s">
        <v>60</v>
      </c>
    </row>
    <row r="3556" spans="2:9" hidden="1">
      <c r="B3556" t="s">
        <v>8600</v>
      </c>
      <c r="C3556" t="s">
        <v>8601</v>
      </c>
      <c r="D3556" t="s">
        <v>2438</v>
      </c>
      <c r="E3556" t="s">
        <v>2439</v>
      </c>
      <c r="F3556" t="s">
        <v>8560</v>
      </c>
      <c r="G3556" t="s">
        <v>8561</v>
      </c>
      <c r="H3556" t="s">
        <v>8297</v>
      </c>
      <c r="I3556" t="s">
        <v>60</v>
      </c>
    </row>
    <row r="3557" spans="2:9" hidden="1">
      <c r="B3557" t="s">
        <v>8602</v>
      </c>
      <c r="C3557" t="s">
        <v>8603</v>
      </c>
      <c r="D3557" t="s">
        <v>2438</v>
      </c>
      <c r="E3557" t="s">
        <v>2439</v>
      </c>
      <c r="F3557" t="s">
        <v>8604</v>
      </c>
      <c r="G3557" t="s">
        <v>8605</v>
      </c>
      <c r="H3557" t="s">
        <v>8297</v>
      </c>
      <c r="I3557" t="s">
        <v>60</v>
      </c>
    </row>
    <row r="3558" spans="2:9" hidden="1">
      <c r="B3558" t="s">
        <v>8606</v>
      </c>
      <c r="C3558" t="s">
        <v>8607</v>
      </c>
      <c r="D3558" t="s">
        <v>2438</v>
      </c>
      <c r="E3558" t="s">
        <v>2439</v>
      </c>
      <c r="F3558" t="s">
        <v>8384</v>
      </c>
      <c r="G3558" t="s">
        <v>8385</v>
      </c>
      <c r="H3558" t="s">
        <v>8297</v>
      </c>
      <c r="I3558" t="s">
        <v>60</v>
      </c>
    </row>
    <row r="3559" spans="2:9" hidden="1">
      <c r="B3559" t="s">
        <v>8608</v>
      </c>
      <c r="C3559" t="s">
        <v>8609</v>
      </c>
      <c r="D3559" t="s">
        <v>2438</v>
      </c>
      <c r="E3559" t="s">
        <v>2439</v>
      </c>
      <c r="F3559" t="s">
        <v>8610</v>
      </c>
      <c r="G3559" t="s">
        <v>8611</v>
      </c>
      <c r="H3559" t="s">
        <v>8297</v>
      </c>
      <c r="I3559" t="s">
        <v>60</v>
      </c>
    </row>
    <row r="3560" spans="2:9" hidden="1">
      <c r="B3560" t="s">
        <v>8612</v>
      </c>
      <c r="C3560" t="s">
        <v>8613</v>
      </c>
      <c r="D3560" t="s">
        <v>2438</v>
      </c>
      <c r="E3560" t="s">
        <v>2439</v>
      </c>
      <c r="F3560" t="s">
        <v>8518</v>
      </c>
      <c r="G3560" t="s">
        <v>8519</v>
      </c>
      <c r="H3560" t="s">
        <v>8297</v>
      </c>
      <c r="I3560" t="s">
        <v>60</v>
      </c>
    </row>
    <row r="3561" spans="2:9" hidden="1">
      <c r="B3561" t="s">
        <v>8614</v>
      </c>
      <c r="C3561" t="s">
        <v>8615</v>
      </c>
      <c r="D3561" t="s">
        <v>2438</v>
      </c>
      <c r="E3561" t="s">
        <v>2439</v>
      </c>
      <c r="F3561" t="s">
        <v>7887</v>
      </c>
      <c r="G3561" t="s">
        <v>7888</v>
      </c>
      <c r="H3561" t="s">
        <v>8297</v>
      </c>
      <c r="I3561" t="s">
        <v>60</v>
      </c>
    </row>
    <row r="3562" spans="2:9" hidden="1">
      <c r="B3562" t="s">
        <v>8616</v>
      </c>
      <c r="C3562" t="s">
        <v>8617</v>
      </c>
      <c r="D3562" t="s">
        <v>2438</v>
      </c>
      <c r="E3562" t="s">
        <v>2439</v>
      </c>
      <c r="F3562" t="s">
        <v>8378</v>
      </c>
      <c r="G3562" t="s">
        <v>8379</v>
      </c>
      <c r="H3562" t="s">
        <v>8297</v>
      </c>
      <c r="I3562" t="s">
        <v>60</v>
      </c>
    </row>
    <row r="3563" spans="2:9" hidden="1">
      <c r="B3563" t="s">
        <v>8618</v>
      </c>
      <c r="C3563" t="s">
        <v>8619</v>
      </c>
      <c r="D3563" t="s">
        <v>2438</v>
      </c>
      <c r="E3563" t="s">
        <v>2439</v>
      </c>
      <c r="F3563" t="s">
        <v>8384</v>
      </c>
      <c r="G3563" t="s">
        <v>8385</v>
      </c>
      <c r="H3563" t="s">
        <v>8297</v>
      </c>
      <c r="I3563" t="s">
        <v>60</v>
      </c>
    </row>
    <row r="3564" spans="2:9" hidden="1">
      <c r="B3564" t="s">
        <v>8620</v>
      </c>
      <c r="C3564" t="s">
        <v>8621</v>
      </c>
      <c r="D3564" t="s">
        <v>2438</v>
      </c>
      <c r="E3564" t="s">
        <v>2439</v>
      </c>
      <c r="F3564" t="s">
        <v>8384</v>
      </c>
      <c r="G3564" t="s">
        <v>8385</v>
      </c>
      <c r="H3564" t="s">
        <v>8297</v>
      </c>
      <c r="I3564" t="s">
        <v>60</v>
      </c>
    </row>
    <row r="3565" spans="2:9" hidden="1">
      <c r="B3565" t="s">
        <v>8622</v>
      </c>
      <c r="C3565" t="s">
        <v>8623</v>
      </c>
      <c r="D3565" t="s">
        <v>2438</v>
      </c>
      <c r="E3565" t="s">
        <v>2439</v>
      </c>
      <c r="F3565" t="s">
        <v>8586</v>
      </c>
      <c r="G3565" t="s">
        <v>8587</v>
      </c>
      <c r="H3565" t="s">
        <v>8297</v>
      </c>
      <c r="I3565" t="s">
        <v>60</v>
      </c>
    </row>
    <row r="3566" spans="2:9" hidden="1">
      <c r="B3566" t="s">
        <v>8624</v>
      </c>
      <c r="C3566" t="s">
        <v>8625</v>
      </c>
      <c r="D3566" t="s">
        <v>2438</v>
      </c>
      <c r="E3566" t="s">
        <v>2439</v>
      </c>
      <c r="F3566" t="s">
        <v>8384</v>
      </c>
      <c r="G3566" t="s">
        <v>8385</v>
      </c>
      <c r="H3566" t="s">
        <v>8297</v>
      </c>
      <c r="I3566" t="s">
        <v>60</v>
      </c>
    </row>
    <row r="3567" spans="2:9" hidden="1">
      <c r="B3567" t="s">
        <v>8626</v>
      </c>
      <c r="C3567" t="s">
        <v>8627</v>
      </c>
      <c r="D3567" t="s">
        <v>2438</v>
      </c>
      <c r="E3567" t="s">
        <v>2439</v>
      </c>
      <c r="F3567" t="s">
        <v>7789</v>
      </c>
      <c r="G3567" t="s">
        <v>7790</v>
      </c>
      <c r="H3567" t="s">
        <v>8297</v>
      </c>
      <c r="I3567" t="s">
        <v>60</v>
      </c>
    </row>
    <row r="3568" spans="2:9" hidden="1">
      <c r="B3568" t="s">
        <v>8628</v>
      </c>
      <c r="C3568" t="s">
        <v>8629</v>
      </c>
      <c r="D3568" t="s">
        <v>2438</v>
      </c>
      <c r="E3568" t="s">
        <v>2439</v>
      </c>
      <c r="F3568" t="s">
        <v>8342</v>
      </c>
      <c r="G3568" t="s">
        <v>8343</v>
      </c>
      <c r="H3568" t="s">
        <v>8297</v>
      </c>
      <c r="I3568" t="s">
        <v>60</v>
      </c>
    </row>
    <row r="3569" spans="2:9" hidden="1">
      <c r="B3569" t="s">
        <v>8630</v>
      </c>
      <c r="C3569" t="s">
        <v>8631</v>
      </c>
      <c r="D3569" t="s">
        <v>2438</v>
      </c>
      <c r="E3569" t="s">
        <v>2439</v>
      </c>
      <c r="F3569" t="s">
        <v>7191</v>
      </c>
      <c r="G3569" t="s">
        <v>7192</v>
      </c>
      <c r="H3569" t="s">
        <v>8297</v>
      </c>
      <c r="I3569" t="s">
        <v>60</v>
      </c>
    </row>
    <row r="3570" spans="2:9" hidden="1">
      <c r="B3570" t="s">
        <v>8632</v>
      </c>
      <c r="C3570" t="s">
        <v>8633</v>
      </c>
      <c r="D3570" t="s">
        <v>2438</v>
      </c>
      <c r="E3570" t="s">
        <v>2439</v>
      </c>
      <c r="F3570" t="s">
        <v>7943</v>
      </c>
      <c r="G3570" t="s">
        <v>7944</v>
      </c>
      <c r="H3570" t="s">
        <v>8297</v>
      </c>
      <c r="I3570" t="s">
        <v>60</v>
      </c>
    </row>
    <row r="3571" spans="2:9" hidden="1">
      <c r="B3571" t="s">
        <v>8634</v>
      </c>
      <c r="C3571" t="s">
        <v>8635</v>
      </c>
      <c r="D3571" t="s">
        <v>2438</v>
      </c>
      <c r="E3571" t="s">
        <v>2439</v>
      </c>
      <c r="F3571" t="s">
        <v>8518</v>
      </c>
      <c r="G3571" t="s">
        <v>8519</v>
      </c>
      <c r="H3571" t="s">
        <v>8297</v>
      </c>
      <c r="I3571" t="s">
        <v>60</v>
      </c>
    </row>
    <row r="3572" spans="2:9" hidden="1">
      <c r="B3572" t="s">
        <v>8636</v>
      </c>
      <c r="C3572" t="s">
        <v>8637</v>
      </c>
      <c r="D3572" t="s">
        <v>2438</v>
      </c>
      <c r="E3572" t="s">
        <v>2439</v>
      </c>
      <c r="F3572" t="s">
        <v>8300</v>
      </c>
      <c r="G3572" t="s">
        <v>8301</v>
      </c>
      <c r="H3572" t="s">
        <v>8297</v>
      </c>
      <c r="I3572" t="s">
        <v>60</v>
      </c>
    </row>
    <row r="3573" spans="2:9" hidden="1">
      <c r="B3573" t="s">
        <v>8638</v>
      </c>
      <c r="C3573" t="s">
        <v>8639</v>
      </c>
      <c r="D3573" t="s">
        <v>2438</v>
      </c>
      <c r="E3573" t="s">
        <v>2439</v>
      </c>
      <c r="F3573" t="s">
        <v>7887</v>
      </c>
      <c r="G3573" t="s">
        <v>7888</v>
      </c>
      <c r="H3573" t="s">
        <v>8297</v>
      </c>
      <c r="I3573" t="s">
        <v>60</v>
      </c>
    </row>
    <row r="3574" spans="2:9" hidden="1">
      <c r="B3574" t="s">
        <v>8640</v>
      </c>
      <c r="C3574" t="s">
        <v>8641</v>
      </c>
      <c r="D3574" t="s">
        <v>2438</v>
      </c>
      <c r="E3574" t="s">
        <v>2439</v>
      </c>
      <c r="F3574" t="s">
        <v>7789</v>
      </c>
      <c r="G3574" t="s">
        <v>7790</v>
      </c>
      <c r="H3574" t="s">
        <v>8297</v>
      </c>
      <c r="I3574" t="s">
        <v>60</v>
      </c>
    </row>
    <row r="3575" spans="2:9" hidden="1">
      <c r="B3575" t="s">
        <v>8642</v>
      </c>
      <c r="C3575" t="s">
        <v>8643</v>
      </c>
      <c r="D3575" t="s">
        <v>2438</v>
      </c>
      <c r="E3575" t="s">
        <v>2439</v>
      </c>
      <c r="F3575" t="s">
        <v>8304</v>
      </c>
      <c r="G3575" t="s">
        <v>8305</v>
      </c>
      <c r="H3575" t="s">
        <v>8297</v>
      </c>
      <c r="I3575" t="s">
        <v>60</v>
      </c>
    </row>
    <row r="3576" spans="2:9">
      <c r="B3576" t="s">
        <v>8644</v>
      </c>
      <c r="C3576" t="s">
        <v>8645</v>
      </c>
      <c r="D3576" t="s">
        <v>836</v>
      </c>
      <c r="E3576" t="s">
        <v>837</v>
      </c>
      <c r="F3576" t="s">
        <v>1843</v>
      </c>
      <c r="G3576" t="s">
        <v>1844</v>
      </c>
    </row>
    <row r="3577" spans="2:9">
      <c r="B3577" t="s">
        <v>8646</v>
      </c>
      <c r="C3577" t="s">
        <v>8647</v>
      </c>
      <c r="D3577" t="s">
        <v>836</v>
      </c>
      <c r="E3577" t="s">
        <v>837</v>
      </c>
      <c r="F3577" t="s">
        <v>1843</v>
      </c>
      <c r="G3577" t="s">
        <v>1844</v>
      </c>
    </row>
    <row r="3578" spans="2:9">
      <c r="B3578" t="s">
        <v>8648</v>
      </c>
      <c r="C3578" t="s">
        <v>8649</v>
      </c>
      <c r="D3578" t="s">
        <v>836</v>
      </c>
      <c r="E3578" t="s">
        <v>837</v>
      </c>
      <c r="F3578" t="s">
        <v>1843</v>
      </c>
      <c r="G3578" t="s">
        <v>1844</v>
      </c>
    </row>
    <row r="3579" spans="2:9">
      <c r="B3579" t="s">
        <v>8650</v>
      </c>
      <c r="C3579" t="s">
        <v>8651</v>
      </c>
      <c r="D3579" t="s">
        <v>836</v>
      </c>
      <c r="E3579" t="s">
        <v>837</v>
      </c>
      <c r="F3579" t="s">
        <v>1843</v>
      </c>
      <c r="G3579" t="s">
        <v>1844</v>
      </c>
    </row>
    <row r="3580" spans="2:9" hidden="1">
      <c r="B3580" t="s">
        <v>8652</v>
      </c>
      <c r="C3580" t="s">
        <v>8653</v>
      </c>
      <c r="D3580" t="s">
        <v>2438</v>
      </c>
      <c r="E3580" t="s">
        <v>2439</v>
      </c>
      <c r="F3580" t="s">
        <v>8384</v>
      </c>
      <c r="G3580" t="s">
        <v>8385</v>
      </c>
      <c r="H3580" t="s">
        <v>8297</v>
      </c>
      <c r="I3580" t="s">
        <v>60</v>
      </c>
    </row>
    <row r="3581" spans="2:9" hidden="1">
      <c r="B3581" t="s">
        <v>8654</v>
      </c>
      <c r="C3581" t="s">
        <v>8655</v>
      </c>
      <c r="D3581" t="s">
        <v>2438</v>
      </c>
      <c r="E3581" t="s">
        <v>2439</v>
      </c>
      <c r="F3581" t="s">
        <v>8360</v>
      </c>
      <c r="G3581" t="s">
        <v>8361</v>
      </c>
      <c r="H3581" t="s">
        <v>8656</v>
      </c>
      <c r="I3581" t="s">
        <v>8657</v>
      </c>
    </row>
    <row r="3582" spans="2:9" hidden="1">
      <c r="B3582" t="s">
        <v>8658</v>
      </c>
      <c r="C3582" t="s">
        <v>8659</v>
      </c>
      <c r="D3582" t="s">
        <v>2438</v>
      </c>
      <c r="E3582" t="s">
        <v>2439</v>
      </c>
      <c r="F3582" t="s">
        <v>8660</v>
      </c>
      <c r="G3582" t="s">
        <v>8661</v>
      </c>
      <c r="H3582" t="s">
        <v>8662</v>
      </c>
      <c r="I3582" t="s">
        <v>8663</v>
      </c>
    </row>
    <row r="3583" spans="2:9" hidden="1">
      <c r="B3583" t="s">
        <v>8664</v>
      </c>
      <c r="C3583" t="s">
        <v>8665</v>
      </c>
      <c r="D3583" t="s">
        <v>2438</v>
      </c>
      <c r="E3583" t="s">
        <v>2439</v>
      </c>
      <c r="F3583" t="s">
        <v>8366</v>
      </c>
      <c r="G3583" t="s">
        <v>8367</v>
      </c>
      <c r="H3583" t="s">
        <v>8656</v>
      </c>
      <c r="I3583" t="s">
        <v>8657</v>
      </c>
    </row>
    <row r="3584" spans="2:9" hidden="1">
      <c r="B3584" t="s">
        <v>8666</v>
      </c>
      <c r="C3584" t="s">
        <v>8667</v>
      </c>
      <c r="D3584" t="s">
        <v>2438</v>
      </c>
      <c r="E3584" t="s">
        <v>2439</v>
      </c>
      <c r="F3584" t="s">
        <v>8471</v>
      </c>
      <c r="G3584" t="s">
        <v>8472</v>
      </c>
      <c r="H3584" t="s">
        <v>8656</v>
      </c>
      <c r="I3584" t="s">
        <v>8657</v>
      </c>
    </row>
    <row r="3585" spans="2:9" hidden="1">
      <c r="B3585" t="s">
        <v>8668</v>
      </c>
      <c r="C3585" t="s">
        <v>8669</v>
      </c>
      <c r="D3585" t="s">
        <v>2438</v>
      </c>
      <c r="E3585" t="s">
        <v>2439</v>
      </c>
      <c r="F3585" t="s">
        <v>8426</v>
      </c>
      <c r="G3585" t="s">
        <v>8427</v>
      </c>
      <c r="H3585" t="s">
        <v>8656</v>
      </c>
      <c r="I3585" t="s">
        <v>8657</v>
      </c>
    </row>
    <row r="3586" spans="2:9" hidden="1">
      <c r="B3586" t="s">
        <v>8670</v>
      </c>
      <c r="C3586" t="s">
        <v>8671</v>
      </c>
      <c r="D3586" t="s">
        <v>2438</v>
      </c>
      <c r="E3586" t="s">
        <v>2439</v>
      </c>
      <c r="F3586" t="s">
        <v>8515</v>
      </c>
      <c r="G3586" t="s">
        <v>2285</v>
      </c>
      <c r="H3586" t="s">
        <v>8656</v>
      </c>
      <c r="I3586" t="s">
        <v>8657</v>
      </c>
    </row>
    <row r="3587" spans="2:9" hidden="1">
      <c r="B3587" t="s">
        <v>8672</v>
      </c>
      <c r="C3587" t="s">
        <v>8673</v>
      </c>
      <c r="D3587" t="s">
        <v>2438</v>
      </c>
      <c r="E3587" t="s">
        <v>2439</v>
      </c>
      <c r="F3587" t="s">
        <v>7503</v>
      </c>
      <c r="G3587" t="s">
        <v>7504</v>
      </c>
      <c r="H3587" t="s">
        <v>8656</v>
      </c>
      <c r="I3587" t="s">
        <v>8657</v>
      </c>
    </row>
    <row r="3588" spans="2:9" hidden="1">
      <c r="B3588" t="s">
        <v>8674</v>
      </c>
      <c r="C3588" t="s">
        <v>8675</v>
      </c>
      <c r="D3588" t="s">
        <v>2438</v>
      </c>
      <c r="E3588" t="s">
        <v>2439</v>
      </c>
      <c r="F3588" t="s">
        <v>8001</v>
      </c>
      <c r="G3588" t="s">
        <v>8002</v>
      </c>
      <c r="H3588" t="s">
        <v>8656</v>
      </c>
      <c r="I3588" t="s">
        <v>8657</v>
      </c>
    </row>
    <row r="3589" spans="2:9" hidden="1">
      <c r="B3589" t="s">
        <v>8676</v>
      </c>
      <c r="C3589" t="s">
        <v>8677</v>
      </c>
      <c r="D3589" t="s">
        <v>2438</v>
      </c>
      <c r="E3589" t="s">
        <v>2439</v>
      </c>
      <c r="F3589" t="s">
        <v>8678</v>
      </c>
      <c r="G3589" t="s">
        <v>8679</v>
      </c>
      <c r="H3589" t="s">
        <v>8680</v>
      </c>
      <c r="I3589" t="s">
        <v>8681</v>
      </c>
    </row>
    <row r="3590" spans="2:9" hidden="1">
      <c r="B3590" t="s">
        <v>8682</v>
      </c>
      <c r="C3590" t="s">
        <v>8683</v>
      </c>
      <c r="D3590" t="s">
        <v>2438</v>
      </c>
      <c r="E3590" t="s">
        <v>2439</v>
      </c>
      <c r="F3590" t="s">
        <v>8342</v>
      </c>
      <c r="G3590" t="s">
        <v>8343</v>
      </c>
      <c r="H3590" t="s">
        <v>8656</v>
      </c>
      <c r="I3590" t="s">
        <v>8657</v>
      </c>
    </row>
    <row r="3591" spans="2:9" hidden="1">
      <c r="B3591" t="s">
        <v>8684</v>
      </c>
      <c r="C3591" t="s">
        <v>8685</v>
      </c>
      <c r="D3591" t="s">
        <v>2438</v>
      </c>
      <c r="E3591" t="s">
        <v>2439</v>
      </c>
      <c r="F3591" t="s">
        <v>8384</v>
      </c>
      <c r="G3591" t="s">
        <v>8385</v>
      </c>
      <c r="H3591" t="s">
        <v>8656</v>
      </c>
      <c r="I3591" t="s">
        <v>8657</v>
      </c>
    </row>
    <row r="3592" spans="2:9" hidden="1">
      <c r="B3592" t="s">
        <v>8686</v>
      </c>
      <c r="C3592" t="s">
        <v>8687</v>
      </c>
      <c r="D3592" t="s">
        <v>2438</v>
      </c>
      <c r="E3592" t="s">
        <v>2439</v>
      </c>
      <c r="F3592" t="s">
        <v>8366</v>
      </c>
      <c r="G3592" t="s">
        <v>8367</v>
      </c>
      <c r="H3592" t="s">
        <v>8656</v>
      </c>
      <c r="I3592" t="s">
        <v>8657</v>
      </c>
    </row>
    <row r="3593" spans="2:9" hidden="1">
      <c r="B3593" t="s">
        <v>8688</v>
      </c>
      <c r="C3593" t="s">
        <v>8689</v>
      </c>
      <c r="D3593" t="s">
        <v>2438</v>
      </c>
      <c r="E3593" t="s">
        <v>2439</v>
      </c>
      <c r="F3593" t="s">
        <v>7543</v>
      </c>
      <c r="G3593" t="s">
        <v>7544</v>
      </c>
      <c r="H3593" t="s">
        <v>2442</v>
      </c>
      <c r="I3593" t="s">
        <v>2443</v>
      </c>
    </row>
    <row r="3594" spans="2:9" hidden="1">
      <c r="B3594" t="s">
        <v>8690</v>
      </c>
      <c r="C3594" t="s">
        <v>8691</v>
      </c>
      <c r="D3594" t="s">
        <v>2438</v>
      </c>
      <c r="E3594" t="s">
        <v>2439</v>
      </c>
      <c r="F3594" t="s">
        <v>8312</v>
      </c>
      <c r="G3594" t="s">
        <v>8313</v>
      </c>
      <c r="H3594" t="s">
        <v>8656</v>
      </c>
      <c r="I3594" t="s">
        <v>8657</v>
      </c>
    </row>
    <row r="3595" spans="2:9" hidden="1">
      <c r="B3595" t="s">
        <v>8692</v>
      </c>
      <c r="C3595" t="s">
        <v>8693</v>
      </c>
      <c r="D3595" t="s">
        <v>2438</v>
      </c>
      <c r="E3595" t="s">
        <v>2439</v>
      </c>
      <c r="F3595" t="s">
        <v>7543</v>
      </c>
      <c r="G3595" t="s">
        <v>7544</v>
      </c>
      <c r="H3595" t="s">
        <v>8656</v>
      </c>
      <c r="I3595" t="s">
        <v>8657</v>
      </c>
    </row>
    <row r="3596" spans="2:9" hidden="1">
      <c r="B3596" t="s">
        <v>8694</v>
      </c>
      <c r="C3596" t="s">
        <v>8695</v>
      </c>
      <c r="D3596" t="s">
        <v>2438</v>
      </c>
      <c r="E3596" t="s">
        <v>2439</v>
      </c>
      <c r="F3596" t="s">
        <v>8696</v>
      </c>
      <c r="G3596" t="s">
        <v>1094</v>
      </c>
      <c r="H3596" t="s">
        <v>8697</v>
      </c>
      <c r="I3596" t="s">
        <v>1419</v>
      </c>
    </row>
    <row r="3597" spans="2:9" hidden="1">
      <c r="B3597" t="s">
        <v>8698</v>
      </c>
      <c r="C3597" t="s">
        <v>8699</v>
      </c>
      <c r="D3597" t="s">
        <v>2438</v>
      </c>
      <c r="E3597" t="s">
        <v>2439</v>
      </c>
      <c r="F3597" t="s">
        <v>8700</v>
      </c>
      <c r="G3597" t="s">
        <v>1317</v>
      </c>
      <c r="H3597" t="s">
        <v>8697</v>
      </c>
      <c r="I3597" t="s">
        <v>1419</v>
      </c>
    </row>
    <row r="3598" spans="2:9" hidden="1">
      <c r="B3598" t="s">
        <v>8701</v>
      </c>
      <c r="C3598" t="s">
        <v>8702</v>
      </c>
      <c r="D3598" t="s">
        <v>2438</v>
      </c>
      <c r="E3598" t="s">
        <v>2439</v>
      </c>
      <c r="F3598" t="s">
        <v>8586</v>
      </c>
      <c r="G3598" t="s">
        <v>8587</v>
      </c>
      <c r="H3598" t="s">
        <v>8656</v>
      </c>
      <c r="I3598" t="s">
        <v>8657</v>
      </c>
    </row>
    <row r="3599" spans="2:9" hidden="1">
      <c r="B3599" t="s">
        <v>8703</v>
      </c>
      <c r="C3599" t="s">
        <v>8704</v>
      </c>
      <c r="D3599" t="s">
        <v>2438</v>
      </c>
      <c r="E3599" t="s">
        <v>2439</v>
      </c>
      <c r="F3599" t="s">
        <v>8507</v>
      </c>
      <c r="G3599" t="s">
        <v>8508</v>
      </c>
      <c r="H3599" t="s">
        <v>8297</v>
      </c>
      <c r="I3599" t="s">
        <v>60</v>
      </c>
    </row>
    <row r="3600" spans="2:9" hidden="1">
      <c r="B3600" t="s">
        <v>8705</v>
      </c>
      <c r="C3600" t="s">
        <v>8706</v>
      </c>
      <c r="D3600" t="s">
        <v>2438</v>
      </c>
      <c r="E3600" t="s">
        <v>2439</v>
      </c>
      <c r="F3600" t="s">
        <v>7423</v>
      </c>
      <c r="G3600" t="s">
        <v>7424</v>
      </c>
      <c r="H3600" t="s">
        <v>8297</v>
      </c>
      <c r="I3600" t="s">
        <v>60</v>
      </c>
    </row>
    <row r="3601" spans="2:9" hidden="1">
      <c r="B3601" t="s">
        <v>8707</v>
      </c>
      <c r="C3601" t="s">
        <v>8708</v>
      </c>
      <c r="D3601" t="s">
        <v>2438</v>
      </c>
      <c r="E3601" t="s">
        <v>2439</v>
      </c>
      <c r="F3601" t="s">
        <v>7605</v>
      </c>
      <c r="G3601" t="s">
        <v>7606</v>
      </c>
      <c r="H3601" t="s">
        <v>8297</v>
      </c>
      <c r="I3601" t="s">
        <v>60</v>
      </c>
    </row>
    <row r="3602" spans="2:9" hidden="1">
      <c r="B3602" t="s">
        <v>8709</v>
      </c>
      <c r="C3602" t="s">
        <v>8710</v>
      </c>
      <c r="D3602" t="s">
        <v>2438</v>
      </c>
      <c r="E3602" t="s">
        <v>2439</v>
      </c>
      <c r="F3602" t="s">
        <v>7605</v>
      </c>
      <c r="G3602" t="s">
        <v>7606</v>
      </c>
      <c r="H3602" t="s">
        <v>8656</v>
      </c>
      <c r="I3602" t="s">
        <v>8657</v>
      </c>
    </row>
    <row r="3603" spans="2:9" hidden="1">
      <c r="B3603" t="s">
        <v>8711</v>
      </c>
      <c r="C3603" t="s">
        <v>8712</v>
      </c>
      <c r="D3603" t="s">
        <v>2438</v>
      </c>
      <c r="E3603" t="s">
        <v>2439</v>
      </c>
      <c r="F3603" t="s">
        <v>8556</v>
      </c>
      <c r="G3603" t="s">
        <v>8557</v>
      </c>
      <c r="H3603" t="s">
        <v>8656</v>
      </c>
      <c r="I3603" t="s">
        <v>8657</v>
      </c>
    </row>
    <row r="3604" spans="2:9" hidden="1">
      <c r="B3604" t="s">
        <v>8713</v>
      </c>
      <c r="C3604" t="s">
        <v>8714</v>
      </c>
      <c r="D3604" t="s">
        <v>2438</v>
      </c>
      <c r="E3604" t="s">
        <v>2439</v>
      </c>
      <c r="F3604" t="s">
        <v>8715</v>
      </c>
      <c r="G3604" t="s">
        <v>8716</v>
      </c>
      <c r="H3604" t="s">
        <v>8662</v>
      </c>
      <c r="I3604" t="s">
        <v>8663</v>
      </c>
    </row>
    <row r="3605" spans="2:9" hidden="1">
      <c r="B3605" t="s">
        <v>8717</v>
      </c>
      <c r="C3605" t="s">
        <v>8718</v>
      </c>
      <c r="D3605" t="s">
        <v>2438</v>
      </c>
      <c r="E3605" t="s">
        <v>2439</v>
      </c>
      <c r="F3605" t="s">
        <v>8388</v>
      </c>
      <c r="G3605" t="s">
        <v>8389</v>
      </c>
      <c r="H3605" t="s">
        <v>8719</v>
      </c>
      <c r="I3605" t="s">
        <v>8720</v>
      </c>
    </row>
    <row r="3606" spans="2:9" hidden="1">
      <c r="B3606" t="s">
        <v>8721</v>
      </c>
      <c r="C3606" t="s">
        <v>8722</v>
      </c>
      <c r="D3606" t="s">
        <v>2438</v>
      </c>
      <c r="E3606" t="s">
        <v>2439</v>
      </c>
      <c r="F3606" t="s">
        <v>7543</v>
      </c>
      <c r="G3606" t="s">
        <v>7544</v>
      </c>
      <c r="H3606" t="s">
        <v>8297</v>
      </c>
      <c r="I3606" t="s">
        <v>60</v>
      </c>
    </row>
    <row r="3607" spans="2:9" hidden="1">
      <c r="B3607" t="s">
        <v>8723</v>
      </c>
      <c r="C3607" t="s">
        <v>8724</v>
      </c>
      <c r="D3607" t="s">
        <v>2438</v>
      </c>
      <c r="E3607" t="s">
        <v>2439</v>
      </c>
      <c r="F3607" t="s">
        <v>8495</v>
      </c>
      <c r="G3607" t="s">
        <v>8496</v>
      </c>
      <c r="H3607" t="s">
        <v>8725</v>
      </c>
      <c r="I3607" t="s">
        <v>8726</v>
      </c>
    </row>
    <row r="3608" spans="2:9" hidden="1">
      <c r="B3608" t="s">
        <v>8727</v>
      </c>
      <c r="C3608" t="s">
        <v>8728</v>
      </c>
      <c r="D3608" t="s">
        <v>2438</v>
      </c>
      <c r="E3608" t="s">
        <v>2439</v>
      </c>
      <c r="F3608" t="s">
        <v>7431</v>
      </c>
      <c r="G3608" t="s">
        <v>7432</v>
      </c>
      <c r="H3608" t="s">
        <v>8719</v>
      </c>
      <c r="I3608" t="s">
        <v>8720</v>
      </c>
    </row>
    <row r="3609" spans="2:9" hidden="1">
      <c r="B3609" t="s">
        <v>8729</v>
      </c>
      <c r="C3609" t="s">
        <v>8730</v>
      </c>
      <c r="D3609" t="s">
        <v>2438</v>
      </c>
      <c r="E3609" t="s">
        <v>2439</v>
      </c>
      <c r="F3609" t="s">
        <v>7124</v>
      </c>
      <c r="G3609" t="s">
        <v>7125</v>
      </c>
      <c r="H3609" t="s">
        <v>8725</v>
      </c>
      <c r="I3609" t="s">
        <v>8726</v>
      </c>
    </row>
    <row r="3610" spans="2:9" hidden="1">
      <c r="B3610" t="s">
        <v>8731</v>
      </c>
      <c r="C3610" t="s">
        <v>8732</v>
      </c>
      <c r="D3610" t="s">
        <v>2438</v>
      </c>
      <c r="E3610" t="s">
        <v>2439</v>
      </c>
      <c r="F3610" t="s">
        <v>8342</v>
      </c>
      <c r="G3610" t="s">
        <v>8343</v>
      </c>
      <c r="H3610" t="s">
        <v>8719</v>
      </c>
      <c r="I3610" t="s">
        <v>8720</v>
      </c>
    </row>
    <row r="3611" spans="2:9" hidden="1">
      <c r="B3611" t="s">
        <v>8733</v>
      </c>
      <c r="C3611" t="s">
        <v>8734</v>
      </c>
      <c r="D3611" t="s">
        <v>2438</v>
      </c>
      <c r="E3611" t="s">
        <v>2439</v>
      </c>
      <c r="F3611" t="s">
        <v>8735</v>
      </c>
      <c r="G3611" t="s">
        <v>8736</v>
      </c>
      <c r="H3611" t="s">
        <v>8662</v>
      </c>
      <c r="I3611" t="s">
        <v>8663</v>
      </c>
    </row>
    <row r="3612" spans="2:9" hidden="1">
      <c r="B3612" t="s">
        <v>8737</v>
      </c>
      <c r="C3612" t="s">
        <v>8738</v>
      </c>
      <c r="D3612" t="s">
        <v>2438</v>
      </c>
      <c r="E3612" t="s">
        <v>2439</v>
      </c>
      <c r="F3612" t="s">
        <v>8739</v>
      </c>
      <c r="G3612" t="s">
        <v>881</v>
      </c>
      <c r="H3612" t="s">
        <v>8740</v>
      </c>
      <c r="I3612" t="s">
        <v>1359</v>
      </c>
    </row>
    <row r="3613" spans="2:9" hidden="1">
      <c r="B3613" t="s">
        <v>8742</v>
      </c>
      <c r="C3613" t="s">
        <v>8743</v>
      </c>
      <c r="D3613" t="s">
        <v>2438</v>
      </c>
      <c r="E3613" t="s">
        <v>2439</v>
      </c>
      <c r="F3613" t="s">
        <v>7557</v>
      </c>
      <c r="G3613" t="s">
        <v>7558</v>
      </c>
      <c r="H3613" t="s">
        <v>8656</v>
      </c>
      <c r="I3613" t="s">
        <v>8657</v>
      </c>
    </row>
    <row r="3614" spans="2:9" hidden="1">
      <c r="B3614" t="s">
        <v>8744</v>
      </c>
      <c r="C3614" t="s">
        <v>8745</v>
      </c>
      <c r="D3614" t="s">
        <v>2438</v>
      </c>
      <c r="E3614" t="s">
        <v>2439</v>
      </c>
      <c r="F3614" t="s">
        <v>8312</v>
      </c>
      <c r="G3614" t="s">
        <v>8313</v>
      </c>
      <c r="H3614" t="s">
        <v>8297</v>
      </c>
      <c r="I3614" t="s">
        <v>60</v>
      </c>
    </row>
    <row r="3615" spans="2:9" hidden="1">
      <c r="B3615" t="s">
        <v>8746</v>
      </c>
      <c r="C3615" t="s">
        <v>8747</v>
      </c>
      <c r="D3615" t="s">
        <v>2438</v>
      </c>
      <c r="E3615" t="s">
        <v>2439</v>
      </c>
      <c r="F3615" t="s">
        <v>8566</v>
      </c>
      <c r="G3615" t="s">
        <v>8567</v>
      </c>
      <c r="H3615" t="s">
        <v>8748</v>
      </c>
      <c r="I3615" t="s">
        <v>8749</v>
      </c>
    </row>
    <row r="3616" spans="2:9" hidden="1">
      <c r="B3616" t="s">
        <v>8750</v>
      </c>
      <c r="C3616" t="s">
        <v>8751</v>
      </c>
      <c r="D3616" t="s">
        <v>2438</v>
      </c>
      <c r="E3616" t="s">
        <v>2439</v>
      </c>
      <c r="F3616" t="s">
        <v>8360</v>
      </c>
      <c r="G3616" t="s">
        <v>8361</v>
      </c>
      <c r="H3616" t="s">
        <v>8725</v>
      </c>
      <c r="I3616" t="s">
        <v>8726</v>
      </c>
    </row>
    <row r="3617" spans="2:9" hidden="1">
      <c r="B3617" t="s">
        <v>8752</v>
      </c>
      <c r="C3617" t="s">
        <v>8753</v>
      </c>
      <c r="D3617" t="s">
        <v>2438</v>
      </c>
      <c r="E3617" t="s">
        <v>2439</v>
      </c>
      <c r="F3617" t="s">
        <v>7887</v>
      </c>
      <c r="G3617" t="s">
        <v>7888</v>
      </c>
      <c r="H3617" t="s">
        <v>8725</v>
      </c>
      <c r="I3617" t="s">
        <v>8726</v>
      </c>
    </row>
    <row r="3618" spans="2:9" hidden="1">
      <c r="B3618" t="s">
        <v>8754</v>
      </c>
      <c r="C3618" t="s">
        <v>8755</v>
      </c>
      <c r="D3618" t="s">
        <v>2438</v>
      </c>
      <c r="E3618" t="s">
        <v>2439</v>
      </c>
      <c r="F3618" t="s">
        <v>7605</v>
      </c>
      <c r="G3618" t="s">
        <v>7606</v>
      </c>
      <c r="H3618" t="s">
        <v>8297</v>
      </c>
      <c r="I3618" t="s">
        <v>60</v>
      </c>
    </row>
    <row r="3619" spans="2:9" hidden="1">
      <c r="B3619" t="s">
        <v>8756</v>
      </c>
      <c r="C3619" t="s">
        <v>8757</v>
      </c>
      <c r="D3619" t="s">
        <v>2438</v>
      </c>
      <c r="E3619" t="s">
        <v>2439</v>
      </c>
      <c r="F3619" t="s">
        <v>8384</v>
      </c>
      <c r="G3619" t="s">
        <v>8385</v>
      </c>
      <c r="H3619" t="s">
        <v>8725</v>
      </c>
      <c r="I3619" t="s">
        <v>8726</v>
      </c>
    </row>
    <row r="3620" spans="2:9" hidden="1">
      <c r="B3620" t="s">
        <v>8758</v>
      </c>
      <c r="C3620" t="s">
        <v>8759</v>
      </c>
      <c r="D3620" t="s">
        <v>2438</v>
      </c>
      <c r="E3620" t="s">
        <v>2439</v>
      </c>
      <c r="F3620" t="s">
        <v>7605</v>
      </c>
      <c r="G3620" t="s">
        <v>7606</v>
      </c>
      <c r="H3620" t="s">
        <v>8656</v>
      </c>
      <c r="I3620" t="s">
        <v>8657</v>
      </c>
    </row>
    <row r="3621" spans="2:9" hidden="1">
      <c r="B3621" t="s">
        <v>8760</v>
      </c>
      <c r="C3621" t="s">
        <v>8761</v>
      </c>
      <c r="D3621" t="s">
        <v>2438</v>
      </c>
      <c r="E3621" t="s">
        <v>2439</v>
      </c>
      <c r="F3621" t="s">
        <v>8342</v>
      </c>
      <c r="G3621" t="s">
        <v>8343</v>
      </c>
      <c r="H3621" t="s">
        <v>8725</v>
      </c>
      <c r="I3621" t="s">
        <v>8726</v>
      </c>
    </row>
    <row r="3622" spans="2:9" hidden="1">
      <c r="B3622" t="s">
        <v>8762</v>
      </c>
      <c r="C3622" t="s">
        <v>8763</v>
      </c>
      <c r="D3622" t="s">
        <v>2438</v>
      </c>
      <c r="E3622" t="s">
        <v>2439</v>
      </c>
      <c r="F3622" t="s">
        <v>7605</v>
      </c>
      <c r="G3622" t="s">
        <v>7606</v>
      </c>
      <c r="H3622" t="s">
        <v>8719</v>
      </c>
      <c r="I3622" t="s">
        <v>8720</v>
      </c>
    </row>
    <row r="3623" spans="2:9" hidden="1">
      <c r="B3623" t="s">
        <v>8764</v>
      </c>
      <c r="C3623" t="s">
        <v>8765</v>
      </c>
      <c r="D3623" t="s">
        <v>2438</v>
      </c>
      <c r="E3623" t="s">
        <v>2439</v>
      </c>
      <c r="F3623" t="s">
        <v>8739</v>
      </c>
      <c r="G3623" t="s">
        <v>881</v>
      </c>
      <c r="H3623" t="s">
        <v>8766</v>
      </c>
      <c r="I3623" t="s">
        <v>1335</v>
      </c>
    </row>
    <row r="3624" spans="2:9" hidden="1">
      <c r="B3624" t="s">
        <v>8767</v>
      </c>
      <c r="C3624" t="s">
        <v>8768</v>
      </c>
      <c r="D3624" t="s">
        <v>2438</v>
      </c>
      <c r="E3624" t="s">
        <v>2439</v>
      </c>
      <c r="F3624" t="s">
        <v>7423</v>
      </c>
      <c r="G3624" t="s">
        <v>7424</v>
      </c>
      <c r="H3624" t="s">
        <v>8656</v>
      </c>
      <c r="I3624" t="s">
        <v>8657</v>
      </c>
    </row>
    <row r="3625" spans="2:9" hidden="1">
      <c r="B3625" t="s">
        <v>8769</v>
      </c>
      <c r="C3625" t="s">
        <v>8770</v>
      </c>
      <c r="D3625" t="s">
        <v>2438</v>
      </c>
      <c r="E3625" t="s">
        <v>2439</v>
      </c>
      <c r="F3625" t="s">
        <v>8113</v>
      </c>
      <c r="G3625" t="s">
        <v>8048</v>
      </c>
      <c r="H3625" t="s">
        <v>8771</v>
      </c>
      <c r="I3625" t="s">
        <v>8772</v>
      </c>
    </row>
    <row r="3626" spans="2:9" hidden="1">
      <c r="B3626" t="s">
        <v>8773</v>
      </c>
      <c r="C3626" t="s">
        <v>8774</v>
      </c>
      <c r="D3626" t="s">
        <v>2438</v>
      </c>
      <c r="E3626" t="s">
        <v>2439</v>
      </c>
      <c r="F3626" t="s">
        <v>8775</v>
      </c>
      <c r="G3626" t="s">
        <v>8776</v>
      </c>
      <c r="H3626" t="s">
        <v>8656</v>
      </c>
      <c r="I3626" t="s">
        <v>8657</v>
      </c>
    </row>
    <row r="3627" spans="2:9" hidden="1">
      <c r="B3627" t="s">
        <v>8777</v>
      </c>
      <c r="C3627" t="s">
        <v>8778</v>
      </c>
      <c r="D3627" t="s">
        <v>2438</v>
      </c>
      <c r="E3627" t="s">
        <v>2439</v>
      </c>
      <c r="F3627" t="s">
        <v>7605</v>
      </c>
      <c r="G3627" t="s">
        <v>7606</v>
      </c>
      <c r="H3627" t="s">
        <v>8656</v>
      </c>
      <c r="I3627" t="s">
        <v>8657</v>
      </c>
    </row>
    <row r="3628" spans="2:9" hidden="1">
      <c r="B3628" t="s">
        <v>8779</v>
      </c>
      <c r="C3628" t="s">
        <v>8780</v>
      </c>
      <c r="D3628" t="s">
        <v>2438</v>
      </c>
      <c r="E3628" t="s">
        <v>2439</v>
      </c>
      <c r="F3628" t="s">
        <v>8330</v>
      </c>
      <c r="G3628" t="s">
        <v>8331</v>
      </c>
      <c r="H3628" t="s">
        <v>8656</v>
      </c>
      <c r="I3628" t="s">
        <v>8657</v>
      </c>
    </row>
    <row r="3629" spans="2:9" hidden="1">
      <c r="B3629" t="s">
        <v>8781</v>
      </c>
      <c r="C3629" t="s">
        <v>8782</v>
      </c>
      <c r="D3629" t="s">
        <v>2438</v>
      </c>
      <c r="E3629" t="s">
        <v>2439</v>
      </c>
      <c r="F3629" t="s">
        <v>8360</v>
      </c>
      <c r="G3629" t="s">
        <v>8361</v>
      </c>
      <c r="H3629" t="s">
        <v>8725</v>
      </c>
      <c r="I3629" t="s">
        <v>8726</v>
      </c>
    </row>
    <row r="3630" spans="2:9" hidden="1">
      <c r="B3630" t="s">
        <v>8783</v>
      </c>
      <c r="C3630" t="s">
        <v>8784</v>
      </c>
      <c r="D3630" t="s">
        <v>2438</v>
      </c>
      <c r="E3630" t="s">
        <v>2439</v>
      </c>
      <c r="F3630" t="s">
        <v>8360</v>
      </c>
      <c r="G3630" t="s">
        <v>8361</v>
      </c>
      <c r="H3630" t="s">
        <v>8725</v>
      </c>
      <c r="I3630" t="s">
        <v>8726</v>
      </c>
    </row>
    <row r="3631" spans="2:9" hidden="1">
      <c r="B3631" t="s">
        <v>8785</v>
      </c>
      <c r="C3631" t="s">
        <v>8786</v>
      </c>
      <c r="D3631" t="s">
        <v>2438</v>
      </c>
      <c r="E3631" t="s">
        <v>2439</v>
      </c>
      <c r="F3631" t="s">
        <v>7745</v>
      </c>
      <c r="G3631" t="s">
        <v>7746</v>
      </c>
      <c r="H3631" t="s">
        <v>8725</v>
      </c>
      <c r="I3631" t="s">
        <v>8726</v>
      </c>
    </row>
    <row r="3632" spans="2:9" hidden="1">
      <c r="B3632" t="s">
        <v>8787</v>
      </c>
      <c r="C3632" t="s">
        <v>8788</v>
      </c>
      <c r="D3632" t="s">
        <v>8789</v>
      </c>
      <c r="E3632" t="s">
        <v>8790</v>
      </c>
      <c r="F3632" t="s">
        <v>8791</v>
      </c>
      <c r="G3632" t="s">
        <v>8790</v>
      </c>
      <c r="H3632" t="s">
        <v>8296</v>
      </c>
      <c r="I3632" t="s">
        <v>244</v>
      </c>
    </row>
    <row r="3633" spans="2:9" hidden="1">
      <c r="B3633" t="s">
        <v>8792</v>
      </c>
      <c r="C3633" t="s">
        <v>8793</v>
      </c>
      <c r="D3633" t="s">
        <v>2438</v>
      </c>
      <c r="E3633" t="s">
        <v>2439</v>
      </c>
      <c r="F3633" t="s">
        <v>7543</v>
      </c>
      <c r="G3633" t="s">
        <v>7544</v>
      </c>
      <c r="H3633" t="s">
        <v>8725</v>
      </c>
      <c r="I3633" t="s">
        <v>8726</v>
      </c>
    </row>
    <row r="3634" spans="2:9" hidden="1">
      <c r="B3634" t="s">
        <v>8794</v>
      </c>
      <c r="C3634" t="s">
        <v>8795</v>
      </c>
      <c r="D3634" t="s">
        <v>2438</v>
      </c>
      <c r="E3634" t="s">
        <v>2439</v>
      </c>
      <c r="F3634" t="s">
        <v>7242</v>
      </c>
      <c r="G3634" t="s">
        <v>7243</v>
      </c>
      <c r="H3634" t="s">
        <v>8719</v>
      </c>
      <c r="I3634" t="s">
        <v>8720</v>
      </c>
    </row>
    <row r="3635" spans="2:9" hidden="1">
      <c r="B3635" t="s">
        <v>8796</v>
      </c>
      <c r="C3635" t="s">
        <v>8797</v>
      </c>
      <c r="D3635" t="s">
        <v>8789</v>
      </c>
      <c r="E3635" t="s">
        <v>8790</v>
      </c>
      <c r="F3635" t="s">
        <v>8791</v>
      </c>
      <c r="G3635" t="s">
        <v>8790</v>
      </c>
      <c r="H3635" t="s">
        <v>8296</v>
      </c>
      <c r="I3635" t="s">
        <v>244</v>
      </c>
    </row>
    <row r="3636" spans="2:9" hidden="1">
      <c r="B3636" t="s">
        <v>8798</v>
      </c>
      <c r="C3636" t="s">
        <v>8799</v>
      </c>
      <c r="D3636" t="s">
        <v>2438</v>
      </c>
      <c r="E3636" t="s">
        <v>2439</v>
      </c>
      <c r="F3636" t="s">
        <v>8800</v>
      </c>
      <c r="G3636" t="s">
        <v>8801</v>
      </c>
      <c r="H3636" t="s">
        <v>8725</v>
      </c>
      <c r="I3636" t="s">
        <v>8726</v>
      </c>
    </row>
    <row r="3637" spans="2:9" hidden="1">
      <c r="B3637" t="s">
        <v>8802</v>
      </c>
      <c r="C3637" t="s">
        <v>8803</v>
      </c>
      <c r="D3637" t="s">
        <v>2438</v>
      </c>
      <c r="E3637" t="s">
        <v>2439</v>
      </c>
      <c r="F3637" t="s">
        <v>7887</v>
      </c>
      <c r="G3637" t="s">
        <v>7888</v>
      </c>
      <c r="H3637" t="s">
        <v>8719</v>
      </c>
      <c r="I3637" t="s">
        <v>8720</v>
      </c>
    </row>
    <row r="3638" spans="2:9" hidden="1">
      <c r="B3638" t="s">
        <v>8804</v>
      </c>
      <c r="C3638" t="s">
        <v>8805</v>
      </c>
      <c r="D3638" t="s">
        <v>2438</v>
      </c>
      <c r="E3638" t="s">
        <v>2439</v>
      </c>
      <c r="F3638" t="s">
        <v>8678</v>
      </c>
      <c r="G3638" t="s">
        <v>8679</v>
      </c>
      <c r="H3638" t="s">
        <v>8771</v>
      </c>
      <c r="I3638" t="s">
        <v>8772</v>
      </c>
    </row>
    <row r="3639" spans="2:9" hidden="1">
      <c r="B3639" t="s">
        <v>8806</v>
      </c>
      <c r="C3639" t="s">
        <v>8807</v>
      </c>
      <c r="D3639" t="s">
        <v>2438</v>
      </c>
      <c r="E3639" t="s">
        <v>2439</v>
      </c>
      <c r="F3639" t="s">
        <v>7423</v>
      </c>
      <c r="G3639" t="s">
        <v>7424</v>
      </c>
      <c r="H3639" t="s">
        <v>8297</v>
      </c>
      <c r="I3639" t="s">
        <v>60</v>
      </c>
    </row>
    <row r="3640" spans="2:9" hidden="1">
      <c r="B3640" t="s">
        <v>8808</v>
      </c>
      <c r="C3640" t="s">
        <v>8809</v>
      </c>
      <c r="D3640" t="s">
        <v>2438</v>
      </c>
      <c r="E3640" t="s">
        <v>2439</v>
      </c>
      <c r="F3640" t="s">
        <v>8810</v>
      </c>
      <c r="G3640" t="s">
        <v>8811</v>
      </c>
      <c r="H3640" t="s">
        <v>8656</v>
      </c>
      <c r="I3640" t="s">
        <v>8657</v>
      </c>
    </row>
    <row r="3641" spans="2:9" hidden="1">
      <c r="B3641" t="s">
        <v>8812</v>
      </c>
      <c r="C3641" t="s">
        <v>8813</v>
      </c>
      <c r="D3641" t="s">
        <v>2438</v>
      </c>
      <c r="E3641" t="s">
        <v>2439</v>
      </c>
      <c r="F3641" t="s">
        <v>8775</v>
      </c>
      <c r="G3641" t="s">
        <v>8776</v>
      </c>
      <c r="H3641" t="s">
        <v>8725</v>
      </c>
      <c r="I3641" t="s">
        <v>8726</v>
      </c>
    </row>
    <row r="3642" spans="2:9" hidden="1">
      <c r="B3642" t="s">
        <v>8814</v>
      </c>
      <c r="C3642" t="s">
        <v>8815</v>
      </c>
      <c r="D3642" t="s">
        <v>2438</v>
      </c>
      <c r="E3642" t="s">
        <v>2439</v>
      </c>
      <c r="F3642" t="s">
        <v>8312</v>
      </c>
      <c r="G3642" t="s">
        <v>8313</v>
      </c>
      <c r="H3642" t="s">
        <v>8725</v>
      </c>
      <c r="I3642" t="s">
        <v>8726</v>
      </c>
    </row>
    <row r="3643" spans="2:9" hidden="1">
      <c r="B3643" t="s">
        <v>8816</v>
      </c>
      <c r="C3643" t="s">
        <v>8817</v>
      </c>
      <c r="D3643" t="s">
        <v>2438</v>
      </c>
      <c r="E3643" t="s">
        <v>2439</v>
      </c>
      <c r="F3643" t="s">
        <v>8818</v>
      </c>
      <c r="G3643" t="s">
        <v>8819</v>
      </c>
      <c r="H3643" t="s">
        <v>8748</v>
      </c>
      <c r="I3643" t="s">
        <v>8749</v>
      </c>
    </row>
    <row r="3644" spans="2:9" hidden="1">
      <c r="B3644" t="s">
        <v>8820</v>
      </c>
      <c r="C3644" t="s">
        <v>8821</v>
      </c>
      <c r="D3644" t="s">
        <v>2438</v>
      </c>
      <c r="E3644" t="s">
        <v>2439</v>
      </c>
      <c r="F3644" t="s">
        <v>7543</v>
      </c>
      <c r="G3644" t="s">
        <v>7544</v>
      </c>
      <c r="H3644" t="s">
        <v>8656</v>
      </c>
      <c r="I3644" t="s">
        <v>8657</v>
      </c>
    </row>
    <row r="3645" spans="2:9" hidden="1">
      <c r="B3645" t="s">
        <v>8822</v>
      </c>
      <c r="C3645" t="s">
        <v>8823</v>
      </c>
      <c r="D3645" t="s">
        <v>2438</v>
      </c>
      <c r="E3645" t="s">
        <v>2439</v>
      </c>
      <c r="F3645" t="s">
        <v>7605</v>
      </c>
      <c r="G3645" t="s">
        <v>7606</v>
      </c>
      <c r="H3645" t="s">
        <v>8719</v>
      </c>
      <c r="I3645" t="s">
        <v>8720</v>
      </c>
    </row>
    <row r="3646" spans="2:9" hidden="1">
      <c r="B3646" t="s">
        <v>8824</v>
      </c>
      <c r="C3646" t="s">
        <v>8825</v>
      </c>
      <c r="D3646" t="s">
        <v>2438</v>
      </c>
      <c r="E3646" t="s">
        <v>2439</v>
      </c>
      <c r="F3646" t="s">
        <v>8826</v>
      </c>
      <c r="G3646" t="s">
        <v>8827</v>
      </c>
      <c r="H3646" t="s">
        <v>8725</v>
      </c>
      <c r="I3646" t="s">
        <v>8726</v>
      </c>
    </row>
    <row r="3647" spans="2:9" hidden="1">
      <c r="B3647" t="s">
        <v>8828</v>
      </c>
      <c r="C3647" t="s">
        <v>8829</v>
      </c>
      <c r="D3647" t="s">
        <v>2438</v>
      </c>
      <c r="E3647" t="s">
        <v>2439</v>
      </c>
      <c r="F3647" t="s">
        <v>8830</v>
      </c>
      <c r="G3647" t="s">
        <v>8831</v>
      </c>
      <c r="H3647" t="s">
        <v>8832</v>
      </c>
      <c r="I3647" t="s">
        <v>6588</v>
      </c>
    </row>
    <row r="3648" spans="2:9" hidden="1">
      <c r="B3648" t="s">
        <v>8833</v>
      </c>
      <c r="C3648" t="s">
        <v>8834</v>
      </c>
      <c r="D3648" t="s">
        <v>8789</v>
      </c>
      <c r="E3648" t="s">
        <v>8790</v>
      </c>
      <c r="F3648" t="s">
        <v>8791</v>
      </c>
      <c r="G3648" t="s">
        <v>8790</v>
      </c>
      <c r="H3648" t="s">
        <v>8296</v>
      </c>
      <c r="I3648" t="s">
        <v>244</v>
      </c>
    </row>
    <row r="3649" spans="2:9" hidden="1">
      <c r="B3649" t="s">
        <v>8835</v>
      </c>
      <c r="C3649" t="s">
        <v>8836</v>
      </c>
      <c r="D3649" t="s">
        <v>2438</v>
      </c>
      <c r="E3649" t="s">
        <v>2439</v>
      </c>
      <c r="F3649" t="s">
        <v>8837</v>
      </c>
      <c r="G3649" t="s">
        <v>8838</v>
      </c>
      <c r="H3649" t="s">
        <v>8771</v>
      </c>
      <c r="I3649" t="s">
        <v>8772</v>
      </c>
    </row>
    <row r="3650" spans="2:9" hidden="1">
      <c r="B3650" t="s">
        <v>8839</v>
      </c>
      <c r="C3650" t="s">
        <v>8840</v>
      </c>
      <c r="D3650" t="s">
        <v>2438</v>
      </c>
      <c r="E3650" t="s">
        <v>2439</v>
      </c>
      <c r="F3650" t="s">
        <v>7525</v>
      </c>
      <c r="G3650" t="s">
        <v>7526</v>
      </c>
      <c r="H3650" t="s">
        <v>8719</v>
      </c>
      <c r="I3650" t="s">
        <v>8720</v>
      </c>
    </row>
    <row r="3651" spans="2:9" hidden="1">
      <c r="B3651" t="s">
        <v>8841</v>
      </c>
      <c r="C3651" t="s">
        <v>8842</v>
      </c>
      <c r="D3651" t="s">
        <v>2438</v>
      </c>
      <c r="E3651" t="s">
        <v>2439</v>
      </c>
      <c r="F3651" t="s">
        <v>8312</v>
      </c>
      <c r="G3651" t="s">
        <v>8313</v>
      </c>
      <c r="H3651" t="s">
        <v>8725</v>
      </c>
      <c r="I3651" t="s">
        <v>8726</v>
      </c>
    </row>
    <row r="3652" spans="2:9" hidden="1">
      <c r="B3652" t="s">
        <v>8843</v>
      </c>
      <c r="C3652" t="s">
        <v>8844</v>
      </c>
      <c r="D3652" t="s">
        <v>2438</v>
      </c>
      <c r="E3652" t="s">
        <v>2439</v>
      </c>
      <c r="F3652" t="s">
        <v>8312</v>
      </c>
      <c r="G3652" t="s">
        <v>8313</v>
      </c>
      <c r="H3652" t="s">
        <v>8725</v>
      </c>
      <c r="I3652" t="s">
        <v>8726</v>
      </c>
    </row>
    <row r="3653" spans="2:9" hidden="1">
      <c r="B3653" t="s">
        <v>8845</v>
      </c>
      <c r="C3653" t="s">
        <v>8846</v>
      </c>
      <c r="D3653" t="s">
        <v>2438</v>
      </c>
      <c r="E3653" t="s">
        <v>2439</v>
      </c>
      <c r="F3653" t="s">
        <v>8304</v>
      </c>
      <c r="G3653" t="s">
        <v>8305</v>
      </c>
      <c r="H3653" t="s">
        <v>8719</v>
      </c>
      <c r="I3653" t="s">
        <v>8720</v>
      </c>
    </row>
    <row r="3654" spans="2:9" hidden="1">
      <c r="B3654" t="s">
        <v>8847</v>
      </c>
      <c r="C3654" t="s">
        <v>8848</v>
      </c>
      <c r="D3654" t="s">
        <v>2438</v>
      </c>
      <c r="E3654" t="s">
        <v>2439</v>
      </c>
      <c r="F3654" t="s">
        <v>8775</v>
      </c>
      <c r="G3654" t="s">
        <v>8776</v>
      </c>
      <c r="H3654" t="s">
        <v>8656</v>
      </c>
      <c r="I3654" t="s">
        <v>8657</v>
      </c>
    </row>
    <row r="3655" spans="2:9" hidden="1">
      <c r="B3655" t="s">
        <v>8849</v>
      </c>
      <c r="C3655" t="s">
        <v>8850</v>
      </c>
      <c r="D3655" t="s">
        <v>2438</v>
      </c>
      <c r="E3655" t="s">
        <v>2439</v>
      </c>
      <c r="F3655" t="s">
        <v>8851</v>
      </c>
      <c r="G3655" t="s">
        <v>8852</v>
      </c>
      <c r="H3655" t="s">
        <v>8748</v>
      </c>
      <c r="I3655" t="s">
        <v>8749</v>
      </c>
    </row>
    <row r="3656" spans="2:9" hidden="1">
      <c r="B3656" t="s">
        <v>8853</v>
      </c>
      <c r="C3656" t="s">
        <v>8854</v>
      </c>
      <c r="D3656" t="s">
        <v>2438</v>
      </c>
      <c r="E3656" t="s">
        <v>2439</v>
      </c>
      <c r="F3656" t="s">
        <v>8800</v>
      </c>
      <c r="G3656" t="s">
        <v>8801</v>
      </c>
      <c r="H3656" t="s">
        <v>8832</v>
      </c>
      <c r="I3656" t="s">
        <v>6588</v>
      </c>
    </row>
    <row r="3657" spans="2:9" hidden="1">
      <c r="B3657" t="s">
        <v>8855</v>
      </c>
      <c r="C3657" t="s">
        <v>8856</v>
      </c>
      <c r="D3657" t="s">
        <v>2438</v>
      </c>
      <c r="E3657" t="s">
        <v>2439</v>
      </c>
      <c r="F3657" t="s">
        <v>7745</v>
      </c>
      <c r="G3657" t="s">
        <v>7746</v>
      </c>
      <c r="H3657" t="s">
        <v>8297</v>
      </c>
      <c r="I3657" t="s">
        <v>60</v>
      </c>
    </row>
    <row r="3658" spans="2:9" hidden="1">
      <c r="B3658" t="s">
        <v>8857</v>
      </c>
      <c r="C3658" t="s">
        <v>8858</v>
      </c>
      <c r="D3658" t="s">
        <v>2438</v>
      </c>
      <c r="E3658" t="s">
        <v>2439</v>
      </c>
      <c r="F3658" t="s">
        <v>8739</v>
      </c>
      <c r="G3658" t="s">
        <v>881</v>
      </c>
      <c r="H3658" t="s">
        <v>8741</v>
      </c>
      <c r="I3658" t="s">
        <v>880</v>
      </c>
    </row>
    <row r="3659" spans="2:9" hidden="1">
      <c r="B3659" t="s">
        <v>8859</v>
      </c>
      <c r="C3659" t="s">
        <v>8860</v>
      </c>
      <c r="D3659" t="s">
        <v>2438</v>
      </c>
      <c r="E3659" t="s">
        <v>2439</v>
      </c>
      <c r="F3659" t="s">
        <v>7439</v>
      </c>
      <c r="G3659" t="s">
        <v>7440</v>
      </c>
      <c r="H3659" t="s">
        <v>8725</v>
      </c>
      <c r="I3659" t="s">
        <v>8726</v>
      </c>
    </row>
    <row r="3660" spans="2:9" hidden="1">
      <c r="B3660" t="s">
        <v>8861</v>
      </c>
      <c r="C3660" t="s">
        <v>8862</v>
      </c>
      <c r="D3660" t="s">
        <v>2438</v>
      </c>
      <c r="E3660" t="s">
        <v>2439</v>
      </c>
      <c r="F3660" t="s">
        <v>8586</v>
      </c>
      <c r="G3660" t="s">
        <v>8587</v>
      </c>
      <c r="H3660" t="s">
        <v>8725</v>
      </c>
      <c r="I3660" t="s">
        <v>8726</v>
      </c>
    </row>
    <row r="3661" spans="2:9" hidden="1">
      <c r="B3661" t="s">
        <v>8863</v>
      </c>
      <c r="C3661" t="s">
        <v>8864</v>
      </c>
      <c r="D3661" t="s">
        <v>2438</v>
      </c>
      <c r="E3661" t="s">
        <v>2439</v>
      </c>
      <c r="F3661" t="s">
        <v>8865</v>
      </c>
      <c r="G3661" t="s">
        <v>8866</v>
      </c>
      <c r="H3661" t="s">
        <v>8748</v>
      </c>
      <c r="I3661" t="s">
        <v>8749</v>
      </c>
    </row>
    <row r="3662" spans="2:9" hidden="1">
      <c r="B3662" t="s">
        <v>8867</v>
      </c>
      <c r="C3662" t="s">
        <v>8868</v>
      </c>
      <c r="D3662" t="s">
        <v>2438</v>
      </c>
      <c r="E3662" t="s">
        <v>2439</v>
      </c>
      <c r="F3662" t="s">
        <v>8518</v>
      </c>
      <c r="G3662" t="s">
        <v>8519</v>
      </c>
      <c r="H3662" t="s">
        <v>8719</v>
      </c>
      <c r="I3662" t="s">
        <v>8720</v>
      </c>
    </row>
    <row r="3663" spans="2:9" hidden="1">
      <c r="B3663" t="s">
        <v>8869</v>
      </c>
      <c r="C3663" t="s">
        <v>8870</v>
      </c>
      <c r="D3663" t="s">
        <v>2438</v>
      </c>
      <c r="E3663" t="s">
        <v>2439</v>
      </c>
      <c r="F3663" t="s">
        <v>8818</v>
      </c>
      <c r="G3663" t="s">
        <v>8819</v>
      </c>
      <c r="H3663" t="s">
        <v>8697</v>
      </c>
      <c r="I3663" t="s">
        <v>1419</v>
      </c>
    </row>
    <row r="3664" spans="2:9" hidden="1">
      <c r="B3664" t="s">
        <v>8871</v>
      </c>
      <c r="C3664" t="s">
        <v>8872</v>
      </c>
      <c r="D3664" t="s">
        <v>2438</v>
      </c>
      <c r="E3664" t="s">
        <v>2439</v>
      </c>
      <c r="F3664" t="s">
        <v>7543</v>
      </c>
      <c r="G3664" t="s">
        <v>7544</v>
      </c>
      <c r="H3664" t="s">
        <v>8748</v>
      </c>
      <c r="I3664" t="s">
        <v>8749</v>
      </c>
    </row>
    <row r="3665" spans="2:9" hidden="1">
      <c r="B3665" t="s">
        <v>8873</v>
      </c>
      <c r="C3665" t="s">
        <v>8874</v>
      </c>
      <c r="D3665" t="s">
        <v>2438</v>
      </c>
      <c r="E3665" t="s">
        <v>2439</v>
      </c>
      <c r="F3665" t="s">
        <v>8837</v>
      </c>
      <c r="G3665" t="s">
        <v>8838</v>
      </c>
      <c r="H3665" t="s">
        <v>8771</v>
      </c>
      <c r="I3665" t="s">
        <v>8772</v>
      </c>
    </row>
    <row r="3666" spans="2:9" hidden="1">
      <c r="B3666" t="s">
        <v>8875</v>
      </c>
      <c r="C3666" t="s">
        <v>8876</v>
      </c>
      <c r="D3666" t="s">
        <v>2438</v>
      </c>
      <c r="E3666" t="s">
        <v>2439</v>
      </c>
      <c r="F3666" t="s">
        <v>8294</v>
      </c>
      <c r="G3666" t="s">
        <v>8295</v>
      </c>
      <c r="H3666" t="s">
        <v>8725</v>
      </c>
      <c r="I3666" t="s">
        <v>8726</v>
      </c>
    </row>
    <row r="3667" spans="2:9" hidden="1">
      <c r="B3667" t="s">
        <v>8877</v>
      </c>
      <c r="C3667" t="s">
        <v>8878</v>
      </c>
      <c r="D3667" t="s">
        <v>2438</v>
      </c>
      <c r="E3667" t="s">
        <v>2439</v>
      </c>
      <c r="F3667" t="s">
        <v>8879</v>
      </c>
      <c r="G3667" t="s">
        <v>8880</v>
      </c>
      <c r="H3667" t="s">
        <v>8719</v>
      </c>
      <c r="I3667" t="s">
        <v>8720</v>
      </c>
    </row>
    <row r="3668" spans="2:9" hidden="1">
      <c r="B3668" t="s">
        <v>8881</v>
      </c>
      <c r="C3668" t="s">
        <v>8882</v>
      </c>
      <c r="D3668" t="s">
        <v>2438</v>
      </c>
      <c r="E3668" t="s">
        <v>2439</v>
      </c>
      <c r="F3668" t="s">
        <v>8883</v>
      </c>
      <c r="G3668" t="s">
        <v>8884</v>
      </c>
      <c r="H3668" t="s">
        <v>8771</v>
      </c>
      <c r="I3668" t="s">
        <v>8772</v>
      </c>
    </row>
    <row r="3669" spans="2:9" hidden="1">
      <c r="B3669" t="s">
        <v>8885</v>
      </c>
      <c r="C3669" t="s">
        <v>8886</v>
      </c>
      <c r="D3669" t="s">
        <v>2438</v>
      </c>
      <c r="E3669" t="s">
        <v>2439</v>
      </c>
      <c r="F3669" t="s">
        <v>8524</v>
      </c>
      <c r="G3669" t="s">
        <v>8525</v>
      </c>
      <c r="H3669" t="s">
        <v>8662</v>
      </c>
      <c r="I3669" t="s">
        <v>8663</v>
      </c>
    </row>
    <row r="3670" spans="2:9" hidden="1">
      <c r="B3670" t="s">
        <v>8887</v>
      </c>
      <c r="C3670" t="s">
        <v>8888</v>
      </c>
      <c r="D3670" t="s">
        <v>2438</v>
      </c>
      <c r="E3670" t="s">
        <v>2439</v>
      </c>
      <c r="F3670" t="s">
        <v>8342</v>
      </c>
      <c r="G3670" t="s">
        <v>8343</v>
      </c>
      <c r="H3670" t="s">
        <v>8725</v>
      </c>
      <c r="I3670" t="s">
        <v>8726</v>
      </c>
    </row>
    <row r="3671" spans="2:9" hidden="1">
      <c r="B3671" t="s">
        <v>8889</v>
      </c>
      <c r="C3671" t="s">
        <v>8890</v>
      </c>
      <c r="D3671" t="s">
        <v>2438</v>
      </c>
      <c r="E3671" t="s">
        <v>2439</v>
      </c>
      <c r="F3671" t="s">
        <v>7557</v>
      </c>
      <c r="G3671" t="s">
        <v>7558</v>
      </c>
      <c r="H3671" t="s">
        <v>8725</v>
      </c>
      <c r="I3671" t="s">
        <v>8726</v>
      </c>
    </row>
    <row r="3672" spans="2:9" hidden="1">
      <c r="B3672" t="s">
        <v>8891</v>
      </c>
      <c r="C3672" t="s">
        <v>8892</v>
      </c>
      <c r="D3672" t="s">
        <v>2438</v>
      </c>
      <c r="E3672" t="s">
        <v>2439</v>
      </c>
      <c r="F3672" t="s">
        <v>8893</v>
      </c>
      <c r="G3672" t="s">
        <v>8894</v>
      </c>
      <c r="H3672" t="s">
        <v>8771</v>
      </c>
      <c r="I3672" t="s">
        <v>8772</v>
      </c>
    </row>
    <row r="3673" spans="2:9" hidden="1">
      <c r="B3673" t="s">
        <v>8895</v>
      </c>
      <c r="C3673" t="s">
        <v>8896</v>
      </c>
      <c r="D3673" t="s">
        <v>2438</v>
      </c>
      <c r="E3673" t="s">
        <v>2439</v>
      </c>
      <c r="F3673" t="s">
        <v>8342</v>
      </c>
      <c r="G3673" t="s">
        <v>8343</v>
      </c>
      <c r="H3673" t="s">
        <v>8719</v>
      </c>
      <c r="I3673" t="s">
        <v>8720</v>
      </c>
    </row>
    <row r="3674" spans="2:9" hidden="1">
      <c r="B3674" t="s">
        <v>8897</v>
      </c>
      <c r="C3674" t="s">
        <v>8898</v>
      </c>
      <c r="D3674" t="s">
        <v>2438</v>
      </c>
      <c r="E3674" t="s">
        <v>2439</v>
      </c>
      <c r="F3674" t="s">
        <v>8560</v>
      </c>
      <c r="G3674" t="s">
        <v>8561</v>
      </c>
      <c r="H3674" t="s">
        <v>8725</v>
      </c>
      <c r="I3674" t="s">
        <v>8726</v>
      </c>
    </row>
    <row r="3675" spans="2:9">
      <c r="B3675" t="s">
        <v>8899</v>
      </c>
      <c r="C3675" t="s">
        <v>8900</v>
      </c>
      <c r="D3675" t="s">
        <v>836</v>
      </c>
      <c r="E3675" t="s">
        <v>837</v>
      </c>
      <c r="F3675" t="s">
        <v>1875</v>
      </c>
      <c r="G3675" t="s">
        <v>1876</v>
      </c>
      <c r="H3675" t="s">
        <v>858</v>
      </c>
      <c r="I3675" t="s">
        <v>859</v>
      </c>
    </row>
    <row r="3676" spans="2:9" hidden="1">
      <c r="B3676" t="s">
        <v>8901</v>
      </c>
      <c r="C3676" t="s">
        <v>8902</v>
      </c>
      <c r="D3676" t="s">
        <v>8789</v>
      </c>
      <c r="E3676" t="s">
        <v>8790</v>
      </c>
      <c r="F3676" t="s">
        <v>8791</v>
      </c>
      <c r="G3676" t="s">
        <v>8790</v>
      </c>
      <c r="H3676" t="s">
        <v>8296</v>
      </c>
      <c r="I3676" t="s">
        <v>244</v>
      </c>
    </row>
    <row r="3677" spans="2:9" hidden="1">
      <c r="B3677" t="s">
        <v>8903</v>
      </c>
      <c r="C3677" t="s">
        <v>8904</v>
      </c>
      <c r="D3677" t="s">
        <v>2438</v>
      </c>
      <c r="E3677" t="s">
        <v>2439</v>
      </c>
      <c r="F3677" t="s">
        <v>8342</v>
      </c>
      <c r="G3677" t="s">
        <v>8343</v>
      </c>
      <c r="H3677" t="s">
        <v>8719</v>
      </c>
      <c r="I3677" t="s">
        <v>8720</v>
      </c>
    </row>
    <row r="3678" spans="2:9" hidden="1">
      <c r="B3678" t="s">
        <v>8905</v>
      </c>
      <c r="C3678" t="s">
        <v>8906</v>
      </c>
      <c r="D3678" t="s">
        <v>2438</v>
      </c>
      <c r="E3678" t="s">
        <v>2439</v>
      </c>
      <c r="F3678" t="s">
        <v>8312</v>
      </c>
      <c r="G3678" t="s">
        <v>8313</v>
      </c>
      <c r="H3678" t="s">
        <v>8725</v>
      </c>
      <c r="I3678" t="s">
        <v>8726</v>
      </c>
    </row>
    <row r="3679" spans="2:9" hidden="1">
      <c r="B3679" t="s">
        <v>8907</v>
      </c>
      <c r="C3679" t="s">
        <v>8908</v>
      </c>
      <c r="D3679" t="s">
        <v>2438</v>
      </c>
      <c r="E3679" t="s">
        <v>2439</v>
      </c>
      <c r="F3679" t="s">
        <v>8312</v>
      </c>
      <c r="G3679" t="s">
        <v>8313</v>
      </c>
      <c r="H3679" t="s">
        <v>8725</v>
      </c>
      <c r="I3679" t="s">
        <v>8726</v>
      </c>
    </row>
    <row r="3680" spans="2:9" hidden="1">
      <c r="B3680" t="s">
        <v>8909</v>
      </c>
      <c r="C3680" t="s">
        <v>8910</v>
      </c>
      <c r="D3680" t="s">
        <v>2438</v>
      </c>
      <c r="E3680" t="s">
        <v>2439</v>
      </c>
      <c r="F3680" t="s">
        <v>8566</v>
      </c>
      <c r="G3680" t="s">
        <v>8567</v>
      </c>
      <c r="H3680" t="s">
        <v>8771</v>
      </c>
      <c r="I3680" t="s">
        <v>8772</v>
      </c>
    </row>
    <row r="3681" spans="2:9" hidden="1">
      <c r="B3681" t="s">
        <v>8911</v>
      </c>
      <c r="C3681" t="s">
        <v>8912</v>
      </c>
      <c r="D3681" t="s">
        <v>2438</v>
      </c>
      <c r="E3681" t="s">
        <v>2439</v>
      </c>
      <c r="F3681" t="s">
        <v>8837</v>
      </c>
      <c r="G3681" t="s">
        <v>8838</v>
      </c>
      <c r="H3681" t="s">
        <v>8725</v>
      </c>
      <c r="I3681" t="s">
        <v>8726</v>
      </c>
    </row>
    <row r="3682" spans="2:9" hidden="1">
      <c r="B3682" t="s">
        <v>8913</v>
      </c>
      <c r="C3682" t="s">
        <v>8914</v>
      </c>
      <c r="D3682" t="s">
        <v>2438</v>
      </c>
      <c r="E3682" t="s">
        <v>2439</v>
      </c>
      <c r="F3682" t="s">
        <v>8471</v>
      </c>
      <c r="G3682" t="s">
        <v>8472</v>
      </c>
      <c r="H3682" t="s">
        <v>8771</v>
      </c>
      <c r="I3682" t="s">
        <v>8772</v>
      </c>
    </row>
    <row r="3683" spans="2:9" hidden="1">
      <c r="B3683" t="s">
        <v>8915</v>
      </c>
      <c r="C3683" t="s">
        <v>8916</v>
      </c>
      <c r="D3683" t="s">
        <v>2438</v>
      </c>
      <c r="E3683" t="s">
        <v>2439</v>
      </c>
      <c r="F3683" t="s">
        <v>8479</v>
      </c>
      <c r="G3683" t="s">
        <v>8480</v>
      </c>
      <c r="H3683" t="s">
        <v>8719</v>
      </c>
      <c r="I3683" t="s">
        <v>8720</v>
      </c>
    </row>
    <row r="3684" spans="2:9" hidden="1">
      <c r="B3684" t="s">
        <v>8917</v>
      </c>
      <c r="C3684" t="s">
        <v>8918</v>
      </c>
      <c r="D3684" t="s">
        <v>2438</v>
      </c>
      <c r="E3684" t="s">
        <v>2439</v>
      </c>
      <c r="F3684" t="s">
        <v>7423</v>
      </c>
      <c r="G3684" t="s">
        <v>7424</v>
      </c>
      <c r="H3684" t="s">
        <v>8297</v>
      </c>
      <c r="I3684" t="s">
        <v>60</v>
      </c>
    </row>
    <row r="3685" spans="2:9" hidden="1">
      <c r="B3685" t="s">
        <v>8919</v>
      </c>
      <c r="C3685" t="s">
        <v>8920</v>
      </c>
      <c r="D3685" t="s">
        <v>2438</v>
      </c>
      <c r="E3685" t="s">
        <v>2439</v>
      </c>
      <c r="F3685" t="s">
        <v>7423</v>
      </c>
      <c r="G3685" t="s">
        <v>7424</v>
      </c>
      <c r="H3685" t="s">
        <v>8719</v>
      </c>
      <c r="I3685" t="s">
        <v>8720</v>
      </c>
    </row>
    <row r="3686" spans="2:9" hidden="1">
      <c r="B3686" t="s">
        <v>8921</v>
      </c>
      <c r="C3686" t="s">
        <v>8922</v>
      </c>
      <c r="D3686" t="s">
        <v>2438</v>
      </c>
      <c r="E3686" t="s">
        <v>2439</v>
      </c>
      <c r="F3686" t="s">
        <v>8715</v>
      </c>
      <c r="G3686" t="s">
        <v>8716</v>
      </c>
      <c r="H3686" t="s">
        <v>8725</v>
      </c>
      <c r="I3686" t="s">
        <v>8726</v>
      </c>
    </row>
    <row r="3687" spans="2:9" hidden="1">
      <c r="B3687" t="s">
        <v>8923</v>
      </c>
      <c r="C3687" t="s">
        <v>8924</v>
      </c>
      <c r="D3687" t="s">
        <v>2438</v>
      </c>
      <c r="E3687" t="s">
        <v>2439</v>
      </c>
      <c r="F3687" t="s">
        <v>7543</v>
      </c>
      <c r="G3687" t="s">
        <v>7544</v>
      </c>
      <c r="H3687" t="s">
        <v>8771</v>
      </c>
      <c r="I3687" t="s">
        <v>8772</v>
      </c>
    </row>
    <row r="3688" spans="2:9" hidden="1">
      <c r="B3688" t="s">
        <v>8925</v>
      </c>
      <c r="C3688" t="s">
        <v>8926</v>
      </c>
      <c r="D3688" t="s">
        <v>2438</v>
      </c>
      <c r="E3688" t="s">
        <v>2439</v>
      </c>
      <c r="F3688" t="s">
        <v>8927</v>
      </c>
      <c r="G3688" t="s">
        <v>8928</v>
      </c>
      <c r="H3688" t="s">
        <v>8771</v>
      </c>
      <c r="I3688" t="s">
        <v>8772</v>
      </c>
    </row>
    <row r="3689" spans="2:9" hidden="1">
      <c r="B3689" t="s">
        <v>8929</v>
      </c>
      <c r="C3689" t="s">
        <v>8930</v>
      </c>
      <c r="D3689" t="s">
        <v>2438</v>
      </c>
      <c r="E3689" t="s">
        <v>2439</v>
      </c>
      <c r="F3689" t="s">
        <v>8507</v>
      </c>
      <c r="G3689" t="s">
        <v>8508</v>
      </c>
      <c r="H3689" t="s">
        <v>8771</v>
      </c>
      <c r="I3689" t="s">
        <v>8772</v>
      </c>
    </row>
    <row r="3690" spans="2:9" hidden="1">
      <c r="B3690" t="s">
        <v>8931</v>
      </c>
      <c r="C3690" t="s">
        <v>8932</v>
      </c>
      <c r="D3690" t="s">
        <v>2438</v>
      </c>
      <c r="E3690" t="s">
        <v>2439</v>
      </c>
      <c r="F3690" t="s">
        <v>2440</v>
      </c>
      <c r="G3690" t="s">
        <v>2441</v>
      </c>
      <c r="H3690" t="s">
        <v>8832</v>
      </c>
      <c r="I3690" t="s">
        <v>6588</v>
      </c>
    </row>
    <row r="3691" spans="2:9" hidden="1">
      <c r="B3691" t="s">
        <v>8933</v>
      </c>
      <c r="C3691" t="s">
        <v>8934</v>
      </c>
      <c r="D3691" t="s">
        <v>2438</v>
      </c>
      <c r="E3691" t="s">
        <v>2439</v>
      </c>
      <c r="F3691" t="s">
        <v>8927</v>
      </c>
      <c r="G3691" t="s">
        <v>8928</v>
      </c>
      <c r="H3691" t="s">
        <v>8748</v>
      </c>
      <c r="I3691" t="s">
        <v>8749</v>
      </c>
    </row>
    <row r="3692" spans="2:9" hidden="1">
      <c r="B3692" t="s">
        <v>8935</v>
      </c>
      <c r="C3692" t="s">
        <v>8936</v>
      </c>
      <c r="D3692" t="s">
        <v>2438</v>
      </c>
      <c r="E3692" t="s">
        <v>2439</v>
      </c>
      <c r="F3692" t="s">
        <v>7647</v>
      </c>
      <c r="G3692" t="s">
        <v>7648</v>
      </c>
      <c r="H3692" t="s">
        <v>8297</v>
      </c>
      <c r="I3692" t="s">
        <v>60</v>
      </c>
    </row>
    <row r="3693" spans="2:9" hidden="1">
      <c r="B3693" t="s">
        <v>8937</v>
      </c>
      <c r="C3693" t="s">
        <v>8938</v>
      </c>
      <c r="D3693" t="s">
        <v>2438</v>
      </c>
      <c r="E3693" t="s">
        <v>2439</v>
      </c>
      <c r="F3693" t="s">
        <v>7647</v>
      </c>
      <c r="G3693" t="s">
        <v>7648</v>
      </c>
      <c r="H3693" t="s">
        <v>8725</v>
      </c>
      <c r="I3693" t="s">
        <v>8726</v>
      </c>
    </row>
    <row r="3694" spans="2:9" hidden="1">
      <c r="B3694" t="s">
        <v>8939</v>
      </c>
      <c r="C3694" t="s">
        <v>8940</v>
      </c>
      <c r="D3694" t="s">
        <v>2438</v>
      </c>
      <c r="E3694" t="s">
        <v>2439</v>
      </c>
      <c r="F3694" t="s">
        <v>7605</v>
      </c>
      <c r="G3694" t="s">
        <v>7606</v>
      </c>
      <c r="H3694" t="s">
        <v>8719</v>
      </c>
      <c r="I3694" t="s">
        <v>8720</v>
      </c>
    </row>
    <row r="3695" spans="2:9" hidden="1">
      <c r="B3695" t="s">
        <v>8941</v>
      </c>
      <c r="C3695" t="s">
        <v>8942</v>
      </c>
      <c r="D3695" t="s">
        <v>2438</v>
      </c>
      <c r="E3695" t="s">
        <v>2439</v>
      </c>
      <c r="F3695" t="s">
        <v>8471</v>
      </c>
      <c r="G3695" t="s">
        <v>8472</v>
      </c>
      <c r="H3695" t="s">
        <v>8725</v>
      </c>
      <c r="I3695" t="s">
        <v>8726</v>
      </c>
    </row>
    <row r="3696" spans="2:9" hidden="1">
      <c r="B3696" t="s">
        <v>8943</v>
      </c>
      <c r="C3696" t="s">
        <v>8944</v>
      </c>
      <c r="D3696" t="s">
        <v>8789</v>
      </c>
      <c r="E3696" t="s">
        <v>8790</v>
      </c>
      <c r="F3696" t="s">
        <v>8791</v>
      </c>
      <c r="G3696" t="s">
        <v>8790</v>
      </c>
      <c r="H3696" t="s">
        <v>8296</v>
      </c>
      <c r="I3696" t="s">
        <v>244</v>
      </c>
    </row>
    <row r="3697" spans="2:9" hidden="1">
      <c r="B3697" t="s">
        <v>8945</v>
      </c>
      <c r="C3697" t="s">
        <v>8946</v>
      </c>
      <c r="D3697" t="s">
        <v>2438</v>
      </c>
      <c r="E3697" t="s">
        <v>2439</v>
      </c>
      <c r="F3697" t="s">
        <v>8384</v>
      </c>
      <c r="G3697" t="s">
        <v>8385</v>
      </c>
      <c r="H3697" t="s">
        <v>8719</v>
      </c>
      <c r="I3697" t="s">
        <v>8720</v>
      </c>
    </row>
    <row r="3698" spans="2:9" hidden="1">
      <c r="B3698" t="s">
        <v>8947</v>
      </c>
      <c r="C3698" t="s">
        <v>8948</v>
      </c>
      <c r="D3698" t="s">
        <v>2438</v>
      </c>
      <c r="E3698" t="s">
        <v>2439</v>
      </c>
      <c r="F3698" t="s">
        <v>8426</v>
      </c>
      <c r="G3698" t="s">
        <v>8427</v>
      </c>
      <c r="H3698" t="s">
        <v>8719</v>
      </c>
      <c r="I3698" t="s">
        <v>8720</v>
      </c>
    </row>
    <row r="3699" spans="2:9" hidden="1">
      <c r="B3699" t="s">
        <v>8949</v>
      </c>
      <c r="C3699" t="s">
        <v>8950</v>
      </c>
      <c r="D3699" t="s">
        <v>2438</v>
      </c>
      <c r="E3699" t="s">
        <v>2439</v>
      </c>
      <c r="F3699" t="s">
        <v>7423</v>
      </c>
      <c r="G3699" t="s">
        <v>7424</v>
      </c>
      <c r="H3699" t="s">
        <v>8725</v>
      </c>
      <c r="I3699" t="s">
        <v>8726</v>
      </c>
    </row>
    <row r="3700" spans="2:9" hidden="1">
      <c r="B3700" t="s">
        <v>8951</v>
      </c>
      <c r="C3700" t="s">
        <v>8952</v>
      </c>
      <c r="D3700" t="s">
        <v>2438</v>
      </c>
      <c r="E3700" t="s">
        <v>2439</v>
      </c>
      <c r="F3700" t="s">
        <v>7242</v>
      </c>
      <c r="G3700" t="s">
        <v>7243</v>
      </c>
      <c r="H3700" t="s">
        <v>8953</v>
      </c>
      <c r="I3700" t="s">
        <v>8954</v>
      </c>
    </row>
    <row r="3701" spans="2:9" hidden="1">
      <c r="B3701" t="s">
        <v>8955</v>
      </c>
      <c r="C3701" t="s">
        <v>8956</v>
      </c>
      <c r="D3701" t="s">
        <v>2438</v>
      </c>
      <c r="E3701" t="s">
        <v>2439</v>
      </c>
      <c r="F3701" t="s">
        <v>8354</v>
      </c>
      <c r="G3701" t="s">
        <v>8355</v>
      </c>
      <c r="H3701" t="s">
        <v>8725</v>
      </c>
      <c r="I3701" t="s">
        <v>8726</v>
      </c>
    </row>
    <row r="3702" spans="2:9" hidden="1">
      <c r="B3702" t="s">
        <v>8957</v>
      </c>
      <c r="C3702" t="s">
        <v>8958</v>
      </c>
      <c r="D3702" t="s">
        <v>2438</v>
      </c>
      <c r="E3702" t="s">
        <v>2439</v>
      </c>
      <c r="F3702" t="s">
        <v>8959</v>
      </c>
      <c r="G3702" t="s">
        <v>8960</v>
      </c>
      <c r="H3702" t="s">
        <v>8771</v>
      </c>
      <c r="I3702" t="s">
        <v>8772</v>
      </c>
    </row>
    <row r="3703" spans="2:9" hidden="1">
      <c r="B3703" t="s">
        <v>8961</v>
      </c>
      <c r="C3703" t="s">
        <v>8962</v>
      </c>
      <c r="D3703" t="s">
        <v>2438</v>
      </c>
      <c r="E3703" t="s">
        <v>2439</v>
      </c>
      <c r="F3703" t="s">
        <v>8963</v>
      </c>
      <c r="G3703" t="s">
        <v>8964</v>
      </c>
      <c r="H3703" t="s">
        <v>8771</v>
      </c>
      <c r="I3703" t="s">
        <v>8772</v>
      </c>
    </row>
    <row r="3704" spans="2:9" hidden="1">
      <c r="B3704" t="s">
        <v>8965</v>
      </c>
      <c r="C3704" t="s">
        <v>8966</v>
      </c>
      <c r="D3704" t="s">
        <v>2438</v>
      </c>
      <c r="E3704" t="s">
        <v>2439</v>
      </c>
      <c r="F3704" t="s">
        <v>7543</v>
      </c>
      <c r="G3704" t="s">
        <v>7544</v>
      </c>
      <c r="H3704" t="s">
        <v>8725</v>
      </c>
      <c r="I3704" t="s">
        <v>8726</v>
      </c>
    </row>
    <row r="3705" spans="2:9" hidden="1">
      <c r="B3705" t="s">
        <v>8967</v>
      </c>
      <c r="C3705" t="s">
        <v>8968</v>
      </c>
      <c r="D3705" t="s">
        <v>2438</v>
      </c>
      <c r="E3705" t="s">
        <v>2439</v>
      </c>
      <c r="F3705" t="s">
        <v>8969</v>
      </c>
      <c r="G3705" t="s">
        <v>994</v>
      </c>
      <c r="H3705" t="s">
        <v>8697</v>
      </c>
      <c r="I3705" t="s">
        <v>1419</v>
      </c>
    </row>
    <row r="3706" spans="2:9" hidden="1">
      <c r="B3706" t="s">
        <v>8970</v>
      </c>
      <c r="C3706" t="s">
        <v>8971</v>
      </c>
      <c r="D3706" t="s">
        <v>2438</v>
      </c>
      <c r="E3706" t="s">
        <v>2439</v>
      </c>
      <c r="F3706" t="s">
        <v>8330</v>
      </c>
      <c r="G3706" t="s">
        <v>8331</v>
      </c>
      <c r="H3706" t="s">
        <v>8725</v>
      </c>
      <c r="I3706" t="s">
        <v>8726</v>
      </c>
    </row>
    <row r="3707" spans="2:9" hidden="1">
      <c r="B3707" t="s">
        <v>8972</v>
      </c>
      <c r="C3707" t="s">
        <v>8973</v>
      </c>
      <c r="D3707" t="s">
        <v>2438</v>
      </c>
      <c r="E3707" t="s">
        <v>2439</v>
      </c>
      <c r="F3707" t="s">
        <v>7943</v>
      </c>
      <c r="G3707" t="s">
        <v>7944</v>
      </c>
      <c r="H3707" t="s">
        <v>8725</v>
      </c>
      <c r="I3707" t="s">
        <v>8726</v>
      </c>
    </row>
    <row r="3708" spans="2:9" hidden="1">
      <c r="B3708" t="s">
        <v>8974</v>
      </c>
      <c r="C3708" t="s">
        <v>8975</v>
      </c>
      <c r="D3708" t="s">
        <v>2438</v>
      </c>
      <c r="E3708" t="s">
        <v>2439</v>
      </c>
      <c r="F3708" t="s">
        <v>7745</v>
      </c>
      <c r="G3708" t="s">
        <v>7746</v>
      </c>
      <c r="H3708" t="s">
        <v>8725</v>
      </c>
      <c r="I3708" t="s">
        <v>8726</v>
      </c>
    </row>
    <row r="3709" spans="2:9" hidden="1">
      <c r="B3709" t="s">
        <v>8976</v>
      </c>
      <c r="C3709" t="s">
        <v>8977</v>
      </c>
      <c r="D3709" t="s">
        <v>2438</v>
      </c>
      <c r="E3709" t="s">
        <v>2439</v>
      </c>
      <c r="F3709" t="s">
        <v>7525</v>
      </c>
      <c r="G3709" t="s">
        <v>7526</v>
      </c>
      <c r="H3709" t="s">
        <v>8719</v>
      </c>
      <c r="I3709" t="s">
        <v>8720</v>
      </c>
    </row>
    <row r="3710" spans="2:9" hidden="1">
      <c r="B3710" t="s">
        <v>8978</v>
      </c>
      <c r="C3710" t="s">
        <v>8979</v>
      </c>
      <c r="D3710" t="s">
        <v>2438</v>
      </c>
      <c r="E3710" t="s">
        <v>2439</v>
      </c>
      <c r="F3710" t="s">
        <v>8001</v>
      </c>
      <c r="G3710" t="s">
        <v>8002</v>
      </c>
      <c r="H3710" t="s">
        <v>8719</v>
      </c>
      <c r="I3710" t="s">
        <v>8720</v>
      </c>
    </row>
    <row r="3711" spans="2:9" hidden="1">
      <c r="B3711" t="s">
        <v>8980</v>
      </c>
      <c r="C3711" t="s">
        <v>8981</v>
      </c>
      <c r="D3711" t="s">
        <v>2438</v>
      </c>
      <c r="E3711" t="s">
        <v>2439</v>
      </c>
      <c r="F3711" t="s">
        <v>7543</v>
      </c>
      <c r="G3711" t="s">
        <v>7544</v>
      </c>
      <c r="H3711" t="s">
        <v>8719</v>
      </c>
      <c r="I3711" t="s">
        <v>8720</v>
      </c>
    </row>
    <row r="3712" spans="2:9" hidden="1">
      <c r="B3712" t="s">
        <v>8982</v>
      </c>
      <c r="C3712" t="s">
        <v>8983</v>
      </c>
      <c r="D3712" t="s">
        <v>2438</v>
      </c>
      <c r="E3712" t="s">
        <v>2439</v>
      </c>
      <c r="F3712" t="s">
        <v>7431</v>
      </c>
      <c r="G3712" t="s">
        <v>7432</v>
      </c>
      <c r="H3712" t="s">
        <v>8725</v>
      </c>
      <c r="I3712" t="s">
        <v>8726</v>
      </c>
    </row>
    <row r="3713" spans="2:9" hidden="1">
      <c r="B3713" t="s">
        <v>8984</v>
      </c>
      <c r="C3713" t="s">
        <v>8985</v>
      </c>
      <c r="D3713" t="s">
        <v>2438</v>
      </c>
      <c r="E3713" t="s">
        <v>2439</v>
      </c>
      <c r="F3713" t="s">
        <v>8366</v>
      </c>
      <c r="G3713" t="s">
        <v>8367</v>
      </c>
      <c r="H3713" t="s">
        <v>8725</v>
      </c>
      <c r="I3713" t="s">
        <v>8726</v>
      </c>
    </row>
    <row r="3714" spans="2:9" hidden="1">
      <c r="B3714" t="s">
        <v>8986</v>
      </c>
      <c r="C3714" t="s">
        <v>8987</v>
      </c>
      <c r="D3714" t="s">
        <v>2438</v>
      </c>
      <c r="E3714" t="s">
        <v>2439</v>
      </c>
      <c r="F3714" t="s">
        <v>8426</v>
      </c>
      <c r="G3714" t="s">
        <v>8427</v>
      </c>
      <c r="H3714" t="s">
        <v>8719</v>
      </c>
      <c r="I3714" t="s">
        <v>8720</v>
      </c>
    </row>
    <row r="3715" spans="2:9" hidden="1">
      <c r="B3715" t="s">
        <v>8988</v>
      </c>
      <c r="C3715" t="s">
        <v>8989</v>
      </c>
      <c r="D3715" t="s">
        <v>2438</v>
      </c>
      <c r="E3715" t="s">
        <v>2439</v>
      </c>
      <c r="F3715" t="s">
        <v>8883</v>
      </c>
      <c r="G3715" t="s">
        <v>8884</v>
      </c>
      <c r="H3715" t="s">
        <v>8725</v>
      </c>
      <c r="I3715" t="s">
        <v>8726</v>
      </c>
    </row>
    <row r="3716" spans="2:9" hidden="1">
      <c r="B3716" t="s">
        <v>8990</v>
      </c>
      <c r="C3716" t="s">
        <v>8991</v>
      </c>
      <c r="D3716" t="s">
        <v>2438</v>
      </c>
      <c r="E3716" t="s">
        <v>2439</v>
      </c>
      <c r="F3716" t="s">
        <v>8342</v>
      </c>
      <c r="G3716" t="s">
        <v>8343</v>
      </c>
      <c r="H3716" t="s">
        <v>8719</v>
      </c>
      <c r="I3716" t="s">
        <v>8720</v>
      </c>
    </row>
    <row r="3717" spans="2:9" hidden="1">
      <c r="B3717" t="s">
        <v>8992</v>
      </c>
      <c r="C3717" t="s">
        <v>8993</v>
      </c>
      <c r="D3717" t="s">
        <v>2438</v>
      </c>
      <c r="E3717" t="s">
        <v>2439</v>
      </c>
      <c r="F3717" t="s">
        <v>8826</v>
      </c>
      <c r="G3717" t="s">
        <v>8827</v>
      </c>
      <c r="H3717" t="s">
        <v>8297</v>
      </c>
      <c r="I3717" t="s">
        <v>60</v>
      </c>
    </row>
    <row r="3718" spans="2:9" hidden="1">
      <c r="B3718" t="s">
        <v>8994</v>
      </c>
      <c r="C3718" t="s">
        <v>8995</v>
      </c>
      <c r="D3718" t="s">
        <v>2438</v>
      </c>
      <c r="E3718" t="s">
        <v>2439</v>
      </c>
      <c r="F3718" t="s">
        <v>8739</v>
      </c>
      <c r="G3718" t="s">
        <v>881</v>
      </c>
      <c r="H3718" t="s">
        <v>8996</v>
      </c>
      <c r="I3718" t="s">
        <v>1429</v>
      </c>
    </row>
    <row r="3719" spans="2:9" hidden="1">
      <c r="B3719" t="s">
        <v>8997</v>
      </c>
      <c r="C3719" t="s">
        <v>8998</v>
      </c>
      <c r="D3719" t="s">
        <v>2438</v>
      </c>
      <c r="E3719" t="s">
        <v>2439</v>
      </c>
      <c r="F3719" t="s">
        <v>8507</v>
      </c>
      <c r="G3719" t="s">
        <v>8508</v>
      </c>
      <c r="H3719" t="s">
        <v>8771</v>
      </c>
      <c r="I3719" t="s">
        <v>8772</v>
      </c>
    </row>
    <row r="3720" spans="2:9" hidden="1">
      <c r="B3720" t="s">
        <v>8999</v>
      </c>
      <c r="C3720" t="s">
        <v>9000</v>
      </c>
      <c r="D3720" t="s">
        <v>2438</v>
      </c>
      <c r="E3720" t="s">
        <v>2439</v>
      </c>
      <c r="F3720" t="s">
        <v>9001</v>
      </c>
      <c r="G3720" t="s">
        <v>9002</v>
      </c>
      <c r="H3720" t="s">
        <v>8656</v>
      </c>
      <c r="I3720" t="s">
        <v>8657</v>
      </c>
    </row>
    <row r="3721" spans="2:9" hidden="1">
      <c r="B3721" t="s">
        <v>9003</v>
      </c>
      <c r="C3721" t="s">
        <v>9004</v>
      </c>
      <c r="D3721" t="s">
        <v>2438</v>
      </c>
      <c r="E3721" t="s">
        <v>2439</v>
      </c>
      <c r="F3721" t="s">
        <v>8927</v>
      </c>
      <c r="G3721" t="s">
        <v>8928</v>
      </c>
      <c r="H3721" t="s">
        <v>8771</v>
      </c>
      <c r="I3721" t="s">
        <v>8772</v>
      </c>
    </row>
    <row r="3722" spans="2:9" hidden="1">
      <c r="B3722" t="s">
        <v>9005</v>
      </c>
      <c r="C3722" t="s">
        <v>9006</v>
      </c>
      <c r="D3722" t="s">
        <v>2438</v>
      </c>
      <c r="E3722" t="s">
        <v>2439</v>
      </c>
      <c r="F3722" t="s">
        <v>9007</v>
      </c>
      <c r="G3722" t="s">
        <v>9008</v>
      </c>
      <c r="H3722" t="s">
        <v>8771</v>
      </c>
      <c r="I3722" t="s">
        <v>8772</v>
      </c>
    </row>
    <row r="3723" spans="2:9" hidden="1">
      <c r="B3723" t="s">
        <v>9009</v>
      </c>
      <c r="C3723" t="s">
        <v>9010</v>
      </c>
      <c r="D3723" t="s">
        <v>2438</v>
      </c>
      <c r="E3723" t="s">
        <v>2439</v>
      </c>
      <c r="F3723" t="s">
        <v>8810</v>
      </c>
      <c r="G3723" t="s">
        <v>8811</v>
      </c>
      <c r="H3723" t="s">
        <v>8748</v>
      </c>
      <c r="I3723" t="s">
        <v>8749</v>
      </c>
    </row>
    <row r="3724" spans="2:9" hidden="1">
      <c r="B3724" t="s">
        <v>9011</v>
      </c>
      <c r="C3724" t="s">
        <v>9012</v>
      </c>
      <c r="D3724" t="s">
        <v>2438</v>
      </c>
      <c r="E3724" t="s">
        <v>2439</v>
      </c>
      <c r="F3724" t="s">
        <v>8660</v>
      </c>
      <c r="G3724" t="s">
        <v>8661</v>
      </c>
      <c r="H3724" t="s">
        <v>8725</v>
      </c>
      <c r="I3724" t="s">
        <v>8726</v>
      </c>
    </row>
    <row r="3725" spans="2:9" hidden="1">
      <c r="B3725" t="s">
        <v>9013</v>
      </c>
      <c r="C3725" t="s">
        <v>9014</v>
      </c>
      <c r="D3725" t="s">
        <v>2438</v>
      </c>
      <c r="E3725" t="s">
        <v>2439</v>
      </c>
      <c r="F3725" t="s">
        <v>9015</v>
      </c>
      <c r="G3725" t="s">
        <v>9016</v>
      </c>
      <c r="H3725" t="s">
        <v>8748</v>
      </c>
      <c r="I3725" t="s">
        <v>8749</v>
      </c>
    </row>
    <row r="3726" spans="2:9" hidden="1">
      <c r="B3726" t="s">
        <v>9017</v>
      </c>
      <c r="C3726" t="s">
        <v>9018</v>
      </c>
      <c r="D3726" t="s">
        <v>2438</v>
      </c>
      <c r="E3726" t="s">
        <v>2439</v>
      </c>
      <c r="F3726" t="s">
        <v>8001</v>
      </c>
      <c r="G3726" t="s">
        <v>8002</v>
      </c>
      <c r="H3726" t="s">
        <v>8719</v>
      </c>
      <c r="I3726" t="s">
        <v>8720</v>
      </c>
    </row>
    <row r="3727" spans="2:9" hidden="1">
      <c r="B3727" t="s">
        <v>9019</v>
      </c>
      <c r="C3727" t="s">
        <v>9020</v>
      </c>
      <c r="D3727" t="s">
        <v>2438</v>
      </c>
      <c r="E3727" t="s">
        <v>2439</v>
      </c>
      <c r="F3727" t="s">
        <v>8660</v>
      </c>
      <c r="G3727" t="s">
        <v>8661</v>
      </c>
      <c r="H3727" t="s">
        <v>8725</v>
      </c>
      <c r="I3727" t="s">
        <v>8726</v>
      </c>
    </row>
    <row r="3728" spans="2:9" hidden="1">
      <c r="B3728" t="s">
        <v>9021</v>
      </c>
      <c r="C3728" t="s">
        <v>9022</v>
      </c>
      <c r="D3728" t="s">
        <v>2438</v>
      </c>
      <c r="E3728" t="s">
        <v>2439</v>
      </c>
      <c r="F3728" t="s">
        <v>8312</v>
      </c>
      <c r="G3728" t="s">
        <v>8313</v>
      </c>
      <c r="H3728" t="s">
        <v>8953</v>
      </c>
      <c r="I3728" t="s">
        <v>8954</v>
      </c>
    </row>
    <row r="3729" spans="2:9" hidden="1">
      <c r="B3729" t="s">
        <v>9023</v>
      </c>
      <c r="C3729" t="s">
        <v>9024</v>
      </c>
      <c r="D3729" t="s">
        <v>2438</v>
      </c>
      <c r="E3729" t="s">
        <v>2439</v>
      </c>
      <c r="F3729" t="s">
        <v>7423</v>
      </c>
      <c r="G3729" t="s">
        <v>7424</v>
      </c>
      <c r="H3729" t="s">
        <v>8719</v>
      </c>
      <c r="I3729" t="s">
        <v>8720</v>
      </c>
    </row>
    <row r="3730" spans="2:9" hidden="1">
      <c r="B3730" t="s">
        <v>9025</v>
      </c>
      <c r="C3730" t="s">
        <v>9026</v>
      </c>
      <c r="D3730" t="s">
        <v>2438</v>
      </c>
      <c r="E3730" t="s">
        <v>2439</v>
      </c>
      <c r="F3730" t="s">
        <v>9027</v>
      </c>
      <c r="G3730" t="s">
        <v>9028</v>
      </c>
      <c r="H3730" t="s">
        <v>8771</v>
      </c>
      <c r="I3730" t="s">
        <v>8772</v>
      </c>
    </row>
    <row r="3731" spans="2:9" hidden="1">
      <c r="B3731" t="s">
        <v>9029</v>
      </c>
      <c r="C3731" t="s">
        <v>9030</v>
      </c>
      <c r="D3731" t="s">
        <v>2438</v>
      </c>
      <c r="E3731" t="s">
        <v>2439</v>
      </c>
      <c r="F3731" t="s">
        <v>9031</v>
      </c>
      <c r="G3731" t="s">
        <v>9032</v>
      </c>
      <c r="H3731" t="s">
        <v>8771</v>
      </c>
      <c r="I3731" t="s">
        <v>8772</v>
      </c>
    </row>
    <row r="3732" spans="2:9" hidden="1">
      <c r="B3732" t="s">
        <v>9033</v>
      </c>
      <c r="C3732" t="s">
        <v>9034</v>
      </c>
      <c r="D3732" t="s">
        <v>2438</v>
      </c>
      <c r="E3732" t="s">
        <v>2439</v>
      </c>
      <c r="F3732" t="s">
        <v>8113</v>
      </c>
      <c r="G3732" t="s">
        <v>8048</v>
      </c>
      <c r="H3732" t="s">
        <v>8771</v>
      </c>
      <c r="I3732" t="s">
        <v>8772</v>
      </c>
    </row>
    <row r="3733" spans="2:9" hidden="1">
      <c r="B3733" t="s">
        <v>9035</v>
      </c>
      <c r="C3733" t="s">
        <v>9036</v>
      </c>
      <c r="D3733" t="s">
        <v>2438</v>
      </c>
      <c r="E3733" t="s">
        <v>2439</v>
      </c>
      <c r="F3733" t="s">
        <v>7423</v>
      </c>
      <c r="G3733" t="s">
        <v>7424</v>
      </c>
      <c r="H3733" t="s">
        <v>8725</v>
      </c>
      <c r="I3733" t="s">
        <v>8726</v>
      </c>
    </row>
    <row r="3734" spans="2:9" hidden="1">
      <c r="B3734" t="s">
        <v>9037</v>
      </c>
      <c r="C3734" t="s">
        <v>9038</v>
      </c>
      <c r="D3734" t="s">
        <v>2438</v>
      </c>
      <c r="E3734" t="s">
        <v>2439</v>
      </c>
      <c r="F3734" t="s">
        <v>2440</v>
      </c>
      <c r="G3734" t="s">
        <v>2441</v>
      </c>
      <c r="H3734" t="s">
        <v>8832</v>
      </c>
      <c r="I3734" t="s">
        <v>6588</v>
      </c>
    </row>
    <row r="3735" spans="2:9" hidden="1">
      <c r="B3735" t="s">
        <v>9039</v>
      </c>
      <c r="C3735" t="s">
        <v>9040</v>
      </c>
      <c r="D3735" t="s">
        <v>2438</v>
      </c>
      <c r="E3735" t="s">
        <v>2439</v>
      </c>
      <c r="F3735" t="s">
        <v>8312</v>
      </c>
      <c r="G3735" t="s">
        <v>8313</v>
      </c>
      <c r="H3735" t="s">
        <v>8725</v>
      </c>
      <c r="I3735" t="s">
        <v>8726</v>
      </c>
    </row>
    <row r="3736" spans="2:9" hidden="1">
      <c r="B3736" t="s">
        <v>9041</v>
      </c>
      <c r="C3736" t="s">
        <v>9042</v>
      </c>
      <c r="D3736" t="s">
        <v>2438</v>
      </c>
      <c r="E3736" t="s">
        <v>2439</v>
      </c>
      <c r="F3736" t="s">
        <v>7557</v>
      </c>
      <c r="G3736" t="s">
        <v>7558</v>
      </c>
      <c r="H3736" t="s">
        <v>8719</v>
      </c>
      <c r="I3736" t="s">
        <v>8720</v>
      </c>
    </row>
    <row r="3737" spans="2:9" hidden="1">
      <c r="B3737" t="s">
        <v>9043</v>
      </c>
      <c r="C3737" t="s">
        <v>9044</v>
      </c>
      <c r="D3737" t="s">
        <v>2438</v>
      </c>
      <c r="E3737" t="s">
        <v>2439</v>
      </c>
      <c r="F3737" t="s">
        <v>8360</v>
      </c>
      <c r="G3737" t="s">
        <v>8361</v>
      </c>
      <c r="H3737" t="s">
        <v>8725</v>
      </c>
      <c r="I3737" t="s">
        <v>8726</v>
      </c>
    </row>
    <row r="3738" spans="2:9" hidden="1">
      <c r="B3738" t="s">
        <v>9045</v>
      </c>
      <c r="C3738" t="s">
        <v>9046</v>
      </c>
      <c r="D3738" t="s">
        <v>2438</v>
      </c>
      <c r="E3738" t="s">
        <v>2439</v>
      </c>
      <c r="F3738" t="s">
        <v>7887</v>
      </c>
      <c r="G3738" t="s">
        <v>7888</v>
      </c>
      <c r="H3738" t="s">
        <v>8719</v>
      </c>
      <c r="I3738" t="s">
        <v>8720</v>
      </c>
    </row>
    <row r="3739" spans="2:9" hidden="1">
      <c r="B3739" t="s">
        <v>9047</v>
      </c>
      <c r="C3739" t="s">
        <v>9048</v>
      </c>
      <c r="D3739" t="s">
        <v>2438</v>
      </c>
      <c r="E3739" t="s">
        <v>2439</v>
      </c>
      <c r="F3739" t="s">
        <v>8312</v>
      </c>
      <c r="G3739" t="s">
        <v>8313</v>
      </c>
      <c r="H3739" t="s">
        <v>8719</v>
      </c>
      <c r="I3739" t="s">
        <v>8720</v>
      </c>
    </row>
    <row r="3740" spans="2:9" hidden="1">
      <c r="B3740" t="s">
        <v>9049</v>
      </c>
      <c r="C3740" t="s">
        <v>9050</v>
      </c>
      <c r="D3740" t="s">
        <v>2438</v>
      </c>
      <c r="E3740" t="s">
        <v>2439</v>
      </c>
      <c r="F3740" t="s">
        <v>8810</v>
      </c>
      <c r="G3740" t="s">
        <v>8811</v>
      </c>
      <c r="H3740" t="s">
        <v>8771</v>
      </c>
      <c r="I3740" t="s">
        <v>8772</v>
      </c>
    </row>
    <row r="3741" spans="2:9" hidden="1">
      <c r="B3741" t="s">
        <v>9051</v>
      </c>
      <c r="C3741" t="s">
        <v>9052</v>
      </c>
      <c r="D3741" t="s">
        <v>2438</v>
      </c>
      <c r="E3741" t="s">
        <v>2439</v>
      </c>
      <c r="F3741" t="s">
        <v>8342</v>
      </c>
      <c r="G3741" t="s">
        <v>8343</v>
      </c>
      <c r="H3741" t="s">
        <v>8725</v>
      </c>
      <c r="I3741" t="s">
        <v>8726</v>
      </c>
    </row>
    <row r="3742" spans="2:9" hidden="1">
      <c r="B3742" t="s">
        <v>9053</v>
      </c>
      <c r="C3742" t="s">
        <v>9054</v>
      </c>
      <c r="D3742" t="s">
        <v>2438</v>
      </c>
      <c r="E3742" t="s">
        <v>2439</v>
      </c>
      <c r="F3742" t="s">
        <v>9027</v>
      </c>
      <c r="G3742" t="s">
        <v>9028</v>
      </c>
      <c r="H3742" t="s">
        <v>8771</v>
      </c>
      <c r="I3742" t="s">
        <v>8772</v>
      </c>
    </row>
    <row r="3743" spans="2:9" hidden="1">
      <c r="B3743" t="s">
        <v>9055</v>
      </c>
      <c r="C3743" t="s">
        <v>9056</v>
      </c>
      <c r="D3743" t="s">
        <v>2438</v>
      </c>
      <c r="E3743" t="s">
        <v>2439</v>
      </c>
      <c r="F3743" t="s">
        <v>2440</v>
      </c>
      <c r="G3743" t="s">
        <v>2441</v>
      </c>
      <c r="H3743" t="s">
        <v>8748</v>
      </c>
      <c r="I3743" t="s">
        <v>8749</v>
      </c>
    </row>
    <row r="3744" spans="2:9" hidden="1">
      <c r="B3744" t="s">
        <v>9057</v>
      </c>
      <c r="C3744" t="s">
        <v>9058</v>
      </c>
      <c r="D3744" t="s">
        <v>2438</v>
      </c>
      <c r="E3744" t="s">
        <v>2439</v>
      </c>
      <c r="F3744" t="s">
        <v>8456</v>
      </c>
      <c r="G3744" t="s">
        <v>8457</v>
      </c>
      <c r="H3744" t="s">
        <v>8725</v>
      </c>
      <c r="I3744" t="s">
        <v>8726</v>
      </c>
    </row>
    <row r="3745" spans="2:9" hidden="1">
      <c r="B3745" t="s">
        <v>9059</v>
      </c>
      <c r="C3745" t="s">
        <v>9060</v>
      </c>
      <c r="D3745" t="s">
        <v>2438</v>
      </c>
      <c r="E3745" t="s">
        <v>2439</v>
      </c>
      <c r="F3745" t="s">
        <v>7605</v>
      </c>
      <c r="G3745" t="s">
        <v>7606</v>
      </c>
      <c r="H3745" t="s">
        <v>8725</v>
      </c>
      <c r="I3745" t="s">
        <v>8726</v>
      </c>
    </row>
    <row r="3746" spans="2:9" hidden="1">
      <c r="B3746" t="s">
        <v>9061</v>
      </c>
      <c r="C3746" t="s">
        <v>9062</v>
      </c>
      <c r="D3746" t="s">
        <v>2438</v>
      </c>
      <c r="E3746" t="s">
        <v>2439</v>
      </c>
      <c r="F3746" t="s">
        <v>8448</v>
      </c>
      <c r="G3746" t="s">
        <v>8449</v>
      </c>
      <c r="H3746" t="s">
        <v>8771</v>
      </c>
      <c r="I3746" t="s">
        <v>8772</v>
      </c>
    </row>
    <row r="3747" spans="2:9" hidden="1">
      <c r="B3747" t="s">
        <v>9063</v>
      </c>
      <c r="C3747" t="s">
        <v>9064</v>
      </c>
      <c r="D3747" t="s">
        <v>2438</v>
      </c>
      <c r="E3747" t="s">
        <v>2439</v>
      </c>
      <c r="F3747" t="s">
        <v>8678</v>
      </c>
      <c r="G3747" t="s">
        <v>8679</v>
      </c>
      <c r="H3747" t="s">
        <v>8697</v>
      </c>
      <c r="I3747" t="s">
        <v>1419</v>
      </c>
    </row>
    <row r="3748" spans="2:9" hidden="1">
      <c r="B3748" t="s">
        <v>9065</v>
      </c>
      <c r="C3748" t="s">
        <v>9066</v>
      </c>
      <c r="D3748" t="s">
        <v>2438</v>
      </c>
      <c r="E3748" t="s">
        <v>2439</v>
      </c>
      <c r="F3748" t="s">
        <v>8576</v>
      </c>
      <c r="G3748" t="s">
        <v>8577</v>
      </c>
      <c r="H3748" t="s">
        <v>8771</v>
      </c>
      <c r="I3748" t="s">
        <v>8772</v>
      </c>
    </row>
    <row r="3749" spans="2:9" hidden="1">
      <c r="B3749" t="s">
        <v>9067</v>
      </c>
      <c r="C3749" t="s">
        <v>9068</v>
      </c>
      <c r="D3749" t="s">
        <v>2438</v>
      </c>
      <c r="E3749" t="s">
        <v>2439</v>
      </c>
      <c r="F3749" t="s">
        <v>7717</v>
      </c>
      <c r="G3749" t="s">
        <v>7718</v>
      </c>
      <c r="H3749" t="s">
        <v>8719</v>
      </c>
      <c r="I3749" t="s">
        <v>8720</v>
      </c>
    </row>
    <row r="3750" spans="2:9" hidden="1">
      <c r="B3750" t="s">
        <v>9069</v>
      </c>
      <c r="C3750" t="s">
        <v>9070</v>
      </c>
      <c r="D3750" t="s">
        <v>2438</v>
      </c>
      <c r="E3750" t="s">
        <v>2439</v>
      </c>
      <c r="F3750" t="s">
        <v>7411</v>
      </c>
      <c r="G3750" t="s">
        <v>7412</v>
      </c>
      <c r="H3750" t="s">
        <v>8725</v>
      </c>
      <c r="I3750" t="s">
        <v>8726</v>
      </c>
    </row>
    <row r="3751" spans="2:9" hidden="1">
      <c r="B3751" t="s">
        <v>9071</v>
      </c>
      <c r="C3751" t="s">
        <v>9072</v>
      </c>
      <c r="D3751" t="s">
        <v>2438</v>
      </c>
      <c r="E3751" t="s">
        <v>2439</v>
      </c>
      <c r="F3751" t="s">
        <v>7242</v>
      </c>
      <c r="G3751" t="s">
        <v>7243</v>
      </c>
      <c r="H3751" t="s">
        <v>8719</v>
      </c>
      <c r="I3751" t="s">
        <v>8720</v>
      </c>
    </row>
    <row r="3752" spans="2:9" hidden="1">
      <c r="B3752" t="s">
        <v>9073</v>
      </c>
      <c r="C3752" t="s">
        <v>9074</v>
      </c>
      <c r="D3752" t="s">
        <v>2438</v>
      </c>
      <c r="E3752" t="s">
        <v>2439</v>
      </c>
      <c r="F3752" t="s">
        <v>8398</v>
      </c>
      <c r="G3752" t="s">
        <v>8399</v>
      </c>
      <c r="H3752" t="s">
        <v>8662</v>
      </c>
      <c r="I3752" t="s">
        <v>8663</v>
      </c>
    </row>
    <row r="3753" spans="2:9" hidden="1">
      <c r="B3753" t="s">
        <v>9075</v>
      </c>
      <c r="C3753" t="s">
        <v>9076</v>
      </c>
      <c r="D3753" t="s">
        <v>2438</v>
      </c>
      <c r="E3753" t="s">
        <v>2439</v>
      </c>
      <c r="F3753" t="s">
        <v>8556</v>
      </c>
      <c r="G3753" t="s">
        <v>8557</v>
      </c>
      <c r="H3753" t="s">
        <v>8725</v>
      </c>
      <c r="I3753" t="s">
        <v>8726</v>
      </c>
    </row>
    <row r="3754" spans="2:9" hidden="1">
      <c r="B3754" t="s">
        <v>9077</v>
      </c>
      <c r="C3754" t="s">
        <v>9078</v>
      </c>
      <c r="D3754" t="s">
        <v>2438</v>
      </c>
      <c r="E3754" t="s">
        <v>2439</v>
      </c>
      <c r="F3754" t="s">
        <v>7773</v>
      </c>
      <c r="G3754" t="s">
        <v>7774</v>
      </c>
      <c r="H3754" t="s">
        <v>8725</v>
      </c>
      <c r="I3754" t="s">
        <v>8726</v>
      </c>
    </row>
    <row r="3755" spans="2:9" hidden="1">
      <c r="B3755" t="s">
        <v>9079</v>
      </c>
      <c r="C3755" t="s">
        <v>9080</v>
      </c>
      <c r="D3755" t="s">
        <v>2438</v>
      </c>
      <c r="E3755" t="s">
        <v>2439</v>
      </c>
      <c r="F3755" t="s">
        <v>8678</v>
      </c>
      <c r="G3755" t="s">
        <v>8679</v>
      </c>
      <c r="H3755" t="s">
        <v>8771</v>
      </c>
      <c r="I3755" t="s">
        <v>8772</v>
      </c>
    </row>
    <row r="3756" spans="2:9" hidden="1">
      <c r="B3756" t="s">
        <v>9081</v>
      </c>
      <c r="C3756" t="s">
        <v>9082</v>
      </c>
      <c r="D3756" t="s">
        <v>2438</v>
      </c>
      <c r="E3756" t="s">
        <v>2439</v>
      </c>
      <c r="F3756" t="s">
        <v>2440</v>
      </c>
      <c r="G3756" t="s">
        <v>2441</v>
      </c>
      <c r="H3756" t="s">
        <v>8748</v>
      </c>
      <c r="I3756" t="s">
        <v>8749</v>
      </c>
    </row>
    <row r="3757" spans="2:9" hidden="1">
      <c r="B3757" t="s">
        <v>9083</v>
      </c>
      <c r="C3757" t="s">
        <v>9084</v>
      </c>
      <c r="D3757" t="s">
        <v>2438</v>
      </c>
      <c r="E3757" t="s">
        <v>2439</v>
      </c>
      <c r="F3757" t="s">
        <v>8959</v>
      </c>
      <c r="G3757" t="s">
        <v>8960</v>
      </c>
      <c r="H3757" t="s">
        <v>8771</v>
      </c>
      <c r="I3757" t="s">
        <v>8772</v>
      </c>
    </row>
    <row r="3758" spans="2:9" hidden="1">
      <c r="B3758" t="s">
        <v>9085</v>
      </c>
      <c r="C3758" t="s">
        <v>9086</v>
      </c>
      <c r="D3758" t="s">
        <v>2438</v>
      </c>
      <c r="E3758" t="s">
        <v>2439</v>
      </c>
      <c r="F3758" t="s">
        <v>9027</v>
      </c>
      <c r="G3758" t="s">
        <v>9028</v>
      </c>
      <c r="H3758" t="s">
        <v>8771</v>
      </c>
      <c r="I3758" t="s">
        <v>8772</v>
      </c>
    </row>
    <row r="3759" spans="2:9" hidden="1">
      <c r="B3759" t="s">
        <v>9087</v>
      </c>
      <c r="C3759" t="s">
        <v>9088</v>
      </c>
      <c r="D3759" t="s">
        <v>2438</v>
      </c>
      <c r="E3759" t="s">
        <v>2439</v>
      </c>
      <c r="F3759" t="s">
        <v>8556</v>
      </c>
      <c r="G3759" t="s">
        <v>8557</v>
      </c>
      <c r="H3759" t="s">
        <v>8719</v>
      </c>
      <c r="I3759" t="s">
        <v>8720</v>
      </c>
    </row>
    <row r="3760" spans="2:9" hidden="1">
      <c r="B3760" t="s">
        <v>9089</v>
      </c>
      <c r="C3760" t="s">
        <v>9090</v>
      </c>
      <c r="D3760" t="s">
        <v>2438</v>
      </c>
      <c r="E3760" t="s">
        <v>2439</v>
      </c>
      <c r="F3760" t="s">
        <v>8330</v>
      </c>
      <c r="G3760" t="s">
        <v>8331</v>
      </c>
      <c r="H3760" t="s">
        <v>8725</v>
      </c>
      <c r="I3760" t="s">
        <v>8726</v>
      </c>
    </row>
    <row r="3761" spans="2:9" hidden="1">
      <c r="B3761" t="s">
        <v>9091</v>
      </c>
      <c r="C3761" t="s">
        <v>9092</v>
      </c>
      <c r="D3761" t="s">
        <v>2438</v>
      </c>
      <c r="E3761" t="s">
        <v>2439</v>
      </c>
      <c r="F3761" t="s">
        <v>7431</v>
      </c>
      <c r="G3761" t="s">
        <v>7432</v>
      </c>
      <c r="H3761" t="s">
        <v>8719</v>
      </c>
      <c r="I3761" t="s">
        <v>8720</v>
      </c>
    </row>
    <row r="3762" spans="2:9" hidden="1">
      <c r="B3762" t="s">
        <v>9093</v>
      </c>
      <c r="C3762" t="s">
        <v>9094</v>
      </c>
      <c r="D3762" t="s">
        <v>2438</v>
      </c>
      <c r="E3762" t="s">
        <v>2439</v>
      </c>
      <c r="F3762" t="s">
        <v>7431</v>
      </c>
      <c r="G3762" t="s">
        <v>7432</v>
      </c>
      <c r="H3762" t="s">
        <v>8725</v>
      </c>
      <c r="I3762" t="s">
        <v>8726</v>
      </c>
    </row>
    <row r="3763" spans="2:9" hidden="1">
      <c r="B3763" t="s">
        <v>9095</v>
      </c>
      <c r="C3763" t="s">
        <v>9096</v>
      </c>
      <c r="D3763" t="s">
        <v>2438</v>
      </c>
      <c r="E3763" t="s">
        <v>2439</v>
      </c>
      <c r="F3763" t="s">
        <v>8495</v>
      </c>
      <c r="G3763" t="s">
        <v>8496</v>
      </c>
      <c r="H3763" t="s">
        <v>8725</v>
      </c>
      <c r="I3763" t="s">
        <v>8726</v>
      </c>
    </row>
    <row r="3764" spans="2:9" hidden="1">
      <c r="B3764" t="s">
        <v>9097</v>
      </c>
      <c r="C3764" t="s">
        <v>9098</v>
      </c>
      <c r="D3764" t="s">
        <v>2438</v>
      </c>
      <c r="E3764" t="s">
        <v>2439</v>
      </c>
      <c r="F3764" t="s">
        <v>7563</v>
      </c>
      <c r="G3764" t="s">
        <v>7564</v>
      </c>
      <c r="H3764" t="s">
        <v>8748</v>
      </c>
      <c r="I3764" t="s">
        <v>8749</v>
      </c>
    </row>
    <row r="3765" spans="2:9" hidden="1">
      <c r="B3765" t="s">
        <v>9099</v>
      </c>
      <c r="C3765" t="s">
        <v>9100</v>
      </c>
      <c r="D3765" t="s">
        <v>2438</v>
      </c>
      <c r="E3765" t="s">
        <v>2439</v>
      </c>
      <c r="F3765" t="s">
        <v>7242</v>
      </c>
      <c r="G3765" t="s">
        <v>7243</v>
      </c>
      <c r="H3765" t="s">
        <v>8719</v>
      </c>
      <c r="I3765" t="s">
        <v>8720</v>
      </c>
    </row>
    <row r="3766" spans="2:9" hidden="1">
      <c r="B3766" t="s">
        <v>9101</v>
      </c>
      <c r="C3766" t="s">
        <v>9102</v>
      </c>
      <c r="D3766" t="s">
        <v>2438</v>
      </c>
      <c r="E3766" t="s">
        <v>2439</v>
      </c>
      <c r="F3766" t="s">
        <v>8326</v>
      </c>
      <c r="G3766" t="s">
        <v>8327</v>
      </c>
      <c r="H3766" t="s">
        <v>8771</v>
      </c>
      <c r="I3766" t="s">
        <v>8772</v>
      </c>
    </row>
    <row r="3767" spans="2:9" hidden="1">
      <c r="B3767" t="s">
        <v>9103</v>
      </c>
      <c r="C3767" t="s">
        <v>9104</v>
      </c>
      <c r="D3767" t="s">
        <v>8789</v>
      </c>
      <c r="E3767" t="s">
        <v>8790</v>
      </c>
      <c r="F3767" t="s">
        <v>8791</v>
      </c>
      <c r="G3767" t="s">
        <v>8790</v>
      </c>
      <c r="H3767" t="s">
        <v>8296</v>
      </c>
      <c r="I3767" t="s">
        <v>244</v>
      </c>
    </row>
    <row r="3768" spans="2:9" hidden="1">
      <c r="B3768" t="s">
        <v>9105</v>
      </c>
      <c r="C3768" t="s">
        <v>9106</v>
      </c>
      <c r="D3768" t="s">
        <v>2438</v>
      </c>
      <c r="E3768" t="s">
        <v>2439</v>
      </c>
      <c r="F3768" t="s">
        <v>8300</v>
      </c>
      <c r="G3768" t="s">
        <v>8301</v>
      </c>
      <c r="H3768" t="s">
        <v>8725</v>
      </c>
      <c r="I3768" t="s">
        <v>8726</v>
      </c>
    </row>
    <row r="3769" spans="2:9" hidden="1">
      <c r="B3769" t="s">
        <v>9107</v>
      </c>
      <c r="C3769" t="s">
        <v>9108</v>
      </c>
      <c r="D3769" t="s">
        <v>2438</v>
      </c>
      <c r="E3769" t="s">
        <v>2439</v>
      </c>
      <c r="F3769" t="s">
        <v>8426</v>
      </c>
      <c r="G3769" t="s">
        <v>8427</v>
      </c>
      <c r="H3769" t="s">
        <v>8719</v>
      </c>
      <c r="I3769" t="s">
        <v>8720</v>
      </c>
    </row>
    <row r="3770" spans="2:9" hidden="1">
      <c r="B3770" t="s">
        <v>9109</v>
      </c>
      <c r="C3770" t="s">
        <v>9110</v>
      </c>
      <c r="D3770" t="s">
        <v>2438</v>
      </c>
      <c r="E3770" t="s">
        <v>2439</v>
      </c>
      <c r="F3770" t="s">
        <v>7887</v>
      </c>
      <c r="G3770" t="s">
        <v>7888</v>
      </c>
      <c r="H3770" t="s">
        <v>8725</v>
      </c>
      <c r="I3770" t="s">
        <v>8726</v>
      </c>
    </row>
    <row r="3771" spans="2:9" hidden="1">
      <c r="B3771" t="s">
        <v>9111</v>
      </c>
      <c r="C3771" t="s">
        <v>9112</v>
      </c>
      <c r="D3771" t="s">
        <v>2438</v>
      </c>
      <c r="E3771" t="s">
        <v>2439</v>
      </c>
      <c r="F3771" t="s">
        <v>7543</v>
      </c>
      <c r="G3771" t="s">
        <v>7544</v>
      </c>
      <c r="H3771" t="s">
        <v>8953</v>
      </c>
      <c r="I3771" t="s">
        <v>8954</v>
      </c>
    </row>
    <row r="3772" spans="2:9" hidden="1">
      <c r="B3772" t="s">
        <v>9113</v>
      </c>
      <c r="C3772" t="s">
        <v>9114</v>
      </c>
      <c r="D3772" t="s">
        <v>2438</v>
      </c>
      <c r="E3772" t="s">
        <v>2439</v>
      </c>
      <c r="F3772" t="s">
        <v>8330</v>
      </c>
      <c r="G3772" t="s">
        <v>8331</v>
      </c>
      <c r="H3772" t="s">
        <v>8725</v>
      </c>
      <c r="I3772" t="s">
        <v>8726</v>
      </c>
    </row>
    <row r="3773" spans="2:9" hidden="1">
      <c r="B3773" t="s">
        <v>9115</v>
      </c>
      <c r="C3773" t="s">
        <v>9116</v>
      </c>
      <c r="D3773" t="s">
        <v>2438</v>
      </c>
      <c r="E3773" t="s">
        <v>2439</v>
      </c>
      <c r="F3773" t="s">
        <v>8959</v>
      </c>
      <c r="G3773" t="s">
        <v>8960</v>
      </c>
      <c r="H3773" t="s">
        <v>8771</v>
      </c>
      <c r="I3773" t="s">
        <v>8772</v>
      </c>
    </row>
    <row r="3774" spans="2:9" hidden="1">
      <c r="B3774" t="s">
        <v>9117</v>
      </c>
      <c r="C3774" t="s">
        <v>9118</v>
      </c>
      <c r="D3774" t="s">
        <v>2438</v>
      </c>
      <c r="E3774" t="s">
        <v>2439</v>
      </c>
      <c r="F3774" t="s">
        <v>8524</v>
      </c>
      <c r="G3774" t="s">
        <v>8525</v>
      </c>
      <c r="H3774" t="s">
        <v>8725</v>
      </c>
      <c r="I3774" t="s">
        <v>8726</v>
      </c>
    </row>
    <row r="3775" spans="2:9" hidden="1">
      <c r="B3775" t="s">
        <v>9119</v>
      </c>
      <c r="C3775" t="s">
        <v>9120</v>
      </c>
      <c r="D3775" t="s">
        <v>2438</v>
      </c>
      <c r="E3775" t="s">
        <v>2439</v>
      </c>
      <c r="F3775" t="s">
        <v>7543</v>
      </c>
      <c r="G3775" t="s">
        <v>7544</v>
      </c>
      <c r="H3775" t="s">
        <v>8771</v>
      </c>
      <c r="I3775" t="s">
        <v>8772</v>
      </c>
    </row>
    <row r="3776" spans="2:9" hidden="1">
      <c r="B3776" t="s">
        <v>9121</v>
      </c>
      <c r="C3776" t="s">
        <v>9122</v>
      </c>
      <c r="D3776" t="s">
        <v>2438</v>
      </c>
      <c r="E3776" t="s">
        <v>2439</v>
      </c>
      <c r="F3776" t="s">
        <v>8810</v>
      </c>
      <c r="G3776" t="s">
        <v>8811</v>
      </c>
      <c r="H3776" t="s">
        <v>8771</v>
      </c>
      <c r="I3776" t="s">
        <v>8772</v>
      </c>
    </row>
    <row r="3777" spans="2:9" hidden="1">
      <c r="B3777" t="s">
        <v>9123</v>
      </c>
      <c r="C3777" t="s">
        <v>9124</v>
      </c>
      <c r="D3777" t="s">
        <v>2438</v>
      </c>
      <c r="E3777" t="s">
        <v>2439</v>
      </c>
      <c r="F3777" t="s">
        <v>7943</v>
      </c>
      <c r="G3777" t="s">
        <v>7944</v>
      </c>
      <c r="H3777" t="s">
        <v>8725</v>
      </c>
      <c r="I3777" t="s">
        <v>8726</v>
      </c>
    </row>
    <row r="3778" spans="2:9" hidden="1">
      <c r="B3778" t="s">
        <v>9125</v>
      </c>
      <c r="C3778" t="s">
        <v>9126</v>
      </c>
      <c r="D3778" t="s">
        <v>2438</v>
      </c>
      <c r="E3778" t="s">
        <v>2439</v>
      </c>
      <c r="F3778" t="s">
        <v>9127</v>
      </c>
      <c r="G3778" t="s">
        <v>9128</v>
      </c>
      <c r="H3778" t="s">
        <v>8771</v>
      </c>
      <c r="I3778" t="s">
        <v>8772</v>
      </c>
    </row>
    <row r="3779" spans="2:9" hidden="1">
      <c r="B3779" t="s">
        <v>9129</v>
      </c>
      <c r="C3779" t="s">
        <v>9130</v>
      </c>
      <c r="D3779" t="s">
        <v>2438</v>
      </c>
      <c r="E3779" t="s">
        <v>2439</v>
      </c>
      <c r="F3779" t="s">
        <v>8883</v>
      </c>
      <c r="G3779" t="s">
        <v>8884</v>
      </c>
      <c r="H3779" t="s">
        <v>8771</v>
      </c>
      <c r="I3779" t="s">
        <v>8772</v>
      </c>
    </row>
    <row r="3780" spans="2:9" hidden="1">
      <c r="B3780" t="s">
        <v>9131</v>
      </c>
      <c r="C3780" t="s">
        <v>9132</v>
      </c>
      <c r="D3780" t="s">
        <v>2438</v>
      </c>
      <c r="E3780" t="s">
        <v>2439</v>
      </c>
      <c r="F3780" t="s">
        <v>7411</v>
      </c>
      <c r="G3780" t="s">
        <v>7412</v>
      </c>
      <c r="H3780" t="s">
        <v>8725</v>
      </c>
      <c r="I3780" t="s">
        <v>8726</v>
      </c>
    </row>
    <row r="3781" spans="2:9" hidden="1">
      <c r="B3781" t="s">
        <v>9133</v>
      </c>
      <c r="C3781" t="s">
        <v>9134</v>
      </c>
      <c r="D3781" t="s">
        <v>2438</v>
      </c>
      <c r="E3781" t="s">
        <v>2439</v>
      </c>
      <c r="F3781" t="s">
        <v>7789</v>
      </c>
      <c r="G3781" t="s">
        <v>7790</v>
      </c>
      <c r="H3781" t="s">
        <v>8725</v>
      </c>
      <c r="I3781" t="s">
        <v>8726</v>
      </c>
    </row>
    <row r="3782" spans="2:9" hidden="1">
      <c r="B3782" t="s">
        <v>9135</v>
      </c>
      <c r="C3782" t="s">
        <v>9136</v>
      </c>
      <c r="D3782" t="s">
        <v>2438</v>
      </c>
      <c r="E3782" t="s">
        <v>2439</v>
      </c>
      <c r="F3782" t="s">
        <v>7411</v>
      </c>
      <c r="G3782" t="s">
        <v>7412</v>
      </c>
      <c r="H3782" t="s">
        <v>8719</v>
      </c>
      <c r="I3782" t="s">
        <v>8720</v>
      </c>
    </row>
    <row r="3783" spans="2:9" hidden="1">
      <c r="B3783" t="s">
        <v>9137</v>
      </c>
      <c r="C3783" t="s">
        <v>9138</v>
      </c>
      <c r="D3783" t="s">
        <v>2438</v>
      </c>
      <c r="E3783" t="s">
        <v>2439</v>
      </c>
      <c r="F3783" t="s">
        <v>7887</v>
      </c>
      <c r="G3783" t="s">
        <v>7888</v>
      </c>
      <c r="H3783" t="s">
        <v>8719</v>
      </c>
      <c r="I3783" t="s">
        <v>8720</v>
      </c>
    </row>
    <row r="3784" spans="2:9" hidden="1">
      <c r="B3784" t="s">
        <v>9139</v>
      </c>
      <c r="C3784" t="s">
        <v>9140</v>
      </c>
      <c r="D3784" t="s">
        <v>2438</v>
      </c>
      <c r="E3784" t="s">
        <v>2439</v>
      </c>
      <c r="F3784" t="s">
        <v>8384</v>
      </c>
      <c r="G3784" t="s">
        <v>8385</v>
      </c>
      <c r="H3784" t="s">
        <v>8719</v>
      </c>
      <c r="I3784" t="s">
        <v>8720</v>
      </c>
    </row>
    <row r="3785" spans="2:9" hidden="1">
      <c r="B3785" t="s">
        <v>9141</v>
      </c>
      <c r="C3785" t="s">
        <v>9142</v>
      </c>
      <c r="D3785" t="s">
        <v>2438</v>
      </c>
      <c r="E3785" t="s">
        <v>2439</v>
      </c>
      <c r="F3785" t="s">
        <v>8384</v>
      </c>
      <c r="G3785" t="s">
        <v>8385</v>
      </c>
      <c r="H3785" t="s">
        <v>8719</v>
      </c>
      <c r="I3785" t="s">
        <v>8720</v>
      </c>
    </row>
    <row r="3786" spans="2:9" hidden="1">
      <c r="B3786" t="s">
        <v>9143</v>
      </c>
      <c r="C3786" t="s">
        <v>9144</v>
      </c>
      <c r="D3786" t="s">
        <v>2438</v>
      </c>
      <c r="E3786" t="s">
        <v>2439</v>
      </c>
      <c r="F3786" t="s">
        <v>7242</v>
      </c>
      <c r="G3786" t="s">
        <v>7243</v>
      </c>
      <c r="H3786" t="s">
        <v>8725</v>
      </c>
      <c r="I3786" t="s">
        <v>8726</v>
      </c>
    </row>
    <row r="3787" spans="2:9" hidden="1">
      <c r="B3787" t="s">
        <v>9145</v>
      </c>
      <c r="C3787" t="s">
        <v>9146</v>
      </c>
      <c r="D3787" t="s">
        <v>2438</v>
      </c>
      <c r="E3787" t="s">
        <v>2439</v>
      </c>
      <c r="F3787" t="s">
        <v>8001</v>
      </c>
      <c r="G3787" t="s">
        <v>8002</v>
      </c>
      <c r="H3787" t="s">
        <v>8719</v>
      </c>
      <c r="I3787" t="s">
        <v>8720</v>
      </c>
    </row>
    <row r="3788" spans="2:9" hidden="1">
      <c r="B3788" t="s">
        <v>9147</v>
      </c>
      <c r="C3788" t="s">
        <v>9148</v>
      </c>
      <c r="D3788" t="s">
        <v>2438</v>
      </c>
      <c r="E3788" t="s">
        <v>2439</v>
      </c>
      <c r="F3788" t="s">
        <v>8426</v>
      </c>
      <c r="G3788" t="s">
        <v>8427</v>
      </c>
      <c r="H3788" t="s">
        <v>8719</v>
      </c>
      <c r="I3788" t="s">
        <v>8720</v>
      </c>
    </row>
    <row r="3789" spans="2:9" hidden="1">
      <c r="B3789" t="s">
        <v>9149</v>
      </c>
      <c r="C3789" t="s">
        <v>9150</v>
      </c>
      <c r="D3789" t="s">
        <v>2438</v>
      </c>
      <c r="E3789" t="s">
        <v>2439</v>
      </c>
      <c r="F3789" t="s">
        <v>8304</v>
      </c>
      <c r="G3789" t="s">
        <v>8305</v>
      </c>
      <c r="H3789" t="s">
        <v>8725</v>
      </c>
      <c r="I3789" t="s">
        <v>8726</v>
      </c>
    </row>
    <row r="3790" spans="2:9" hidden="1">
      <c r="B3790" t="s">
        <v>9151</v>
      </c>
      <c r="C3790" t="s">
        <v>9152</v>
      </c>
      <c r="D3790" t="s">
        <v>2438</v>
      </c>
      <c r="E3790" t="s">
        <v>2439</v>
      </c>
      <c r="F3790" t="s">
        <v>8426</v>
      </c>
      <c r="G3790" t="s">
        <v>8427</v>
      </c>
      <c r="H3790" t="s">
        <v>8953</v>
      </c>
      <c r="I3790" t="s">
        <v>8954</v>
      </c>
    </row>
    <row r="3791" spans="2:9" hidden="1">
      <c r="B3791" t="s">
        <v>9153</v>
      </c>
      <c r="C3791" t="s">
        <v>9154</v>
      </c>
      <c r="D3791" t="s">
        <v>2438</v>
      </c>
      <c r="E3791" t="s">
        <v>2439</v>
      </c>
      <c r="F3791" t="s">
        <v>9155</v>
      </c>
      <c r="G3791" t="s">
        <v>9156</v>
      </c>
      <c r="H3791" t="s">
        <v>8725</v>
      </c>
      <c r="I3791" t="s">
        <v>8726</v>
      </c>
    </row>
    <row r="3792" spans="2:9" hidden="1">
      <c r="B3792" t="s">
        <v>9157</v>
      </c>
      <c r="C3792" t="s">
        <v>9158</v>
      </c>
      <c r="D3792" t="s">
        <v>2438</v>
      </c>
      <c r="E3792" t="s">
        <v>2439</v>
      </c>
      <c r="F3792" t="s">
        <v>7605</v>
      </c>
      <c r="G3792" t="s">
        <v>7606</v>
      </c>
      <c r="H3792" t="s">
        <v>8719</v>
      </c>
      <c r="I3792" t="s">
        <v>8720</v>
      </c>
    </row>
    <row r="3793" spans="2:9" hidden="1">
      <c r="B3793" t="s">
        <v>9159</v>
      </c>
      <c r="C3793" t="s">
        <v>9160</v>
      </c>
      <c r="D3793" t="s">
        <v>2438</v>
      </c>
      <c r="E3793" t="s">
        <v>2439</v>
      </c>
      <c r="F3793" t="s">
        <v>7949</v>
      </c>
      <c r="G3793" t="s">
        <v>7950</v>
      </c>
      <c r="H3793" t="s">
        <v>8297</v>
      </c>
      <c r="I3793" t="s">
        <v>60</v>
      </c>
    </row>
    <row r="3794" spans="2:9" hidden="1">
      <c r="B3794" t="s">
        <v>9161</v>
      </c>
      <c r="C3794" t="s">
        <v>9162</v>
      </c>
      <c r="D3794" t="s">
        <v>2438</v>
      </c>
      <c r="E3794" t="s">
        <v>2439</v>
      </c>
      <c r="F3794" t="s">
        <v>8304</v>
      </c>
      <c r="G3794" t="s">
        <v>8305</v>
      </c>
      <c r="H3794" t="s">
        <v>8719</v>
      </c>
      <c r="I3794" t="s">
        <v>8720</v>
      </c>
    </row>
    <row r="3795" spans="2:9" hidden="1">
      <c r="B3795" t="s">
        <v>9163</v>
      </c>
      <c r="C3795" t="s">
        <v>9164</v>
      </c>
      <c r="D3795" t="s">
        <v>2438</v>
      </c>
      <c r="E3795" t="s">
        <v>2439</v>
      </c>
      <c r="F3795" t="s">
        <v>7242</v>
      </c>
      <c r="G3795" t="s">
        <v>7243</v>
      </c>
      <c r="H3795" t="s">
        <v>8725</v>
      </c>
      <c r="I3795" t="s">
        <v>8726</v>
      </c>
    </row>
    <row r="3796" spans="2:9" hidden="1">
      <c r="B3796" t="s">
        <v>9165</v>
      </c>
      <c r="C3796" t="s">
        <v>9166</v>
      </c>
      <c r="D3796" t="s">
        <v>2438</v>
      </c>
      <c r="E3796" t="s">
        <v>2439</v>
      </c>
      <c r="F3796" t="s">
        <v>7423</v>
      </c>
      <c r="G3796" t="s">
        <v>7424</v>
      </c>
      <c r="H3796" t="s">
        <v>8719</v>
      </c>
      <c r="I3796" t="s">
        <v>8720</v>
      </c>
    </row>
    <row r="3797" spans="2:9" hidden="1">
      <c r="B3797" t="s">
        <v>9167</v>
      </c>
      <c r="C3797" t="s">
        <v>9168</v>
      </c>
      <c r="D3797" t="s">
        <v>2438</v>
      </c>
      <c r="E3797" t="s">
        <v>2439</v>
      </c>
      <c r="F3797" t="s">
        <v>8700</v>
      </c>
      <c r="G3797" t="s">
        <v>1317</v>
      </c>
      <c r="H3797" t="s">
        <v>9169</v>
      </c>
      <c r="I3797" t="s">
        <v>9170</v>
      </c>
    </row>
    <row r="3798" spans="2:9" hidden="1">
      <c r="B3798" t="s">
        <v>9171</v>
      </c>
      <c r="C3798" t="s">
        <v>9172</v>
      </c>
      <c r="D3798" t="s">
        <v>2438</v>
      </c>
      <c r="E3798" t="s">
        <v>2439</v>
      </c>
      <c r="F3798" t="s">
        <v>8366</v>
      </c>
      <c r="G3798" t="s">
        <v>8367</v>
      </c>
      <c r="H3798" t="s">
        <v>8725</v>
      </c>
      <c r="I3798" t="s">
        <v>8726</v>
      </c>
    </row>
    <row r="3799" spans="2:9" hidden="1">
      <c r="B3799" t="s">
        <v>9173</v>
      </c>
      <c r="C3799" t="s">
        <v>9174</v>
      </c>
      <c r="D3799" t="s">
        <v>2438</v>
      </c>
      <c r="E3799" t="s">
        <v>2439</v>
      </c>
      <c r="F3799" t="s">
        <v>7439</v>
      </c>
      <c r="G3799" t="s">
        <v>7440</v>
      </c>
      <c r="H3799" t="s">
        <v>8725</v>
      </c>
      <c r="I3799" t="s">
        <v>8726</v>
      </c>
    </row>
    <row r="3800" spans="2:9" hidden="1">
      <c r="B3800" t="s">
        <v>9175</v>
      </c>
      <c r="C3800" t="s">
        <v>9176</v>
      </c>
      <c r="D3800" t="s">
        <v>2438</v>
      </c>
      <c r="E3800" t="s">
        <v>2439</v>
      </c>
      <c r="F3800" t="s">
        <v>7411</v>
      </c>
      <c r="G3800" t="s">
        <v>7412</v>
      </c>
      <c r="H3800" t="s">
        <v>8719</v>
      </c>
      <c r="I3800" t="s">
        <v>8720</v>
      </c>
    </row>
    <row r="3801" spans="2:9" hidden="1">
      <c r="B3801" t="s">
        <v>9177</v>
      </c>
      <c r="C3801" t="s">
        <v>9178</v>
      </c>
      <c r="D3801" t="s">
        <v>2438</v>
      </c>
      <c r="E3801" t="s">
        <v>2439</v>
      </c>
      <c r="F3801" t="s">
        <v>8414</v>
      </c>
      <c r="G3801" t="s">
        <v>8415</v>
      </c>
      <c r="H3801" t="s">
        <v>8953</v>
      </c>
      <c r="I3801" t="s">
        <v>8954</v>
      </c>
    </row>
    <row r="3802" spans="2:9" hidden="1">
      <c r="B3802" t="s">
        <v>9179</v>
      </c>
      <c r="C3802" t="s">
        <v>9180</v>
      </c>
      <c r="D3802" t="s">
        <v>2438</v>
      </c>
      <c r="E3802" t="s">
        <v>2439</v>
      </c>
      <c r="F3802" t="s">
        <v>8360</v>
      </c>
      <c r="G3802" t="s">
        <v>8361</v>
      </c>
      <c r="H3802" t="s">
        <v>8719</v>
      </c>
      <c r="I3802" t="s">
        <v>8720</v>
      </c>
    </row>
    <row r="3803" spans="2:9" hidden="1">
      <c r="B3803" t="s">
        <v>9181</v>
      </c>
      <c r="C3803" t="s">
        <v>9182</v>
      </c>
      <c r="D3803" t="s">
        <v>2438</v>
      </c>
      <c r="E3803" t="s">
        <v>2439</v>
      </c>
      <c r="F3803" t="s">
        <v>8422</v>
      </c>
      <c r="G3803" t="s">
        <v>8423</v>
      </c>
      <c r="H3803" t="s">
        <v>8725</v>
      </c>
      <c r="I3803" t="s">
        <v>8726</v>
      </c>
    </row>
    <row r="3804" spans="2:9" hidden="1">
      <c r="B3804" t="s">
        <v>9183</v>
      </c>
      <c r="C3804" t="s">
        <v>9184</v>
      </c>
      <c r="D3804" t="s">
        <v>2438</v>
      </c>
      <c r="E3804" t="s">
        <v>2439</v>
      </c>
      <c r="F3804" t="s">
        <v>8586</v>
      </c>
      <c r="G3804" t="s">
        <v>8587</v>
      </c>
      <c r="H3804" t="s">
        <v>8953</v>
      </c>
      <c r="I3804" t="s">
        <v>8954</v>
      </c>
    </row>
    <row r="3805" spans="2:9" hidden="1">
      <c r="B3805" t="s">
        <v>9185</v>
      </c>
      <c r="C3805" t="s">
        <v>9186</v>
      </c>
      <c r="D3805" t="s">
        <v>2438</v>
      </c>
      <c r="E3805" t="s">
        <v>2439</v>
      </c>
      <c r="F3805" t="s">
        <v>8715</v>
      </c>
      <c r="G3805" t="s">
        <v>8716</v>
      </c>
      <c r="H3805" t="s">
        <v>8725</v>
      </c>
      <c r="I3805" t="s">
        <v>8726</v>
      </c>
    </row>
    <row r="3806" spans="2:9" hidden="1">
      <c r="B3806" t="s">
        <v>9187</v>
      </c>
      <c r="C3806" t="s">
        <v>9188</v>
      </c>
      <c r="D3806" t="s">
        <v>2438</v>
      </c>
      <c r="E3806" t="s">
        <v>2439</v>
      </c>
      <c r="F3806" t="s">
        <v>8893</v>
      </c>
      <c r="G3806" t="s">
        <v>8894</v>
      </c>
      <c r="H3806" t="s">
        <v>8771</v>
      </c>
      <c r="I3806" t="s">
        <v>8772</v>
      </c>
    </row>
    <row r="3807" spans="2:9" hidden="1">
      <c r="B3807" t="s">
        <v>9189</v>
      </c>
      <c r="C3807" t="s">
        <v>9190</v>
      </c>
      <c r="D3807" t="s">
        <v>2438</v>
      </c>
      <c r="E3807" t="s">
        <v>2439</v>
      </c>
      <c r="F3807" t="s">
        <v>7503</v>
      </c>
      <c r="G3807" t="s">
        <v>7504</v>
      </c>
      <c r="H3807" t="s">
        <v>8656</v>
      </c>
      <c r="I3807" t="s">
        <v>8657</v>
      </c>
    </row>
    <row r="3808" spans="2:9" hidden="1">
      <c r="B3808" t="s">
        <v>9191</v>
      </c>
      <c r="C3808" t="s">
        <v>9192</v>
      </c>
      <c r="D3808" t="s">
        <v>2438</v>
      </c>
      <c r="E3808" t="s">
        <v>2439</v>
      </c>
      <c r="F3808" t="s">
        <v>7773</v>
      </c>
      <c r="G3808" t="s">
        <v>7774</v>
      </c>
      <c r="H3808" t="s">
        <v>8719</v>
      </c>
      <c r="I3808" t="s">
        <v>8720</v>
      </c>
    </row>
    <row r="3809" spans="2:9" hidden="1">
      <c r="B3809" t="s">
        <v>9193</v>
      </c>
      <c r="C3809" t="s">
        <v>9194</v>
      </c>
      <c r="D3809" t="s">
        <v>2438</v>
      </c>
      <c r="E3809" t="s">
        <v>2439</v>
      </c>
      <c r="F3809" t="s">
        <v>7605</v>
      </c>
      <c r="G3809" t="s">
        <v>7606</v>
      </c>
      <c r="H3809" t="s">
        <v>8719</v>
      </c>
      <c r="I3809" t="s">
        <v>8720</v>
      </c>
    </row>
    <row r="3810" spans="2:9" hidden="1">
      <c r="B3810" t="s">
        <v>9195</v>
      </c>
      <c r="C3810" t="s">
        <v>9196</v>
      </c>
      <c r="D3810" t="s">
        <v>2438</v>
      </c>
      <c r="E3810" t="s">
        <v>2439</v>
      </c>
      <c r="F3810" t="s">
        <v>8893</v>
      </c>
      <c r="G3810" t="s">
        <v>8894</v>
      </c>
      <c r="H3810" t="s">
        <v>8771</v>
      </c>
      <c r="I3810" t="s">
        <v>8772</v>
      </c>
    </row>
    <row r="3811" spans="2:9" hidden="1">
      <c r="B3811" t="s">
        <v>9197</v>
      </c>
      <c r="C3811" t="s">
        <v>9198</v>
      </c>
      <c r="D3811" t="s">
        <v>2438</v>
      </c>
      <c r="E3811" t="s">
        <v>2439</v>
      </c>
      <c r="F3811" t="s">
        <v>7605</v>
      </c>
      <c r="G3811" t="s">
        <v>7606</v>
      </c>
      <c r="H3811" t="s">
        <v>8719</v>
      </c>
      <c r="I3811" t="s">
        <v>8720</v>
      </c>
    </row>
    <row r="3812" spans="2:9" hidden="1">
      <c r="B3812" t="s">
        <v>9199</v>
      </c>
      <c r="C3812" t="s">
        <v>9200</v>
      </c>
      <c r="D3812" t="s">
        <v>2438</v>
      </c>
      <c r="E3812" t="s">
        <v>2439</v>
      </c>
      <c r="F3812" t="s">
        <v>8426</v>
      </c>
      <c r="G3812" t="s">
        <v>8427</v>
      </c>
      <c r="H3812" t="s">
        <v>8725</v>
      </c>
      <c r="I3812" t="s">
        <v>8726</v>
      </c>
    </row>
    <row r="3813" spans="2:9" hidden="1">
      <c r="B3813" t="s">
        <v>9201</v>
      </c>
      <c r="C3813" t="s">
        <v>9202</v>
      </c>
      <c r="D3813" t="s">
        <v>8789</v>
      </c>
      <c r="E3813" t="s">
        <v>8790</v>
      </c>
      <c r="F3813" t="s">
        <v>8791</v>
      </c>
      <c r="G3813" t="s">
        <v>8790</v>
      </c>
      <c r="H3813" t="s">
        <v>8296</v>
      </c>
      <c r="I3813" t="s">
        <v>244</v>
      </c>
    </row>
    <row r="3814" spans="2:9" hidden="1">
      <c r="B3814" t="s">
        <v>9203</v>
      </c>
      <c r="C3814" t="s">
        <v>9204</v>
      </c>
      <c r="D3814" t="s">
        <v>2438</v>
      </c>
      <c r="E3814" t="s">
        <v>2439</v>
      </c>
      <c r="F3814" t="s">
        <v>8312</v>
      </c>
      <c r="G3814" t="s">
        <v>8313</v>
      </c>
      <c r="H3814" t="s">
        <v>8719</v>
      </c>
      <c r="I3814" t="s">
        <v>8720</v>
      </c>
    </row>
    <row r="3815" spans="2:9" hidden="1">
      <c r="B3815" t="s">
        <v>9205</v>
      </c>
      <c r="C3815" t="s">
        <v>9206</v>
      </c>
      <c r="D3815" t="s">
        <v>2438</v>
      </c>
      <c r="E3815" t="s">
        <v>2439</v>
      </c>
      <c r="F3815" t="s">
        <v>8927</v>
      </c>
      <c r="G3815" t="s">
        <v>8928</v>
      </c>
      <c r="H3815" t="s">
        <v>8771</v>
      </c>
      <c r="I3815" t="s">
        <v>8772</v>
      </c>
    </row>
    <row r="3816" spans="2:9" hidden="1">
      <c r="B3816" t="s">
        <v>9207</v>
      </c>
      <c r="C3816" t="s">
        <v>9208</v>
      </c>
      <c r="D3816" t="s">
        <v>2438</v>
      </c>
      <c r="E3816" t="s">
        <v>2439</v>
      </c>
      <c r="F3816" t="s">
        <v>8556</v>
      </c>
      <c r="G3816" t="s">
        <v>8557</v>
      </c>
      <c r="H3816" t="s">
        <v>8725</v>
      </c>
      <c r="I3816" t="s">
        <v>8726</v>
      </c>
    </row>
    <row r="3817" spans="2:9" hidden="1">
      <c r="B3817" t="s">
        <v>9209</v>
      </c>
      <c r="C3817" t="s">
        <v>9210</v>
      </c>
      <c r="D3817" t="s">
        <v>2438</v>
      </c>
      <c r="E3817" t="s">
        <v>2439</v>
      </c>
      <c r="F3817" t="s">
        <v>8414</v>
      </c>
      <c r="G3817" t="s">
        <v>8415</v>
      </c>
      <c r="H3817" t="s">
        <v>8725</v>
      </c>
      <c r="I3817" t="s">
        <v>8726</v>
      </c>
    </row>
    <row r="3818" spans="2:9" hidden="1">
      <c r="B3818" t="s">
        <v>9211</v>
      </c>
      <c r="C3818" t="s">
        <v>9212</v>
      </c>
      <c r="D3818" t="s">
        <v>2438</v>
      </c>
      <c r="E3818" t="s">
        <v>2439</v>
      </c>
      <c r="F3818" t="s">
        <v>8826</v>
      </c>
      <c r="G3818" t="s">
        <v>8827</v>
      </c>
      <c r="H3818" t="s">
        <v>8719</v>
      </c>
      <c r="I3818" t="s">
        <v>8720</v>
      </c>
    </row>
    <row r="3819" spans="2:9" hidden="1">
      <c r="B3819" t="s">
        <v>9213</v>
      </c>
      <c r="C3819" t="s">
        <v>9214</v>
      </c>
      <c r="D3819" t="s">
        <v>2438</v>
      </c>
      <c r="E3819" t="s">
        <v>2439</v>
      </c>
      <c r="F3819" t="s">
        <v>8426</v>
      </c>
      <c r="G3819" t="s">
        <v>8427</v>
      </c>
      <c r="H3819" t="s">
        <v>9169</v>
      </c>
      <c r="I3819" t="s">
        <v>9170</v>
      </c>
    </row>
    <row r="3820" spans="2:9" hidden="1">
      <c r="B3820" t="s">
        <v>9215</v>
      </c>
      <c r="C3820" t="s">
        <v>9216</v>
      </c>
      <c r="D3820" t="s">
        <v>2438</v>
      </c>
      <c r="E3820" t="s">
        <v>2439</v>
      </c>
      <c r="F3820" t="s">
        <v>8414</v>
      </c>
      <c r="G3820" t="s">
        <v>8415</v>
      </c>
      <c r="H3820" t="s">
        <v>8725</v>
      </c>
      <c r="I3820" t="s">
        <v>8726</v>
      </c>
    </row>
    <row r="3821" spans="2:9" hidden="1">
      <c r="B3821" t="s">
        <v>9217</v>
      </c>
      <c r="C3821" t="s">
        <v>9218</v>
      </c>
      <c r="D3821" t="s">
        <v>2438</v>
      </c>
      <c r="E3821" t="s">
        <v>2439</v>
      </c>
      <c r="F3821" t="s">
        <v>8001</v>
      </c>
      <c r="G3821" t="s">
        <v>8002</v>
      </c>
      <c r="H3821" t="s">
        <v>8719</v>
      </c>
      <c r="I3821" t="s">
        <v>8720</v>
      </c>
    </row>
    <row r="3822" spans="2:9" hidden="1">
      <c r="B3822" t="s">
        <v>9219</v>
      </c>
      <c r="C3822" t="s">
        <v>9220</v>
      </c>
      <c r="D3822" t="s">
        <v>2438</v>
      </c>
      <c r="E3822" t="s">
        <v>2439</v>
      </c>
      <c r="F3822" t="s">
        <v>8471</v>
      </c>
      <c r="G3822" t="s">
        <v>8472</v>
      </c>
      <c r="H3822" t="s">
        <v>8953</v>
      </c>
      <c r="I3822" t="s">
        <v>8954</v>
      </c>
    </row>
    <row r="3823" spans="2:9" hidden="1">
      <c r="B3823" t="s">
        <v>9221</v>
      </c>
      <c r="C3823" t="s">
        <v>9222</v>
      </c>
      <c r="D3823" t="s">
        <v>2438</v>
      </c>
      <c r="E3823" t="s">
        <v>2439</v>
      </c>
      <c r="F3823" t="s">
        <v>8735</v>
      </c>
      <c r="G3823" t="s">
        <v>8736</v>
      </c>
      <c r="H3823" t="s">
        <v>8725</v>
      </c>
      <c r="I3823" t="s">
        <v>8726</v>
      </c>
    </row>
    <row r="3824" spans="2:9" hidden="1">
      <c r="B3824" t="s">
        <v>9223</v>
      </c>
      <c r="C3824" t="s">
        <v>9224</v>
      </c>
      <c r="D3824" t="s">
        <v>2438</v>
      </c>
      <c r="E3824" t="s">
        <v>2439</v>
      </c>
      <c r="F3824" t="s">
        <v>8696</v>
      </c>
      <c r="G3824" t="s">
        <v>1094</v>
      </c>
      <c r="H3824" t="s">
        <v>8662</v>
      </c>
      <c r="I3824" t="s">
        <v>8663</v>
      </c>
    </row>
    <row r="3825" spans="2:9" hidden="1">
      <c r="B3825" t="s">
        <v>9225</v>
      </c>
      <c r="C3825" t="s">
        <v>9226</v>
      </c>
      <c r="D3825" t="s">
        <v>2438</v>
      </c>
      <c r="E3825" t="s">
        <v>2439</v>
      </c>
      <c r="F3825" t="s">
        <v>8388</v>
      </c>
      <c r="G3825" t="s">
        <v>8389</v>
      </c>
      <c r="H3825" t="s">
        <v>8719</v>
      </c>
      <c r="I3825" t="s">
        <v>8720</v>
      </c>
    </row>
    <row r="3826" spans="2:9" hidden="1">
      <c r="B3826" t="s">
        <v>9227</v>
      </c>
      <c r="C3826" t="s">
        <v>9228</v>
      </c>
      <c r="D3826" t="s">
        <v>2438</v>
      </c>
      <c r="E3826" t="s">
        <v>2439</v>
      </c>
      <c r="F3826" t="s">
        <v>9001</v>
      </c>
      <c r="G3826" t="s">
        <v>9002</v>
      </c>
      <c r="H3826" t="s">
        <v>8771</v>
      </c>
      <c r="I3826" t="s">
        <v>8772</v>
      </c>
    </row>
    <row r="3827" spans="2:9" hidden="1">
      <c r="B3827" t="s">
        <v>9229</v>
      </c>
      <c r="C3827" t="s">
        <v>9230</v>
      </c>
      <c r="D3827" t="s">
        <v>2438</v>
      </c>
      <c r="E3827" t="s">
        <v>2439</v>
      </c>
      <c r="F3827" t="s">
        <v>7605</v>
      </c>
      <c r="G3827" t="s">
        <v>7606</v>
      </c>
      <c r="H3827" t="s">
        <v>8719</v>
      </c>
      <c r="I3827" t="s">
        <v>8720</v>
      </c>
    </row>
    <row r="3828" spans="2:9" hidden="1">
      <c r="B3828" t="s">
        <v>9231</v>
      </c>
      <c r="C3828" t="s">
        <v>9232</v>
      </c>
      <c r="D3828" t="s">
        <v>2438</v>
      </c>
      <c r="E3828" t="s">
        <v>2439</v>
      </c>
      <c r="F3828" t="s">
        <v>7943</v>
      </c>
      <c r="G3828" t="s">
        <v>7944</v>
      </c>
      <c r="H3828" t="s">
        <v>8725</v>
      </c>
      <c r="I3828" t="s">
        <v>8726</v>
      </c>
    </row>
    <row r="3829" spans="2:9" hidden="1">
      <c r="B3829" t="s">
        <v>9233</v>
      </c>
      <c r="C3829" t="s">
        <v>9234</v>
      </c>
      <c r="D3829" t="s">
        <v>2438</v>
      </c>
      <c r="E3829" t="s">
        <v>2439</v>
      </c>
      <c r="F3829" t="s">
        <v>8342</v>
      </c>
      <c r="G3829" t="s">
        <v>8343</v>
      </c>
      <c r="H3829" t="s">
        <v>8719</v>
      </c>
      <c r="I3829" t="s">
        <v>8720</v>
      </c>
    </row>
    <row r="3830" spans="2:9" hidden="1">
      <c r="B3830" t="s">
        <v>9235</v>
      </c>
      <c r="C3830" t="s">
        <v>9236</v>
      </c>
      <c r="D3830" t="s">
        <v>2438</v>
      </c>
      <c r="E3830" t="s">
        <v>2439</v>
      </c>
      <c r="F3830" t="s">
        <v>8402</v>
      </c>
      <c r="G3830" t="s">
        <v>8403</v>
      </c>
      <c r="H3830" t="s">
        <v>8719</v>
      </c>
      <c r="I3830" t="s">
        <v>8720</v>
      </c>
    </row>
    <row r="3831" spans="2:9" hidden="1">
      <c r="B3831" t="s">
        <v>9237</v>
      </c>
      <c r="C3831" t="s">
        <v>9238</v>
      </c>
      <c r="D3831" t="s">
        <v>2438</v>
      </c>
      <c r="E3831" t="s">
        <v>2439</v>
      </c>
      <c r="F3831" t="s">
        <v>8678</v>
      </c>
      <c r="G3831" t="s">
        <v>8679</v>
      </c>
      <c r="H3831" t="s">
        <v>8725</v>
      </c>
      <c r="I3831" t="s">
        <v>8726</v>
      </c>
    </row>
    <row r="3832" spans="2:9" hidden="1">
      <c r="B3832" t="s">
        <v>9239</v>
      </c>
      <c r="C3832" t="s">
        <v>9240</v>
      </c>
      <c r="D3832" t="s">
        <v>2438</v>
      </c>
      <c r="E3832" t="s">
        <v>2439</v>
      </c>
      <c r="F3832" t="s">
        <v>7943</v>
      </c>
      <c r="G3832" t="s">
        <v>7944</v>
      </c>
      <c r="H3832" t="s">
        <v>8719</v>
      </c>
      <c r="I3832" t="s">
        <v>8720</v>
      </c>
    </row>
    <row r="3833" spans="2:9" hidden="1">
      <c r="B3833" t="s">
        <v>9241</v>
      </c>
      <c r="C3833" t="s">
        <v>9242</v>
      </c>
      <c r="D3833" t="s">
        <v>2438</v>
      </c>
      <c r="E3833" t="s">
        <v>2439</v>
      </c>
      <c r="F3833" t="s">
        <v>7773</v>
      </c>
      <c r="G3833" t="s">
        <v>7774</v>
      </c>
      <c r="H3833" t="s">
        <v>8725</v>
      </c>
      <c r="I3833" t="s">
        <v>8726</v>
      </c>
    </row>
    <row r="3834" spans="2:9" hidden="1">
      <c r="B3834" t="s">
        <v>9243</v>
      </c>
      <c r="C3834" t="s">
        <v>9244</v>
      </c>
      <c r="D3834" t="s">
        <v>2438</v>
      </c>
      <c r="E3834" t="s">
        <v>2439</v>
      </c>
      <c r="F3834" t="s">
        <v>9127</v>
      </c>
      <c r="G3834" t="s">
        <v>9128</v>
      </c>
      <c r="H3834" t="s">
        <v>8771</v>
      </c>
      <c r="I3834" t="s">
        <v>8772</v>
      </c>
    </row>
    <row r="3835" spans="2:9" hidden="1">
      <c r="B3835" t="s">
        <v>9245</v>
      </c>
      <c r="C3835" t="s">
        <v>9246</v>
      </c>
      <c r="D3835" t="s">
        <v>2438</v>
      </c>
      <c r="E3835" t="s">
        <v>2439</v>
      </c>
      <c r="F3835" t="s">
        <v>8518</v>
      </c>
      <c r="G3835" t="s">
        <v>8519</v>
      </c>
      <c r="H3835" t="s">
        <v>8725</v>
      </c>
      <c r="I3835" t="s">
        <v>8726</v>
      </c>
    </row>
    <row r="3836" spans="2:9" hidden="1">
      <c r="B3836" t="s">
        <v>9247</v>
      </c>
      <c r="C3836" t="s">
        <v>9248</v>
      </c>
      <c r="D3836" t="s">
        <v>2438</v>
      </c>
      <c r="E3836" t="s">
        <v>2439</v>
      </c>
      <c r="F3836" t="s">
        <v>7943</v>
      </c>
      <c r="G3836" t="s">
        <v>7944</v>
      </c>
      <c r="H3836" t="s">
        <v>8953</v>
      </c>
      <c r="I3836" t="s">
        <v>8954</v>
      </c>
    </row>
    <row r="3837" spans="2:9" hidden="1">
      <c r="B3837" t="s">
        <v>9249</v>
      </c>
      <c r="C3837" t="s">
        <v>9250</v>
      </c>
      <c r="D3837" t="s">
        <v>2438</v>
      </c>
      <c r="E3837" t="s">
        <v>2439</v>
      </c>
      <c r="F3837" t="s">
        <v>9007</v>
      </c>
      <c r="G3837" t="s">
        <v>9008</v>
      </c>
      <c r="H3837" t="s">
        <v>8725</v>
      </c>
      <c r="I3837" t="s">
        <v>8726</v>
      </c>
    </row>
    <row r="3838" spans="2:9" hidden="1">
      <c r="B3838" t="s">
        <v>9251</v>
      </c>
      <c r="C3838" t="s">
        <v>9252</v>
      </c>
      <c r="D3838" t="s">
        <v>2438</v>
      </c>
      <c r="E3838" t="s">
        <v>2439</v>
      </c>
      <c r="F3838" t="s">
        <v>8312</v>
      </c>
      <c r="G3838" t="s">
        <v>8313</v>
      </c>
      <c r="H3838" t="s">
        <v>8953</v>
      </c>
      <c r="I3838" t="s">
        <v>8954</v>
      </c>
    </row>
    <row r="3839" spans="2:9">
      <c r="B3839" t="s">
        <v>9253</v>
      </c>
      <c r="C3839" t="s">
        <v>9254</v>
      </c>
      <c r="D3839" t="s">
        <v>836</v>
      </c>
      <c r="E3839" t="s">
        <v>837</v>
      </c>
      <c r="F3839" t="s">
        <v>1523</v>
      </c>
      <c r="G3839" t="s">
        <v>1524</v>
      </c>
      <c r="H3839" t="s">
        <v>760</v>
      </c>
      <c r="I3839" t="s">
        <v>761</v>
      </c>
    </row>
    <row r="3840" spans="2:9" hidden="1">
      <c r="B3840" t="s">
        <v>9255</v>
      </c>
      <c r="C3840" t="s">
        <v>9256</v>
      </c>
      <c r="D3840" t="s">
        <v>2438</v>
      </c>
      <c r="E3840" t="s">
        <v>2439</v>
      </c>
      <c r="F3840" t="s">
        <v>9257</v>
      </c>
      <c r="G3840" t="s">
        <v>9258</v>
      </c>
      <c r="H3840" t="s">
        <v>8725</v>
      </c>
      <c r="I3840" t="s">
        <v>8726</v>
      </c>
    </row>
    <row r="3841" spans="2:9" hidden="1">
      <c r="B3841" t="s">
        <v>9259</v>
      </c>
      <c r="C3841" t="s">
        <v>9260</v>
      </c>
      <c r="D3841" t="s">
        <v>2438</v>
      </c>
      <c r="E3841" t="s">
        <v>2439</v>
      </c>
      <c r="F3841" t="s">
        <v>8959</v>
      </c>
      <c r="G3841" t="s">
        <v>8960</v>
      </c>
      <c r="H3841" t="s">
        <v>8725</v>
      </c>
      <c r="I3841" t="s">
        <v>8726</v>
      </c>
    </row>
    <row r="3842" spans="2:9" hidden="1">
      <c r="B3842" t="s">
        <v>9261</v>
      </c>
      <c r="C3842" t="s">
        <v>9262</v>
      </c>
      <c r="D3842" t="s">
        <v>2438</v>
      </c>
      <c r="E3842" t="s">
        <v>2439</v>
      </c>
      <c r="F3842" t="s">
        <v>7411</v>
      </c>
      <c r="G3842" t="s">
        <v>7412</v>
      </c>
      <c r="H3842" t="s">
        <v>8953</v>
      </c>
      <c r="I3842" t="s">
        <v>8954</v>
      </c>
    </row>
    <row r="3843" spans="2:9" hidden="1">
      <c r="B3843" t="s">
        <v>9263</v>
      </c>
      <c r="C3843" t="s">
        <v>9264</v>
      </c>
      <c r="D3843" t="s">
        <v>8789</v>
      </c>
      <c r="E3843" t="s">
        <v>8790</v>
      </c>
      <c r="F3843" t="s">
        <v>8791</v>
      </c>
      <c r="G3843" t="s">
        <v>8790</v>
      </c>
      <c r="H3843" t="s">
        <v>8296</v>
      </c>
      <c r="I3843" t="s">
        <v>244</v>
      </c>
    </row>
    <row r="3844" spans="2:9" hidden="1">
      <c r="B3844" t="s">
        <v>9265</v>
      </c>
      <c r="C3844" t="s">
        <v>9266</v>
      </c>
      <c r="D3844" t="s">
        <v>8789</v>
      </c>
      <c r="E3844" t="s">
        <v>8790</v>
      </c>
      <c r="F3844" t="s">
        <v>8791</v>
      </c>
      <c r="G3844" t="s">
        <v>8790</v>
      </c>
      <c r="H3844" t="s">
        <v>8296</v>
      </c>
      <c r="I3844" t="s">
        <v>244</v>
      </c>
    </row>
    <row r="3845" spans="2:9" hidden="1">
      <c r="B3845" t="s">
        <v>9267</v>
      </c>
      <c r="C3845" t="s">
        <v>9268</v>
      </c>
      <c r="D3845" t="s">
        <v>2438</v>
      </c>
      <c r="E3845" t="s">
        <v>2439</v>
      </c>
      <c r="F3845" t="s">
        <v>8735</v>
      </c>
      <c r="G3845" t="s">
        <v>8736</v>
      </c>
      <c r="H3845" t="s">
        <v>9269</v>
      </c>
      <c r="I3845" t="s">
        <v>9270</v>
      </c>
    </row>
    <row r="3846" spans="2:9" hidden="1">
      <c r="B3846" t="s">
        <v>9271</v>
      </c>
      <c r="C3846" t="s">
        <v>9272</v>
      </c>
      <c r="D3846" t="s">
        <v>2438</v>
      </c>
      <c r="E3846" t="s">
        <v>2439</v>
      </c>
      <c r="F3846" t="s">
        <v>7423</v>
      </c>
      <c r="G3846" t="s">
        <v>7424</v>
      </c>
      <c r="H3846" t="s">
        <v>8771</v>
      </c>
      <c r="I3846" t="s">
        <v>8772</v>
      </c>
    </row>
    <row r="3847" spans="2:9" hidden="1">
      <c r="B3847" t="s">
        <v>9273</v>
      </c>
      <c r="C3847" t="s">
        <v>9274</v>
      </c>
      <c r="D3847" t="s">
        <v>2438</v>
      </c>
      <c r="E3847" t="s">
        <v>2439</v>
      </c>
      <c r="F3847" t="s">
        <v>8388</v>
      </c>
      <c r="G3847" t="s">
        <v>8389</v>
      </c>
      <c r="H3847" t="s">
        <v>8719</v>
      </c>
      <c r="I3847" t="s">
        <v>8720</v>
      </c>
    </row>
    <row r="3848" spans="2:9" hidden="1">
      <c r="B3848" t="s">
        <v>9275</v>
      </c>
      <c r="C3848" t="s">
        <v>9276</v>
      </c>
      <c r="D3848" t="s">
        <v>2438</v>
      </c>
      <c r="E3848" t="s">
        <v>2439</v>
      </c>
      <c r="F3848" t="s">
        <v>7943</v>
      </c>
      <c r="G3848" t="s">
        <v>7944</v>
      </c>
      <c r="H3848" t="s">
        <v>8725</v>
      </c>
      <c r="I3848" t="s">
        <v>8726</v>
      </c>
    </row>
    <row r="3849" spans="2:9" hidden="1">
      <c r="B3849" t="s">
        <v>9277</v>
      </c>
      <c r="C3849" t="s">
        <v>9278</v>
      </c>
      <c r="D3849" t="s">
        <v>2438</v>
      </c>
      <c r="E3849" t="s">
        <v>2439</v>
      </c>
      <c r="F3849" t="s">
        <v>8475</v>
      </c>
      <c r="G3849" t="s">
        <v>8476</v>
      </c>
      <c r="H3849" t="s">
        <v>9169</v>
      </c>
      <c r="I3849" t="s">
        <v>9170</v>
      </c>
    </row>
    <row r="3850" spans="2:9" hidden="1">
      <c r="B3850" t="s">
        <v>9279</v>
      </c>
      <c r="C3850" t="s">
        <v>9280</v>
      </c>
      <c r="D3850" t="s">
        <v>2438</v>
      </c>
      <c r="E3850" t="s">
        <v>2439</v>
      </c>
      <c r="F3850" t="s">
        <v>8300</v>
      </c>
      <c r="G3850" t="s">
        <v>8301</v>
      </c>
      <c r="H3850" t="s">
        <v>8725</v>
      </c>
      <c r="I3850" t="s">
        <v>8726</v>
      </c>
    </row>
    <row r="3851" spans="2:9" hidden="1">
      <c r="B3851" t="s">
        <v>9281</v>
      </c>
      <c r="C3851" t="s">
        <v>9282</v>
      </c>
      <c r="D3851" t="s">
        <v>2438</v>
      </c>
      <c r="E3851" t="s">
        <v>2439</v>
      </c>
      <c r="F3851" t="s">
        <v>8448</v>
      </c>
      <c r="G3851" t="s">
        <v>8449</v>
      </c>
      <c r="H3851" t="s">
        <v>8719</v>
      </c>
      <c r="I3851" t="s">
        <v>8720</v>
      </c>
    </row>
    <row r="3852" spans="2:9" hidden="1">
      <c r="B3852" t="s">
        <v>9283</v>
      </c>
      <c r="C3852" t="s">
        <v>9284</v>
      </c>
      <c r="D3852" t="s">
        <v>2438</v>
      </c>
      <c r="E3852" t="s">
        <v>2439</v>
      </c>
      <c r="F3852" t="s">
        <v>7943</v>
      </c>
      <c r="G3852" t="s">
        <v>7944</v>
      </c>
      <c r="H3852" t="s">
        <v>8719</v>
      </c>
      <c r="I3852" t="s">
        <v>8720</v>
      </c>
    </row>
    <row r="3853" spans="2:9" hidden="1">
      <c r="B3853" t="s">
        <v>9285</v>
      </c>
      <c r="C3853" t="s">
        <v>9286</v>
      </c>
      <c r="D3853" t="s">
        <v>2438</v>
      </c>
      <c r="E3853" t="s">
        <v>2439</v>
      </c>
      <c r="F3853" t="s">
        <v>7943</v>
      </c>
      <c r="G3853" t="s">
        <v>7944</v>
      </c>
      <c r="H3853" t="s">
        <v>8719</v>
      </c>
      <c r="I3853" t="s">
        <v>8720</v>
      </c>
    </row>
    <row r="3854" spans="2:9" hidden="1">
      <c r="B3854" t="s">
        <v>9287</v>
      </c>
      <c r="C3854" t="s">
        <v>9288</v>
      </c>
      <c r="D3854" t="s">
        <v>2438</v>
      </c>
      <c r="E3854" t="s">
        <v>2439</v>
      </c>
      <c r="F3854" t="s">
        <v>8304</v>
      </c>
      <c r="G3854" t="s">
        <v>8305</v>
      </c>
      <c r="H3854" t="s">
        <v>8719</v>
      </c>
      <c r="I3854" t="s">
        <v>8720</v>
      </c>
    </row>
    <row r="3855" spans="2:9" hidden="1">
      <c r="B3855" t="s">
        <v>9289</v>
      </c>
      <c r="C3855" t="s">
        <v>9290</v>
      </c>
      <c r="D3855" t="s">
        <v>2438</v>
      </c>
      <c r="E3855" t="s">
        <v>2439</v>
      </c>
      <c r="F3855" t="s">
        <v>8294</v>
      </c>
      <c r="G3855" t="s">
        <v>8295</v>
      </c>
      <c r="H3855" t="s">
        <v>8725</v>
      </c>
      <c r="I3855" t="s">
        <v>8726</v>
      </c>
    </row>
    <row r="3856" spans="2:9" hidden="1">
      <c r="B3856" t="s">
        <v>9291</v>
      </c>
      <c r="C3856" t="s">
        <v>9292</v>
      </c>
      <c r="D3856" t="s">
        <v>2438</v>
      </c>
      <c r="E3856" t="s">
        <v>2439</v>
      </c>
      <c r="F3856" t="s">
        <v>7773</v>
      </c>
      <c r="G3856" t="s">
        <v>7774</v>
      </c>
      <c r="H3856" t="s">
        <v>8719</v>
      </c>
      <c r="I3856" t="s">
        <v>8720</v>
      </c>
    </row>
    <row r="3857" spans="2:9" hidden="1">
      <c r="B3857" t="s">
        <v>9293</v>
      </c>
      <c r="C3857" t="s">
        <v>9294</v>
      </c>
      <c r="D3857" t="s">
        <v>2438</v>
      </c>
      <c r="E3857" t="s">
        <v>2439</v>
      </c>
      <c r="F3857" t="s">
        <v>7411</v>
      </c>
      <c r="G3857" t="s">
        <v>7412</v>
      </c>
      <c r="H3857" t="s">
        <v>8953</v>
      </c>
      <c r="I3857" t="s">
        <v>8954</v>
      </c>
    </row>
    <row r="3858" spans="2:9" hidden="1">
      <c r="B3858" t="s">
        <v>9295</v>
      </c>
      <c r="C3858" t="s">
        <v>9296</v>
      </c>
      <c r="D3858" t="s">
        <v>2438</v>
      </c>
      <c r="E3858" t="s">
        <v>2439</v>
      </c>
      <c r="F3858" t="s">
        <v>8475</v>
      </c>
      <c r="G3858" t="s">
        <v>8476</v>
      </c>
      <c r="H3858" t="s">
        <v>8719</v>
      </c>
      <c r="I3858" t="s">
        <v>8720</v>
      </c>
    </row>
    <row r="3859" spans="2:9" hidden="1">
      <c r="B3859" t="s">
        <v>9297</v>
      </c>
      <c r="C3859" t="s">
        <v>9298</v>
      </c>
      <c r="D3859" t="s">
        <v>2438</v>
      </c>
      <c r="E3859" t="s">
        <v>2439</v>
      </c>
      <c r="F3859" t="s">
        <v>8402</v>
      </c>
      <c r="G3859" t="s">
        <v>8403</v>
      </c>
      <c r="H3859" t="s">
        <v>8953</v>
      </c>
      <c r="I3859" t="s">
        <v>8954</v>
      </c>
    </row>
    <row r="3860" spans="2:9" hidden="1">
      <c r="B3860" t="s">
        <v>9299</v>
      </c>
      <c r="C3860" t="s">
        <v>9300</v>
      </c>
      <c r="D3860" t="s">
        <v>2438</v>
      </c>
      <c r="E3860" t="s">
        <v>2439</v>
      </c>
      <c r="F3860" t="s">
        <v>8560</v>
      </c>
      <c r="G3860" t="s">
        <v>8561</v>
      </c>
      <c r="H3860" t="s">
        <v>8719</v>
      </c>
      <c r="I3860" t="s">
        <v>8720</v>
      </c>
    </row>
    <row r="3861" spans="2:9" hidden="1">
      <c r="B3861" t="s">
        <v>9301</v>
      </c>
      <c r="C3861" t="s">
        <v>9302</v>
      </c>
      <c r="D3861" t="s">
        <v>2438</v>
      </c>
      <c r="E3861" t="s">
        <v>2439</v>
      </c>
      <c r="F3861" t="s">
        <v>8366</v>
      </c>
      <c r="G3861" t="s">
        <v>8367</v>
      </c>
      <c r="H3861" t="s">
        <v>8719</v>
      </c>
      <c r="I3861" t="s">
        <v>8720</v>
      </c>
    </row>
    <row r="3862" spans="2:9" hidden="1">
      <c r="B3862" t="s">
        <v>9303</v>
      </c>
      <c r="C3862" t="s">
        <v>9304</v>
      </c>
      <c r="D3862" t="s">
        <v>2438</v>
      </c>
      <c r="E3862" t="s">
        <v>2439</v>
      </c>
      <c r="F3862" t="s">
        <v>8342</v>
      </c>
      <c r="G3862" t="s">
        <v>8343</v>
      </c>
      <c r="H3862" t="s">
        <v>8953</v>
      </c>
      <c r="I3862" t="s">
        <v>8954</v>
      </c>
    </row>
    <row r="3863" spans="2:9" hidden="1">
      <c r="B3863" t="s">
        <v>9305</v>
      </c>
      <c r="C3863" t="s">
        <v>6370</v>
      </c>
      <c r="D3863" t="s">
        <v>2438</v>
      </c>
      <c r="E3863" t="s">
        <v>2439</v>
      </c>
      <c r="F3863" t="s">
        <v>8735</v>
      </c>
      <c r="G3863" t="s">
        <v>8736</v>
      </c>
      <c r="H3863" t="s">
        <v>8719</v>
      </c>
      <c r="I3863" t="s">
        <v>8720</v>
      </c>
    </row>
    <row r="3864" spans="2:9" hidden="1">
      <c r="B3864" t="s">
        <v>9306</v>
      </c>
      <c r="C3864" t="s">
        <v>9307</v>
      </c>
      <c r="D3864" t="s">
        <v>2438</v>
      </c>
      <c r="E3864" t="s">
        <v>2439</v>
      </c>
      <c r="F3864" t="s">
        <v>8456</v>
      </c>
      <c r="G3864" t="s">
        <v>8457</v>
      </c>
      <c r="H3864" t="s">
        <v>8719</v>
      </c>
      <c r="I3864" t="s">
        <v>8720</v>
      </c>
    </row>
    <row r="3865" spans="2:9" hidden="1">
      <c r="B3865" t="s">
        <v>9308</v>
      </c>
      <c r="C3865" t="s">
        <v>9309</v>
      </c>
      <c r="D3865" t="s">
        <v>2438</v>
      </c>
      <c r="E3865" t="s">
        <v>2439</v>
      </c>
      <c r="F3865" t="s">
        <v>8422</v>
      </c>
      <c r="G3865" t="s">
        <v>8423</v>
      </c>
      <c r="H3865" t="s">
        <v>8719</v>
      </c>
      <c r="I3865" t="s">
        <v>8720</v>
      </c>
    </row>
    <row r="3866" spans="2:9" hidden="1">
      <c r="B3866" t="s">
        <v>9310</v>
      </c>
      <c r="C3866" t="s">
        <v>9311</v>
      </c>
      <c r="D3866" t="s">
        <v>2438</v>
      </c>
      <c r="E3866" t="s">
        <v>2439</v>
      </c>
      <c r="F3866" t="s">
        <v>9127</v>
      </c>
      <c r="G3866" t="s">
        <v>9128</v>
      </c>
      <c r="H3866" t="s">
        <v>8725</v>
      </c>
      <c r="I3866" t="s">
        <v>8726</v>
      </c>
    </row>
    <row r="3867" spans="2:9" hidden="1">
      <c r="B3867" t="s">
        <v>9312</v>
      </c>
      <c r="C3867" t="s">
        <v>9313</v>
      </c>
      <c r="D3867" t="s">
        <v>2438</v>
      </c>
      <c r="E3867" t="s">
        <v>2439</v>
      </c>
      <c r="F3867" t="s">
        <v>8426</v>
      </c>
      <c r="G3867" t="s">
        <v>8427</v>
      </c>
      <c r="H3867" t="s">
        <v>8725</v>
      </c>
      <c r="I3867" t="s">
        <v>8726</v>
      </c>
    </row>
    <row r="3868" spans="2:9" hidden="1">
      <c r="B3868" t="s">
        <v>9314</v>
      </c>
      <c r="C3868" t="s">
        <v>9315</v>
      </c>
      <c r="D3868" t="s">
        <v>2438</v>
      </c>
      <c r="E3868" t="s">
        <v>2439</v>
      </c>
      <c r="F3868" t="s">
        <v>8414</v>
      </c>
      <c r="G3868" t="s">
        <v>8415</v>
      </c>
      <c r="H3868" t="s">
        <v>8953</v>
      </c>
      <c r="I3868" t="s">
        <v>8954</v>
      </c>
    </row>
    <row r="3869" spans="2:9" hidden="1">
      <c r="B3869" t="s">
        <v>9316</v>
      </c>
      <c r="C3869" t="s">
        <v>9317</v>
      </c>
      <c r="D3869" t="s">
        <v>2438</v>
      </c>
      <c r="E3869" t="s">
        <v>2439</v>
      </c>
      <c r="F3869" t="s">
        <v>7242</v>
      </c>
      <c r="G3869" t="s">
        <v>7243</v>
      </c>
      <c r="H3869" t="s">
        <v>8719</v>
      </c>
      <c r="I3869" t="s">
        <v>8720</v>
      </c>
    </row>
    <row r="3870" spans="2:9" hidden="1">
      <c r="B3870" t="s">
        <v>9318</v>
      </c>
      <c r="C3870" t="s">
        <v>9319</v>
      </c>
      <c r="D3870" t="s">
        <v>2438</v>
      </c>
      <c r="E3870" t="s">
        <v>2439</v>
      </c>
      <c r="F3870" t="s">
        <v>8456</v>
      </c>
      <c r="G3870" t="s">
        <v>8457</v>
      </c>
      <c r="H3870" t="s">
        <v>8953</v>
      </c>
      <c r="I3870" t="s">
        <v>8954</v>
      </c>
    </row>
    <row r="3871" spans="2:9" hidden="1">
      <c r="B3871" t="s">
        <v>9320</v>
      </c>
      <c r="C3871" t="s">
        <v>9321</v>
      </c>
      <c r="D3871" t="s">
        <v>2438</v>
      </c>
      <c r="E3871" t="s">
        <v>2439</v>
      </c>
      <c r="F3871" t="s">
        <v>8560</v>
      </c>
      <c r="G3871" t="s">
        <v>8561</v>
      </c>
      <c r="H3871" t="s">
        <v>8719</v>
      </c>
      <c r="I3871" t="s">
        <v>8720</v>
      </c>
    </row>
    <row r="3872" spans="2:9" hidden="1">
      <c r="B3872" t="s">
        <v>9322</v>
      </c>
      <c r="C3872" t="s">
        <v>9323</v>
      </c>
      <c r="D3872" t="s">
        <v>2438</v>
      </c>
      <c r="E3872" t="s">
        <v>2439</v>
      </c>
      <c r="F3872" t="s">
        <v>8330</v>
      </c>
      <c r="G3872" t="s">
        <v>8331</v>
      </c>
      <c r="H3872" t="s">
        <v>8953</v>
      </c>
      <c r="I3872" t="s">
        <v>8954</v>
      </c>
    </row>
    <row r="3873" spans="2:9" hidden="1">
      <c r="B3873" t="s">
        <v>9324</v>
      </c>
      <c r="C3873" t="s">
        <v>9325</v>
      </c>
      <c r="D3873" t="s">
        <v>2438</v>
      </c>
      <c r="E3873" t="s">
        <v>2439</v>
      </c>
      <c r="F3873" t="s">
        <v>8378</v>
      </c>
      <c r="G3873" t="s">
        <v>8379</v>
      </c>
      <c r="H3873" t="s">
        <v>8953</v>
      </c>
      <c r="I3873" t="s">
        <v>8954</v>
      </c>
    </row>
    <row r="3874" spans="2:9" hidden="1">
      <c r="B3874" t="s">
        <v>9326</v>
      </c>
      <c r="C3874" t="s">
        <v>9327</v>
      </c>
      <c r="D3874" t="s">
        <v>2438</v>
      </c>
      <c r="E3874" t="s">
        <v>2439</v>
      </c>
      <c r="F3874" t="s">
        <v>7605</v>
      </c>
      <c r="G3874" t="s">
        <v>7606</v>
      </c>
      <c r="H3874" t="s">
        <v>8719</v>
      </c>
      <c r="I3874" t="s">
        <v>8720</v>
      </c>
    </row>
    <row r="3875" spans="2:9" hidden="1">
      <c r="B3875" t="s">
        <v>9328</v>
      </c>
      <c r="C3875" t="s">
        <v>9329</v>
      </c>
      <c r="D3875" t="s">
        <v>2438</v>
      </c>
      <c r="E3875" t="s">
        <v>2439</v>
      </c>
      <c r="F3875" t="s">
        <v>8388</v>
      </c>
      <c r="G3875" t="s">
        <v>8389</v>
      </c>
      <c r="H3875" t="s">
        <v>8725</v>
      </c>
      <c r="I3875" t="s">
        <v>8726</v>
      </c>
    </row>
    <row r="3876" spans="2:9" hidden="1">
      <c r="B3876" t="s">
        <v>9330</v>
      </c>
      <c r="C3876" t="s">
        <v>9331</v>
      </c>
      <c r="D3876" t="s">
        <v>2438</v>
      </c>
      <c r="E3876" t="s">
        <v>2439</v>
      </c>
      <c r="F3876" t="s">
        <v>8560</v>
      </c>
      <c r="G3876" t="s">
        <v>8561</v>
      </c>
      <c r="H3876" t="s">
        <v>8953</v>
      </c>
      <c r="I3876" t="s">
        <v>8954</v>
      </c>
    </row>
    <row r="3877" spans="2:9" hidden="1">
      <c r="B3877" t="s">
        <v>9332</v>
      </c>
      <c r="C3877" t="s">
        <v>9333</v>
      </c>
      <c r="D3877" t="s">
        <v>2438</v>
      </c>
      <c r="E3877" t="s">
        <v>2439</v>
      </c>
      <c r="F3877" t="s">
        <v>7191</v>
      </c>
      <c r="G3877" t="s">
        <v>7192</v>
      </c>
      <c r="H3877" t="s">
        <v>8725</v>
      </c>
      <c r="I3877" t="s">
        <v>8726</v>
      </c>
    </row>
    <row r="3878" spans="2:9" hidden="1">
      <c r="B3878" t="s">
        <v>9334</v>
      </c>
      <c r="C3878" t="s">
        <v>9335</v>
      </c>
      <c r="D3878" t="s">
        <v>2438</v>
      </c>
      <c r="E3878" t="s">
        <v>2439</v>
      </c>
      <c r="F3878" t="s">
        <v>7557</v>
      </c>
      <c r="G3878" t="s">
        <v>7558</v>
      </c>
      <c r="H3878" t="s">
        <v>8725</v>
      </c>
      <c r="I3878" t="s">
        <v>8726</v>
      </c>
    </row>
    <row r="3879" spans="2:9" hidden="1">
      <c r="B3879" t="s">
        <v>9336</v>
      </c>
      <c r="C3879" t="s">
        <v>9337</v>
      </c>
      <c r="D3879" t="s">
        <v>2438</v>
      </c>
      <c r="E3879" t="s">
        <v>2439</v>
      </c>
      <c r="F3879" t="s">
        <v>8883</v>
      </c>
      <c r="G3879" t="s">
        <v>8884</v>
      </c>
      <c r="H3879" t="s">
        <v>8725</v>
      </c>
      <c r="I3879" t="s">
        <v>8726</v>
      </c>
    </row>
    <row r="3880" spans="2:9" hidden="1">
      <c r="B3880" t="s">
        <v>9338</v>
      </c>
      <c r="C3880" t="s">
        <v>9339</v>
      </c>
      <c r="D3880" t="s">
        <v>2438</v>
      </c>
      <c r="E3880" t="s">
        <v>2439</v>
      </c>
      <c r="F3880" t="s">
        <v>8426</v>
      </c>
      <c r="G3880" t="s">
        <v>8427</v>
      </c>
      <c r="H3880" t="s">
        <v>9340</v>
      </c>
      <c r="I3880" t="s">
        <v>9341</v>
      </c>
    </row>
    <row r="3881" spans="2:9" hidden="1">
      <c r="B3881" t="s">
        <v>9342</v>
      </c>
      <c r="C3881" t="s">
        <v>9343</v>
      </c>
      <c r="D3881" t="s">
        <v>2438</v>
      </c>
      <c r="E3881" t="s">
        <v>2439</v>
      </c>
      <c r="F3881" t="s">
        <v>8402</v>
      </c>
      <c r="G3881" t="s">
        <v>8403</v>
      </c>
      <c r="H3881" t="s">
        <v>8953</v>
      </c>
      <c r="I3881" t="s">
        <v>8954</v>
      </c>
    </row>
    <row r="3882" spans="2:9" hidden="1">
      <c r="B3882" t="s">
        <v>9344</v>
      </c>
      <c r="C3882" t="s">
        <v>9345</v>
      </c>
      <c r="D3882" t="s">
        <v>2438</v>
      </c>
      <c r="E3882" t="s">
        <v>2439</v>
      </c>
      <c r="F3882" t="s">
        <v>8426</v>
      </c>
      <c r="G3882" t="s">
        <v>8427</v>
      </c>
      <c r="H3882" t="s">
        <v>9169</v>
      </c>
      <c r="I3882" t="s">
        <v>9170</v>
      </c>
    </row>
    <row r="3883" spans="2:9" hidden="1">
      <c r="B3883" t="s">
        <v>9346</v>
      </c>
      <c r="C3883" t="s">
        <v>9347</v>
      </c>
      <c r="D3883" t="s">
        <v>2438</v>
      </c>
      <c r="E3883" t="s">
        <v>2439</v>
      </c>
      <c r="F3883" t="s">
        <v>8456</v>
      </c>
      <c r="G3883" t="s">
        <v>8457</v>
      </c>
      <c r="H3883" t="s">
        <v>8953</v>
      </c>
      <c r="I3883" t="s">
        <v>8954</v>
      </c>
    </row>
    <row r="3884" spans="2:9" hidden="1">
      <c r="B3884" t="s">
        <v>9348</v>
      </c>
      <c r="C3884" t="s">
        <v>9349</v>
      </c>
      <c r="D3884" t="s">
        <v>2438</v>
      </c>
      <c r="E3884" t="s">
        <v>2439</v>
      </c>
      <c r="F3884" t="s">
        <v>7191</v>
      </c>
      <c r="G3884" t="s">
        <v>7192</v>
      </c>
      <c r="H3884" t="s">
        <v>8725</v>
      </c>
      <c r="I3884" t="s">
        <v>8726</v>
      </c>
    </row>
    <row r="3885" spans="2:9" hidden="1">
      <c r="B3885" t="s">
        <v>9350</v>
      </c>
      <c r="C3885" t="s">
        <v>9351</v>
      </c>
      <c r="D3885" t="s">
        <v>2438</v>
      </c>
      <c r="E3885" t="s">
        <v>2439</v>
      </c>
      <c r="F3885" t="s">
        <v>8388</v>
      </c>
      <c r="G3885" t="s">
        <v>8389</v>
      </c>
      <c r="H3885" t="s">
        <v>8719</v>
      </c>
      <c r="I3885" t="s">
        <v>8720</v>
      </c>
    </row>
    <row r="3886" spans="2:9" hidden="1">
      <c r="B3886" t="s">
        <v>9352</v>
      </c>
      <c r="C3886" t="s">
        <v>9353</v>
      </c>
      <c r="D3886" t="s">
        <v>2438</v>
      </c>
      <c r="E3886" t="s">
        <v>2439</v>
      </c>
      <c r="F3886" t="s">
        <v>8366</v>
      </c>
      <c r="G3886" t="s">
        <v>8367</v>
      </c>
      <c r="H3886" t="s">
        <v>8719</v>
      </c>
      <c r="I3886" t="s">
        <v>8720</v>
      </c>
    </row>
    <row r="3887" spans="2:9" hidden="1">
      <c r="B3887" t="s">
        <v>9354</v>
      </c>
      <c r="C3887" t="s">
        <v>9355</v>
      </c>
      <c r="D3887" t="s">
        <v>2438</v>
      </c>
      <c r="E3887" t="s">
        <v>2439</v>
      </c>
      <c r="F3887" t="s">
        <v>8456</v>
      </c>
      <c r="G3887" t="s">
        <v>8457</v>
      </c>
      <c r="H3887" t="s">
        <v>8725</v>
      </c>
      <c r="I3887" t="s">
        <v>8726</v>
      </c>
    </row>
    <row r="3888" spans="2:9" hidden="1">
      <c r="B3888" t="s">
        <v>9356</v>
      </c>
      <c r="C3888" t="s">
        <v>9357</v>
      </c>
      <c r="D3888" t="s">
        <v>2438</v>
      </c>
      <c r="E3888" t="s">
        <v>2439</v>
      </c>
      <c r="F3888" t="s">
        <v>8556</v>
      </c>
      <c r="G3888" t="s">
        <v>8557</v>
      </c>
      <c r="H3888" t="s">
        <v>8719</v>
      </c>
      <c r="I3888" t="s">
        <v>8720</v>
      </c>
    </row>
    <row r="3889" spans="2:9" hidden="1">
      <c r="B3889" t="s">
        <v>9358</v>
      </c>
      <c r="C3889" t="s">
        <v>9359</v>
      </c>
      <c r="D3889" t="s">
        <v>2438</v>
      </c>
      <c r="E3889" t="s">
        <v>2439</v>
      </c>
      <c r="F3889" t="s">
        <v>7563</v>
      </c>
      <c r="G3889" t="s">
        <v>7564</v>
      </c>
      <c r="H3889" t="s">
        <v>8725</v>
      </c>
      <c r="I3889" t="s">
        <v>8726</v>
      </c>
    </row>
    <row r="3890" spans="2:9" hidden="1">
      <c r="B3890" t="s">
        <v>9360</v>
      </c>
      <c r="C3890" t="s">
        <v>9361</v>
      </c>
      <c r="D3890" t="s">
        <v>2438</v>
      </c>
      <c r="E3890" t="s">
        <v>2439</v>
      </c>
      <c r="F3890" t="s">
        <v>8548</v>
      </c>
      <c r="G3890" t="s">
        <v>8549</v>
      </c>
      <c r="H3890" t="s">
        <v>8719</v>
      </c>
      <c r="I3890" t="s">
        <v>8720</v>
      </c>
    </row>
    <row r="3891" spans="2:9" hidden="1">
      <c r="B3891" t="s">
        <v>9362</v>
      </c>
      <c r="C3891" t="s">
        <v>9363</v>
      </c>
      <c r="D3891" t="s">
        <v>2438</v>
      </c>
      <c r="E3891" t="s">
        <v>2439</v>
      </c>
      <c r="F3891" t="s">
        <v>7423</v>
      </c>
      <c r="G3891" t="s">
        <v>7424</v>
      </c>
      <c r="H3891" t="s">
        <v>8719</v>
      </c>
      <c r="I3891" t="s">
        <v>8720</v>
      </c>
    </row>
    <row r="3892" spans="2:9" hidden="1">
      <c r="B3892" t="s">
        <v>9364</v>
      </c>
      <c r="C3892" t="s">
        <v>9365</v>
      </c>
      <c r="D3892" t="s">
        <v>2438</v>
      </c>
      <c r="E3892" t="s">
        <v>2439</v>
      </c>
      <c r="F3892" t="s">
        <v>7563</v>
      </c>
      <c r="G3892" t="s">
        <v>7564</v>
      </c>
      <c r="H3892" t="s">
        <v>8725</v>
      </c>
      <c r="I3892" t="s">
        <v>8726</v>
      </c>
    </row>
    <row r="3893" spans="2:9" hidden="1">
      <c r="B3893" t="s">
        <v>9366</v>
      </c>
      <c r="C3893" t="s">
        <v>9367</v>
      </c>
      <c r="D3893" t="s">
        <v>2438</v>
      </c>
      <c r="E3893" t="s">
        <v>2439</v>
      </c>
      <c r="F3893" t="s">
        <v>7717</v>
      </c>
      <c r="G3893" t="s">
        <v>7718</v>
      </c>
      <c r="H3893" t="s">
        <v>8719</v>
      </c>
      <c r="I3893" t="s">
        <v>8720</v>
      </c>
    </row>
    <row r="3894" spans="2:9" hidden="1">
      <c r="B3894" t="s">
        <v>9368</v>
      </c>
      <c r="C3894" t="s">
        <v>9369</v>
      </c>
      <c r="D3894" t="s">
        <v>2438</v>
      </c>
      <c r="E3894" t="s">
        <v>2439</v>
      </c>
      <c r="F3894" t="s">
        <v>7503</v>
      </c>
      <c r="G3894" t="s">
        <v>7504</v>
      </c>
      <c r="H3894" t="s">
        <v>8719</v>
      </c>
      <c r="I3894" t="s">
        <v>8720</v>
      </c>
    </row>
    <row r="3895" spans="2:9" hidden="1">
      <c r="B3895" t="s">
        <v>9370</v>
      </c>
      <c r="C3895" t="s">
        <v>9371</v>
      </c>
      <c r="D3895" t="s">
        <v>2438</v>
      </c>
      <c r="E3895" t="s">
        <v>2439</v>
      </c>
      <c r="F3895" t="s">
        <v>7745</v>
      </c>
      <c r="G3895" t="s">
        <v>7746</v>
      </c>
      <c r="H3895" t="s">
        <v>8719</v>
      </c>
      <c r="I3895" t="s">
        <v>8720</v>
      </c>
    </row>
    <row r="3896" spans="2:9" hidden="1">
      <c r="B3896" t="s">
        <v>9372</v>
      </c>
      <c r="C3896" t="s">
        <v>9373</v>
      </c>
      <c r="D3896" t="s">
        <v>2438</v>
      </c>
      <c r="E3896" t="s">
        <v>2439</v>
      </c>
      <c r="F3896" t="s">
        <v>7773</v>
      </c>
      <c r="G3896" t="s">
        <v>7774</v>
      </c>
      <c r="H3896" t="s">
        <v>8719</v>
      </c>
      <c r="I3896" t="s">
        <v>8720</v>
      </c>
    </row>
    <row r="3897" spans="2:9" hidden="1">
      <c r="B3897" t="s">
        <v>9374</v>
      </c>
      <c r="C3897" t="s">
        <v>9375</v>
      </c>
      <c r="D3897" t="s">
        <v>2438</v>
      </c>
      <c r="E3897" t="s">
        <v>2439</v>
      </c>
      <c r="F3897" t="s">
        <v>8560</v>
      </c>
      <c r="G3897" t="s">
        <v>8561</v>
      </c>
      <c r="H3897" t="s">
        <v>9169</v>
      </c>
      <c r="I3897" t="s">
        <v>9170</v>
      </c>
    </row>
    <row r="3898" spans="2:9" hidden="1">
      <c r="B3898" t="s">
        <v>9376</v>
      </c>
      <c r="C3898" t="s">
        <v>9377</v>
      </c>
      <c r="D3898" t="s">
        <v>2438</v>
      </c>
      <c r="E3898" t="s">
        <v>2439</v>
      </c>
      <c r="F3898" t="s">
        <v>7557</v>
      </c>
      <c r="G3898" t="s">
        <v>7558</v>
      </c>
      <c r="H3898" t="s">
        <v>8725</v>
      </c>
      <c r="I3898" t="s">
        <v>8726</v>
      </c>
    </row>
    <row r="3899" spans="2:9" hidden="1">
      <c r="B3899" t="s">
        <v>9378</v>
      </c>
      <c r="C3899" t="s">
        <v>9379</v>
      </c>
      <c r="D3899" t="s">
        <v>2438</v>
      </c>
      <c r="E3899" t="s">
        <v>2439</v>
      </c>
      <c r="F3899" t="s">
        <v>7563</v>
      </c>
      <c r="G3899" t="s">
        <v>7564</v>
      </c>
      <c r="H3899" t="s">
        <v>8725</v>
      </c>
      <c r="I3899" t="s">
        <v>8726</v>
      </c>
    </row>
    <row r="3900" spans="2:9" hidden="1">
      <c r="B3900" t="s">
        <v>9380</v>
      </c>
      <c r="C3900" t="s">
        <v>9381</v>
      </c>
      <c r="D3900" t="s">
        <v>2438</v>
      </c>
      <c r="E3900" t="s">
        <v>2439</v>
      </c>
      <c r="F3900" t="s">
        <v>8360</v>
      </c>
      <c r="G3900" t="s">
        <v>8361</v>
      </c>
      <c r="H3900" t="s">
        <v>8719</v>
      </c>
      <c r="I3900" t="s">
        <v>8720</v>
      </c>
    </row>
    <row r="3901" spans="2:9" hidden="1">
      <c r="B3901" t="s">
        <v>9382</v>
      </c>
      <c r="C3901" t="s">
        <v>9383</v>
      </c>
      <c r="D3901" t="s">
        <v>2438</v>
      </c>
      <c r="E3901" t="s">
        <v>2439</v>
      </c>
      <c r="F3901" t="s">
        <v>7647</v>
      </c>
      <c r="G3901" t="s">
        <v>7648</v>
      </c>
      <c r="H3901" t="s">
        <v>9169</v>
      </c>
      <c r="I3901" t="s">
        <v>9170</v>
      </c>
    </row>
    <row r="3902" spans="2:9" hidden="1">
      <c r="B3902" t="s">
        <v>9384</v>
      </c>
      <c r="C3902" t="s">
        <v>9385</v>
      </c>
      <c r="D3902" t="s">
        <v>2438</v>
      </c>
      <c r="E3902" t="s">
        <v>2439</v>
      </c>
      <c r="F3902" t="s">
        <v>7647</v>
      </c>
      <c r="G3902" t="s">
        <v>7648</v>
      </c>
      <c r="H3902" t="s">
        <v>8719</v>
      </c>
      <c r="I3902" t="s">
        <v>8720</v>
      </c>
    </row>
    <row r="3903" spans="2:9" hidden="1">
      <c r="B3903" t="s">
        <v>9386</v>
      </c>
      <c r="C3903" t="s">
        <v>9387</v>
      </c>
      <c r="D3903" t="s">
        <v>2438</v>
      </c>
      <c r="E3903" t="s">
        <v>2439</v>
      </c>
      <c r="F3903" t="s">
        <v>8660</v>
      </c>
      <c r="G3903" t="s">
        <v>8661</v>
      </c>
      <c r="H3903" t="s">
        <v>8719</v>
      </c>
      <c r="I3903" t="s">
        <v>8720</v>
      </c>
    </row>
    <row r="3904" spans="2:9" hidden="1">
      <c r="B3904" t="s">
        <v>9388</v>
      </c>
      <c r="C3904" t="s">
        <v>9389</v>
      </c>
      <c r="D3904" t="s">
        <v>2438</v>
      </c>
      <c r="E3904" t="s">
        <v>2439</v>
      </c>
      <c r="F3904" t="s">
        <v>7717</v>
      </c>
      <c r="G3904" t="s">
        <v>7718</v>
      </c>
      <c r="H3904" t="s">
        <v>9269</v>
      </c>
      <c r="I3904" t="s">
        <v>9270</v>
      </c>
    </row>
    <row r="3905" spans="2:9" hidden="1">
      <c r="B3905" t="s">
        <v>9390</v>
      </c>
      <c r="C3905" t="s">
        <v>9391</v>
      </c>
      <c r="D3905" t="s">
        <v>2438</v>
      </c>
      <c r="E3905" t="s">
        <v>2439</v>
      </c>
      <c r="F3905" t="s">
        <v>9392</v>
      </c>
      <c r="G3905" t="s">
        <v>9393</v>
      </c>
      <c r="H3905" t="s">
        <v>8725</v>
      </c>
      <c r="I3905" t="s">
        <v>8726</v>
      </c>
    </row>
    <row r="3906" spans="2:9" hidden="1">
      <c r="B3906" t="s">
        <v>9394</v>
      </c>
      <c r="C3906" t="s">
        <v>9395</v>
      </c>
      <c r="D3906" t="s">
        <v>2438</v>
      </c>
      <c r="E3906" t="s">
        <v>2439</v>
      </c>
      <c r="F3906" t="s">
        <v>7439</v>
      </c>
      <c r="G3906" t="s">
        <v>7440</v>
      </c>
      <c r="H3906" t="s">
        <v>8953</v>
      </c>
      <c r="I3906" t="s">
        <v>8954</v>
      </c>
    </row>
    <row r="3907" spans="2:9" hidden="1">
      <c r="B3907" t="s">
        <v>9396</v>
      </c>
      <c r="C3907" t="s">
        <v>9397</v>
      </c>
      <c r="D3907" t="s">
        <v>8789</v>
      </c>
      <c r="E3907" t="s">
        <v>8790</v>
      </c>
      <c r="F3907" t="s">
        <v>8791</v>
      </c>
      <c r="G3907" t="s">
        <v>8790</v>
      </c>
      <c r="H3907" t="s">
        <v>8296</v>
      </c>
      <c r="I3907" t="s">
        <v>244</v>
      </c>
    </row>
    <row r="3908" spans="2:9" hidden="1">
      <c r="B3908" t="s">
        <v>9398</v>
      </c>
      <c r="C3908" t="s">
        <v>9399</v>
      </c>
      <c r="D3908" t="s">
        <v>2438</v>
      </c>
      <c r="E3908" t="s">
        <v>2439</v>
      </c>
      <c r="F3908" t="s">
        <v>8342</v>
      </c>
      <c r="G3908" t="s">
        <v>8343</v>
      </c>
      <c r="H3908" t="s">
        <v>8953</v>
      </c>
      <c r="I3908" t="s">
        <v>8954</v>
      </c>
    </row>
    <row r="3909" spans="2:9" hidden="1">
      <c r="B3909" t="s">
        <v>9400</v>
      </c>
      <c r="C3909" t="s">
        <v>9401</v>
      </c>
      <c r="D3909" t="s">
        <v>2438</v>
      </c>
      <c r="E3909" t="s">
        <v>2439</v>
      </c>
      <c r="F3909" t="s">
        <v>8800</v>
      </c>
      <c r="G3909" t="s">
        <v>8801</v>
      </c>
      <c r="H3909" t="s">
        <v>8953</v>
      </c>
      <c r="I3909" t="s">
        <v>8954</v>
      </c>
    </row>
    <row r="3910" spans="2:9" hidden="1">
      <c r="B3910" t="s">
        <v>9402</v>
      </c>
      <c r="C3910" t="s">
        <v>9403</v>
      </c>
      <c r="D3910" t="s">
        <v>2438</v>
      </c>
      <c r="E3910" t="s">
        <v>2439</v>
      </c>
      <c r="F3910" t="s">
        <v>7411</v>
      </c>
      <c r="G3910" t="s">
        <v>7412</v>
      </c>
      <c r="H3910" t="s">
        <v>8725</v>
      </c>
      <c r="I3910" t="s">
        <v>8726</v>
      </c>
    </row>
    <row r="3911" spans="2:9" hidden="1">
      <c r="B3911" t="s">
        <v>9404</v>
      </c>
      <c r="C3911" t="s">
        <v>9405</v>
      </c>
      <c r="D3911" t="s">
        <v>2438</v>
      </c>
      <c r="E3911" t="s">
        <v>2439</v>
      </c>
      <c r="F3911" t="s">
        <v>8402</v>
      </c>
      <c r="G3911" t="s">
        <v>8403</v>
      </c>
      <c r="H3911" t="s">
        <v>8725</v>
      </c>
      <c r="I3911" t="s">
        <v>8726</v>
      </c>
    </row>
    <row r="3912" spans="2:9" hidden="1">
      <c r="B3912" t="s">
        <v>9406</v>
      </c>
      <c r="C3912" t="s">
        <v>9407</v>
      </c>
      <c r="D3912" t="s">
        <v>2438</v>
      </c>
      <c r="E3912" t="s">
        <v>2439</v>
      </c>
      <c r="F3912" t="s">
        <v>8330</v>
      </c>
      <c r="G3912" t="s">
        <v>8331</v>
      </c>
      <c r="H3912" t="s">
        <v>8953</v>
      </c>
      <c r="I3912" t="s">
        <v>8954</v>
      </c>
    </row>
    <row r="3913" spans="2:9" hidden="1">
      <c r="B3913" t="s">
        <v>9408</v>
      </c>
      <c r="C3913" t="s">
        <v>9409</v>
      </c>
      <c r="D3913" t="s">
        <v>2438</v>
      </c>
      <c r="E3913" t="s">
        <v>2439</v>
      </c>
      <c r="F3913" t="s">
        <v>7605</v>
      </c>
      <c r="G3913" t="s">
        <v>7606</v>
      </c>
      <c r="H3913" t="s">
        <v>8719</v>
      </c>
      <c r="I3913" t="s">
        <v>8720</v>
      </c>
    </row>
    <row r="3914" spans="2:9" hidden="1">
      <c r="B3914" t="s">
        <v>9410</v>
      </c>
      <c r="C3914" t="s">
        <v>9411</v>
      </c>
      <c r="D3914" t="s">
        <v>2438</v>
      </c>
      <c r="E3914" t="s">
        <v>2439</v>
      </c>
      <c r="F3914" t="s">
        <v>7431</v>
      </c>
      <c r="G3914" t="s">
        <v>7432</v>
      </c>
      <c r="H3914" t="s">
        <v>8719</v>
      </c>
      <c r="I3914" t="s">
        <v>8720</v>
      </c>
    </row>
    <row r="3915" spans="2:9" hidden="1">
      <c r="B3915" t="s">
        <v>9412</v>
      </c>
      <c r="C3915" t="s">
        <v>9413</v>
      </c>
      <c r="D3915" t="s">
        <v>2438</v>
      </c>
      <c r="E3915" t="s">
        <v>2439</v>
      </c>
      <c r="F3915" t="s">
        <v>7557</v>
      </c>
      <c r="G3915" t="s">
        <v>7558</v>
      </c>
      <c r="H3915" t="s">
        <v>8719</v>
      </c>
      <c r="I3915" t="s">
        <v>8720</v>
      </c>
    </row>
    <row r="3916" spans="2:9" hidden="1">
      <c r="B3916" t="s">
        <v>9414</v>
      </c>
      <c r="C3916" t="s">
        <v>9415</v>
      </c>
      <c r="D3916" t="s">
        <v>2438</v>
      </c>
      <c r="E3916" t="s">
        <v>2439</v>
      </c>
      <c r="F3916" t="s">
        <v>9015</v>
      </c>
      <c r="G3916" t="s">
        <v>9016</v>
      </c>
      <c r="H3916" t="s">
        <v>8725</v>
      </c>
      <c r="I3916" t="s">
        <v>8726</v>
      </c>
    </row>
    <row r="3917" spans="2:9" hidden="1">
      <c r="B3917" t="s">
        <v>9416</v>
      </c>
      <c r="C3917" t="s">
        <v>9417</v>
      </c>
      <c r="D3917" t="s">
        <v>2438</v>
      </c>
      <c r="E3917" t="s">
        <v>2439</v>
      </c>
      <c r="F3917" t="s">
        <v>8810</v>
      </c>
      <c r="G3917" t="s">
        <v>8811</v>
      </c>
      <c r="H3917" t="s">
        <v>8725</v>
      </c>
      <c r="I3917" t="s">
        <v>8726</v>
      </c>
    </row>
    <row r="3918" spans="2:9" hidden="1">
      <c r="B3918" t="s">
        <v>9418</v>
      </c>
      <c r="C3918" t="s">
        <v>9419</v>
      </c>
      <c r="D3918" t="s">
        <v>2438</v>
      </c>
      <c r="E3918" t="s">
        <v>2439</v>
      </c>
      <c r="F3918" t="s">
        <v>8826</v>
      </c>
      <c r="G3918" t="s">
        <v>8827</v>
      </c>
      <c r="H3918" t="s">
        <v>8719</v>
      </c>
      <c r="I3918" t="s">
        <v>8720</v>
      </c>
    </row>
    <row r="3919" spans="2:9" hidden="1">
      <c r="B3919" t="s">
        <v>9420</v>
      </c>
      <c r="C3919" t="s">
        <v>9421</v>
      </c>
      <c r="D3919" t="s">
        <v>2438</v>
      </c>
      <c r="E3919" t="s">
        <v>2439</v>
      </c>
      <c r="F3919" t="s">
        <v>7745</v>
      </c>
      <c r="G3919" t="s">
        <v>7746</v>
      </c>
      <c r="H3919" t="s">
        <v>8953</v>
      </c>
      <c r="I3919" t="s">
        <v>8954</v>
      </c>
    </row>
    <row r="3920" spans="2:9" hidden="1">
      <c r="B3920" t="s">
        <v>9422</v>
      </c>
      <c r="C3920" t="s">
        <v>9423</v>
      </c>
      <c r="D3920" t="s">
        <v>2438</v>
      </c>
      <c r="E3920" t="s">
        <v>2439</v>
      </c>
      <c r="F3920" t="s">
        <v>7773</v>
      </c>
      <c r="G3920" t="s">
        <v>7774</v>
      </c>
      <c r="H3920" t="s">
        <v>8725</v>
      </c>
      <c r="I3920" t="s">
        <v>8726</v>
      </c>
    </row>
    <row r="3921" spans="2:9" hidden="1">
      <c r="B3921" t="s">
        <v>9424</v>
      </c>
      <c r="C3921" t="s">
        <v>9425</v>
      </c>
      <c r="D3921" t="s">
        <v>2438</v>
      </c>
      <c r="E3921" t="s">
        <v>2439</v>
      </c>
      <c r="F3921" t="s">
        <v>8826</v>
      </c>
      <c r="G3921" t="s">
        <v>8827</v>
      </c>
      <c r="H3921" t="s">
        <v>8725</v>
      </c>
      <c r="I3921" t="s">
        <v>8726</v>
      </c>
    </row>
    <row r="3922" spans="2:9" hidden="1">
      <c r="B3922" t="s">
        <v>9426</v>
      </c>
      <c r="C3922" t="s">
        <v>9427</v>
      </c>
      <c r="D3922" t="s">
        <v>2438</v>
      </c>
      <c r="E3922" t="s">
        <v>2439</v>
      </c>
      <c r="F3922" t="s">
        <v>7423</v>
      </c>
      <c r="G3922" t="s">
        <v>7424</v>
      </c>
      <c r="H3922" t="s">
        <v>8719</v>
      </c>
      <c r="I3922" t="s">
        <v>8720</v>
      </c>
    </row>
    <row r="3923" spans="2:9" hidden="1">
      <c r="B3923" t="s">
        <v>9428</v>
      </c>
      <c r="C3923" t="s">
        <v>9429</v>
      </c>
      <c r="D3923" t="s">
        <v>2438</v>
      </c>
      <c r="E3923" t="s">
        <v>2439</v>
      </c>
      <c r="F3923" t="s">
        <v>7423</v>
      </c>
      <c r="G3923" t="s">
        <v>7424</v>
      </c>
      <c r="H3923" t="s">
        <v>8719</v>
      </c>
      <c r="I3923" t="s">
        <v>8720</v>
      </c>
    </row>
    <row r="3924" spans="2:9" hidden="1">
      <c r="B3924" t="s">
        <v>9430</v>
      </c>
      <c r="C3924" t="s">
        <v>9431</v>
      </c>
      <c r="D3924" t="s">
        <v>2438</v>
      </c>
      <c r="E3924" t="s">
        <v>2439</v>
      </c>
      <c r="F3924" t="s">
        <v>8448</v>
      </c>
      <c r="G3924" t="s">
        <v>8449</v>
      </c>
      <c r="H3924" t="s">
        <v>8953</v>
      </c>
      <c r="I3924" t="s">
        <v>8954</v>
      </c>
    </row>
    <row r="3925" spans="2:9" hidden="1">
      <c r="B3925" t="s">
        <v>9432</v>
      </c>
      <c r="C3925" t="s">
        <v>9433</v>
      </c>
      <c r="D3925" t="s">
        <v>2438</v>
      </c>
      <c r="E3925" t="s">
        <v>2439</v>
      </c>
      <c r="F3925" t="s">
        <v>7423</v>
      </c>
      <c r="G3925" t="s">
        <v>7424</v>
      </c>
      <c r="H3925" t="s">
        <v>8719</v>
      </c>
      <c r="I3925" t="s">
        <v>8720</v>
      </c>
    </row>
    <row r="3926" spans="2:9" hidden="1">
      <c r="B3926" t="s">
        <v>9434</v>
      </c>
      <c r="C3926" t="s">
        <v>9435</v>
      </c>
      <c r="D3926" t="s">
        <v>2438</v>
      </c>
      <c r="E3926" t="s">
        <v>2439</v>
      </c>
      <c r="F3926" t="s">
        <v>8426</v>
      </c>
      <c r="G3926" t="s">
        <v>8427</v>
      </c>
      <c r="H3926" t="s">
        <v>8953</v>
      </c>
      <c r="I3926" t="s">
        <v>8954</v>
      </c>
    </row>
    <row r="3927" spans="2:9" hidden="1">
      <c r="B3927" t="s">
        <v>9436</v>
      </c>
      <c r="C3927" t="s">
        <v>9437</v>
      </c>
      <c r="D3927" t="s">
        <v>2438</v>
      </c>
      <c r="E3927" t="s">
        <v>2439</v>
      </c>
      <c r="F3927" t="s">
        <v>7773</v>
      </c>
      <c r="G3927" t="s">
        <v>7774</v>
      </c>
      <c r="H3927" t="s">
        <v>8719</v>
      </c>
      <c r="I3927" t="s">
        <v>8720</v>
      </c>
    </row>
    <row r="3928" spans="2:9" hidden="1">
      <c r="B3928" t="s">
        <v>9438</v>
      </c>
      <c r="C3928" t="s">
        <v>9439</v>
      </c>
      <c r="D3928" t="s">
        <v>2438</v>
      </c>
      <c r="E3928" t="s">
        <v>2439</v>
      </c>
      <c r="F3928" t="s">
        <v>7789</v>
      </c>
      <c r="G3928" t="s">
        <v>7790</v>
      </c>
      <c r="H3928" t="s">
        <v>8719</v>
      </c>
      <c r="I3928" t="s">
        <v>8720</v>
      </c>
    </row>
    <row r="3929" spans="2:9" hidden="1">
      <c r="B3929" t="s">
        <v>9440</v>
      </c>
      <c r="C3929" t="s">
        <v>9441</v>
      </c>
      <c r="D3929" t="s">
        <v>2438</v>
      </c>
      <c r="E3929" t="s">
        <v>2439</v>
      </c>
      <c r="F3929" t="s">
        <v>7773</v>
      </c>
      <c r="G3929" t="s">
        <v>7774</v>
      </c>
      <c r="H3929" t="s">
        <v>8719</v>
      </c>
      <c r="I3929" t="s">
        <v>8720</v>
      </c>
    </row>
    <row r="3930" spans="2:9" hidden="1">
      <c r="B3930" t="s">
        <v>9442</v>
      </c>
      <c r="C3930" t="s">
        <v>9443</v>
      </c>
      <c r="D3930" t="s">
        <v>8789</v>
      </c>
      <c r="E3930" t="s">
        <v>8790</v>
      </c>
      <c r="F3930" t="s">
        <v>8791</v>
      </c>
      <c r="G3930" t="s">
        <v>8790</v>
      </c>
      <c r="H3930" t="s">
        <v>8296</v>
      </c>
      <c r="I3930" t="s">
        <v>244</v>
      </c>
    </row>
    <row r="3931" spans="2:9" hidden="1">
      <c r="B3931" t="s">
        <v>9444</v>
      </c>
      <c r="C3931" t="s">
        <v>9445</v>
      </c>
      <c r="D3931" t="s">
        <v>2438</v>
      </c>
      <c r="E3931" t="s">
        <v>2439</v>
      </c>
      <c r="F3931" t="s">
        <v>7557</v>
      </c>
      <c r="G3931" t="s">
        <v>7558</v>
      </c>
      <c r="H3931" t="s">
        <v>8719</v>
      </c>
      <c r="I3931" t="s">
        <v>8720</v>
      </c>
    </row>
    <row r="3932" spans="2:9" hidden="1">
      <c r="B3932" t="s">
        <v>9446</v>
      </c>
      <c r="C3932" t="s">
        <v>9447</v>
      </c>
      <c r="D3932" t="s">
        <v>2438</v>
      </c>
      <c r="E3932" t="s">
        <v>2439</v>
      </c>
      <c r="F3932" t="s">
        <v>7773</v>
      </c>
      <c r="G3932" t="s">
        <v>7774</v>
      </c>
      <c r="H3932" t="s">
        <v>8719</v>
      </c>
      <c r="I3932" t="s">
        <v>8720</v>
      </c>
    </row>
    <row r="3933" spans="2:9" hidden="1">
      <c r="B3933" t="s">
        <v>9448</v>
      </c>
      <c r="C3933" t="s">
        <v>9449</v>
      </c>
      <c r="D3933" t="s">
        <v>2438</v>
      </c>
      <c r="E3933" t="s">
        <v>2439</v>
      </c>
      <c r="F3933" t="s">
        <v>8360</v>
      </c>
      <c r="G3933" t="s">
        <v>8361</v>
      </c>
      <c r="H3933" t="s">
        <v>8719</v>
      </c>
      <c r="I3933" t="s">
        <v>8720</v>
      </c>
    </row>
    <row r="3934" spans="2:9" hidden="1">
      <c r="B3934" t="s">
        <v>9450</v>
      </c>
      <c r="C3934" t="s">
        <v>9451</v>
      </c>
      <c r="D3934" t="s">
        <v>2438</v>
      </c>
      <c r="E3934" t="s">
        <v>2439</v>
      </c>
      <c r="F3934" t="s">
        <v>7605</v>
      </c>
      <c r="G3934" t="s">
        <v>7606</v>
      </c>
      <c r="H3934" t="s">
        <v>8719</v>
      </c>
      <c r="I3934" t="s">
        <v>8720</v>
      </c>
    </row>
    <row r="3935" spans="2:9" hidden="1">
      <c r="B3935" t="s">
        <v>9452</v>
      </c>
      <c r="C3935" t="s">
        <v>9453</v>
      </c>
      <c r="D3935" t="s">
        <v>2438</v>
      </c>
      <c r="E3935" t="s">
        <v>2439</v>
      </c>
      <c r="F3935" t="s">
        <v>7525</v>
      </c>
      <c r="G3935" t="s">
        <v>7526</v>
      </c>
      <c r="H3935" t="s">
        <v>8719</v>
      </c>
      <c r="I3935" t="s">
        <v>8720</v>
      </c>
    </row>
    <row r="3936" spans="2:9" hidden="1">
      <c r="B3936" t="s">
        <v>9454</v>
      </c>
      <c r="C3936" t="s">
        <v>9455</v>
      </c>
      <c r="D3936" t="s">
        <v>2438</v>
      </c>
      <c r="E3936" t="s">
        <v>2439</v>
      </c>
      <c r="F3936" t="s">
        <v>8330</v>
      </c>
      <c r="G3936" t="s">
        <v>8331</v>
      </c>
      <c r="H3936" t="s">
        <v>8725</v>
      </c>
      <c r="I3936" t="s">
        <v>8726</v>
      </c>
    </row>
    <row r="3937" spans="2:9" hidden="1">
      <c r="B3937" t="s">
        <v>9456</v>
      </c>
      <c r="C3937" t="s">
        <v>9457</v>
      </c>
      <c r="D3937" t="s">
        <v>2438</v>
      </c>
      <c r="E3937" t="s">
        <v>2439</v>
      </c>
      <c r="F3937" t="s">
        <v>7431</v>
      </c>
      <c r="G3937" t="s">
        <v>7432</v>
      </c>
      <c r="H3937" t="s">
        <v>8719</v>
      </c>
      <c r="I3937" t="s">
        <v>8720</v>
      </c>
    </row>
    <row r="3938" spans="2:9" hidden="1">
      <c r="B3938" t="s">
        <v>9458</v>
      </c>
      <c r="C3938" t="s">
        <v>9459</v>
      </c>
      <c r="D3938" t="s">
        <v>2438</v>
      </c>
      <c r="E3938" t="s">
        <v>2439</v>
      </c>
      <c r="F3938" t="s">
        <v>7745</v>
      </c>
      <c r="G3938" t="s">
        <v>7746</v>
      </c>
      <c r="H3938" t="s">
        <v>8719</v>
      </c>
      <c r="I3938" t="s">
        <v>8720</v>
      </c>
    </row>
    <row r="3939" spans="2:9" hidden="1">
      <c r="B3939" t="s">
        <v>9460</v>
      </c>
      <c r="C3939" t="s">
        <v>9461</v>
      </c>
      <c r="D3939" t="s">
        <v>2438</v>
      </c>
      <c r="E3939" t="s">
        <v>2439</v>
      </c>
      <c r="F3939" t="s">
        <v>8304</v>
      </c>
      <c r="G3939" t="s">
        <v>8305</v>
      </c>
      <c r="H3939" t="s">
        <v>8953</v>
      </c>
      <c r="I3939" t="s">
        <v>8954</v>
      </c>
    </row>
    <row r="3940" spans="2:9" hidden="1">
      <c r="B3940" t="s">
        <v>9462</v>
      </c>
      <c r="C3940" t="s">
        <v>9463</v>
      </c>
      <c r="D3940" t="s">
        <v>2438</v>
      </c>
      <c r="E3940" t="s">
        <v>2439</v>
      </c>
      <c r="F3940" t="s">
        <v>8354</v>
      </c>
      <c r="G3940" t="s">
        <v>8355</v>
      </c>
      <c r="H3940" t="s">
        <v>8953</v>
      </c>
      <c r="I3940" t="s">
        <v>8954</v>
      </c>
    </row>
    <row r="3941" spans="2:9" hidden="1">
      <c r="B3941" t="s">
        <v>9464</v>
      </c>
      <c r="C3941" t="s">
        <v>9465</v>
      </c>
      <c r="D3941" t="s">
        <v>2438</v>
      </c>
      <c r="E3941" t="s">
        <v>2439</v>
      </c>
      <c r="F3941" t="s">
        <v>8883</v>
      </c>
      <c r="G3941" t="s">
        <v>8884</v>
      </c>
      <c r="H3941" t="s">
        <v>8748</v>
      </c>
      <c r="I3941" t="s">
        <v>8749</v>
      </c>
    </row>
    <row r="3942" spans="2:9" hidden="1">
      <c r="B3942" t="s">
        <v>9466</v>
      </c>
      <c r="C3942" t="s">
        <v>9467</v>
      </c>
      <c r="D3942" t="s">
        <v>2438</v>
      </c>
      <c r="E3942" t="s">
        <v>2439</v>
      </c>
      <c r="F3942" t="s">
        <v>8402</v>
      </c>
      <c r="G3942" t="s">
        <v>8403</v>
      </c>
      <c r="H3942" t="s">
        <v>8719</v>
      </c>
      <c r="I3942" t="s">
        <v>8720</v>
      </c>
    </row>
    <row r="3943" spans="2:9" hidden="1">
      <c r="B3943" t="s">
        <v>9468</v>
      </c>
      <c r="C3943" t="s">
        <v>9469</v>
      </c>
      <c r="D3943" t="s">
        <v>2438</v>
      </c>
      <c r="E3943" t="s">
        <v>2439</v>
      </c>
      <c r="F3943" t="s">
        <v>8826</v>
      </c>
      <c r="G3943" t="s">
        <v>8827</v>
      </c>
      <c r="H3943" t="s">
        <v>9470</v>
      </c>
      <c r="I3943" t="s">
        <v>9471</v>
      </c>
    </row>
    <row r="3944" spans="2:9" hidden="1">
      <c r="B3944" t="s">
        <v>9472</v>
      </c>
      <c r="C3944" t="s">
        <v>9473</v>
      </c>
      <c r="D3944" t="s">
        <v>2438</v>
      </c>
      <c r="E3944" t="s">
        <v>2439</v>
      </c>
      <c r="F3944" t="s">
        <v>8330</v>
      </c>
      <c r="G3944" t="s">
        <v>8331</v>
      </c>
      <c r="H3944" t="s">
        <v>8719</v>
      </c>
      <c r="I3944" t="s">
        <v>8720</v>
      </c>
    </row>
    <row r="3945" spans="2:9" hidden="1">
      <c r="B3945" t="s">
        <v>9474</v>
      </c>
      <c r="C3945" t="s">
        <v>9475</v>
      </c>
      <c r="D3945" t="s">
        <v>2438</v>
      </c>
      <c r="E3945" t="s">
        <v>2439</v>
      </c>
      <c r="F3945" t="s">
        <v>7191</v>
      </c>
      <c r="G3945" t="s">
        <v>7192</v>
      </c>
      <c r="H3945" t="s">
        <v>8771</v>
      </c>
      <c r="I3945" t="s">
        <v>8772</v>
      </c>
    </row>
    <row r="3946" spans="2:9" hidden="1">
      <c r="B3946" t="s">
        <v>9476</v>
      </c>
      <c r="C3946" t="s">
        <v>9477</v>
      </c>
      <c r="D3946" t="s">
        <v>2438</v>
      </c>
      <c r="E3946" t="s">
        <v>2439</v>
      </c>
      <c r="F3946" t="s">
        <v>7783</v>
      </c>
      <c r="G3946" t="s">
        <v>7784</v>
      </c>
      <c r="H3946" t="s">
        <v>8719</v>
      </c>
      <c r="I3946" t="s">
        <v>8720</v>
      </c>
    </row>
    <row r="3947" spans="2:9" hidden="1">
      <c r="B3947" t="s">
        <v>9478</v>
      </c>
      <c r="C3947" t="s">
        <v>9479</v>
      </c>
      <c r="D3947" t="s">
        <v>2438</v>
      </c>
      <c r="E3947" t="s">
        <v>2439</v>
      </c>
      <c r="F3947" t="s">
        <v>8414</v>
      </c>
      <c r="G3947" t="s">
        <v>8415</v>
      </c>
      <c r="H3947" t="s">
        <v>8953</v>
      </c>
      <c r="I3947" t="s">
        <v>8954</v>
      </c>
    </row>
    <row r="3948" spans="2:9" hidden="1">
      <c r="B3948" t="s">
        <v>9480</v>
      </c>
      <c r="C3948" t="s">
        <v>9481</v>
      </c>
      <c r="D3948" t="s">
        <v>2438</v>
      </c>
      <c r="E3948" t="s">
        <v>2439</v>
      </c>
      <c r="F3948" t="s">
        <v>7943</v>
      </c>
      <c r="G3948" t="s">
        <v>7944</v>
      </c>
      <c r="H3948" t="s">
        <v>8953</v>
      </c>
      <c r="I3948" t="s">
        <v>8954</v>
      </c>
    </row>
    <row r="3949" spans="2:9" hidden="1">
      <c r="B3949" t="s">
        <v>9482</v>
      </c>
      <c r="C3949" t="s">
        <v>9483</v>
      </c>
      <c r="D3949" t="s">
        <v>2438</v>
      </c>
      <c r="E3949" t="s">
        <v>2439</v>
      </c>
      <c r="F3949" t="s">
        <v>9257</v>
      </c>
      <c r="G3949" t="s">
        <v>9258</v>
      </c>
      <c r="H3949" t="s">
        <v>8719</v>
      </c>
      <c r="I3949" t="s">
        <v>8720</v>
      </c>
    </row>
    <row r="3950" spans="2:9" hidden="1">
      <c r="B3950" t="s">
        <v>9484</v>
      </c>
      <c r="C3950" t="s">
        <v>9485</v>
      </c>
      <c r="D3950" t="s">
        <v>2438</v>
      </c>
      <c r="E3950" t="s">
        <v>2439</v>
      </c>
      <c r="F3950" t="s">
        <v>8414</v>
      </c>
      <c r="G3950" t="s">
        <v>8415</v>
      </c>
      <c r="H3950" t="s">
        <v>8953</v>
      </c>
      <c r="I3950" t="s">
        <v>8954</v>
      </c>
    </row>
    <row r="3951" spans="2:9" hidden="1">
      <c r="B3951" t="s">
        <v>9486</v>
      </c>
      <c r="C3951" t="s">
        <v>9487</v>
      </c>
      <c r="D3951" t="s">
        <v>2438</v>
      </c>
      <c r="E3951" t="s">
        <v>2439</v>
      </c>
      <c r="F3951" t="s">
        <v>8495</v>
      </c>
      <c r="G3951" t="s">
        <v>8496</v>
      </c>
      <c r="H3951" t="s">
        <v>8953</v>
      </c>
      <c r="I3951" t="s">
        <v>8954</v>
      </c>
    </row>
    <row r="3952" spans="2:9" hidden="1">
      <c r="B3952" t="s">
        <v>9488</v>
      </c>
      <c r="C3952" t="s">
        <v>9489</v>
      </c>
      <c r="D3952" t="s">
        <v>2438</v>
      </c>
      <c r="E3952" t="s">
        <v>2439</v>
      </c>
      <c r="F3952" t="s">
        <v>8660</v>
      </c>
      <c r="G3952" t="s">
        <v>8661</v>
      </c>
      <c r="H3952" t="s">
        <v>8719</v>
      </c>
      <c r="I3952" t="s">
        <v>8720</v>
      </c>
    </row>
    <row r="3953" spans="2:9" hidden="1">
      <c r="B3953" t="s">
        <v>9490</v>
      </c>
      <c r="C3953" t="s">
        <v>9491</v>
      </c>
      <c r="D3953" t="s">
        <v>2438</v>
      </c>
      <c r="E3953" t="s">
        <v>2439</v>
      </c>
      <c r="F3953" t="s">
        <v>8366</v>
      </c>
      <c r="G3953" t="s">
        <v>8367</v>
      </c>
      <c r="H3953" t="s">
        <v>8953</v>
      </c>
      <c r="I3953" t="s">
        <v>8954</v>
      </c>
    </row>
    <row r="3954" spans="2:9" hidden="1">
      <c r="B3954" t="s">
        <v>9492</v>
      </c>
      <c r="C3954" t="s">
        <v>9493</v>
      </c>
      <c r="D3954" t="s">
        <v>2438</v>
      </c>
      <c r="E3954" t="s">
        <v>2439</v>
      </c>
      <c r="F3954" t="s">
        <v>8448</v>
      </c>
      <c r="G3954" t="s">
        <v>8449</v>
      </c>
      <c r="H3954" t="s">
        <v>8719</v>
      </c>
      <c r="I3954" t="s">
        <v>8720</v>
      </c>
    </row>
    <row r="3955" spans="2:9" hidden="1">
      <c r="B3955" t="s">
        <v>9494</v>
      </c>
      <c r="C3955" t="s">
        <v>9495</v>
      </c>
      <c r="D3955" t="s">
        <v>2438</v>
      </c>
      <c r="E3955" t="s">
        <v>2439</v>
      </c>
      <c r="F3955" t="s">
        <v>8471</v>
      </c>
      <c r="G3955" t="s">
        <v>8472</v>
      </c>
      <c r="H3955" t="s">
        <v>8953</v>
      </c>
      <c r="I3955" t="s">
        <v>8954</v>
      </c>
    </row>
    <row r="3956" spans="2:9" hidden="1">
      <c r="B3956" t="s">
        <v>9496</v>
      </c>
      <c r="C3956" t="s">
        <v>9497</v>
      </c>
      <c r="D3956" t="s">
        <v>2438</v>
      </c>
      <c r="E3956" t="s">
        <v>2439</v>
      </c>
      <c r="F3956" t="s">
        <v>8414</v>
      </c>
      <c r="G3956" t="s">
        <v>8415</v>
      </c>
      <c r="H3956" t="s">
        <v>8953</v>
      </c>
      <c r="I3956" t="s">
        <v>8954</v>
      </c>
    </row>
    <row r="3957" spans="2:9" hidden="1">
      <c r="B3957" t="s">
        <v>9498</v>
      </c>
      <c r="C3957" t="s">
        <v>9499</v>
      </c>
      <c r="D3957" t="s">
        <v>2438</v>
      </c>
      <c r="E3957" t="s">
        <v>2439</v>
      </c>
      <c r="F3957" t="s">
        <v>8388</v>
      </c>
      <c r="G3957" t="s">
        <v>8389</v>
      </c>
      <c r="H3957" t="s">
        <v>8719</v>
      </c>
      <c r="I3957" t="s">
        <v>8720</v>
      </c>
    </row>
    <row r="3958" spans="2:9" hidden="1">
      <c r="B3958" t="s">
        <v>9500</v>
      </c>
      <c r="C3958" t="s">
        <v>9501</v>
      </c>
      <c r="D3958" t="s">
        <v>2438</v>
      </c>
      <c r="E3958" t="s">
        <v>2439</v>
      </c>
      <c r="F3958" t="s">
        <v>8432</v>
      </c>
      <c r="G3958" t="s">
        <v>8433</v>
      </c>
      <c r="H3958" t="s">
        <v>8719</v>
      </c>
      <c r="I3958" t="s">
        <v>8720</v>
      </c>
    </row>
    <row r="3959" spans="2:9" hidden="1">
      <c r="B3959" t="s">
        <v>9502</v>
      </c>
      <c r="C3959" t="s">
        <v>9503</v>
      </c>
      <c r="D3959" t="s">
        <v>2438</v>
      </c>
      <c r="E3959" t="s">
        <v>2439</v>
      </c>
      <c r="F3959" t="s">
        <v>9001</v>
      </c>
      <c r="G3959" t="s">
        <v>9002</v>
      </c>
      <c r="H3959" t="s">
        <v>8953</v>
      </c>
      <c r="I3959" t="s">
        <v>8954</v>
      </c>
    </row>
    <row r="3960" spans="2:9" hidden="1">
      <c r="B3960" t="s">
        <v>9504</v>
      </c>
      <c r="C3960" t="s">
        <v>9505</v>
      </c>
      <c r="D3960" t="s">
        <v>2438</v>
      </c>
      <c r="E3960" t="s">
        <v>2439</v>
      </c>
      <c r="F3960" t="s">
        <v>8586</v>
      </c>
      <c r="G3960" t="s">
        <v>8587</v>
      </c>
      <c r="H3960" t="s">
        <v>8953</v>
      </c>
      <c r="I3960" t="s">
        <v>8954</v>
      </c>
    </row>
    <row r="3961" spans="2:9" hidden="1">
      <c r="B3961" t="s">
        <v>9506</v>
      </c>
      <c r="C3961" t="s">
        <v>9507</v>
      </c>
      <c r="D3961" t="s">
        <v>2438</v>
      </c>
      <c r="E3961" t="s">
        <v>2439</v>
      </c>
      <c r="F3961" t="s">
        <v>8388</v>
      </c>
      <c r="G3961" t="s">
        <v>8389</v>
      </c>
      <c r="H3961" t="s">
        <v>8953</v>
      </c>
      <c r="I3961" t="s">
        <v>8954</v>
      </c>
    </row>
    <row r="3962" spans="2:9" hidden="1">
      <c r="B3962" t="s">
        <v>9508</v>
      </c>
      <c r="C3962" t="s">
        <v>9509</v>
      </c>
      <c r="D3962" t="s">
        <v>2438</v>
      </c>
      <c r="E3962" t="s">
        <v>2439</v>
      </c>
      <c r="F3962" t="s">
        <v>7563</v>
      </c>
      <c r="G3962" t="s">
        <v>7564</v>
      </c>
      <c r="H3962" t="s">
        <v>8719</v>
      </c>
      <c r="I3962" t="s">
        <v>8720</v>
      </c>
    </row>
    <row r="3963" spans="2:9" hidden="1">
      <c r="B3963" t="s">
        <v>9510</v>
      </c>
      <c r="C3963" t="s">
        <v>9511</v>
      </c>
      <c r="D3963" t="s">
        <v>2438</v>
      </c>
      <c r="E3963" t="s">
        <v>2439</v>
      </c>
      <c r="F3963" t="s">
        <v>9512</v>
      </c>
      <c r="G3963" t="s">
        <v>9513</v>
      </c>
      <c r="H3963" t="s">
        <v>8719</v>
      </c>
      <c r="I3963" t="s">
        <v>8720</v>
      </c>
    </row>
    <row r="3964" spans="2:9" hidden="1">
      <c r="B3964" t="s">
        <v>9514</v>
      </c>
      <c r="C3964" t="s">
        <v>9515</v>
      </c>
      <c r="D3964" t="s">
        <v>2438</v>
      </c>
      <c r="E3964" t="s">
        <v>2439</v>
      </c>
      <c r="F3964" t="s">
        <v>7191</v>
      </c>
      <c r="G3964" t="s">
        <v>7192</v>
      </c>
      <c r="H3964" t="s">
        <v>8719</v>
      </c>
      <c r="I3964" t="s">
        <v>8720</v>
      </c>
    </row>
    <row r="3965" spans="2:9" hidden="1">
      <c r="B3965" t="s">
        <v>9516</v>
      </c>
      <c r="C3965" t="s">
        <v>9517</v>
      </c>
      <c r="D3965" t="s">
        <v>2438</v>
      </c>
      <c r="E3965" t="s">
        <v>2439</v>
      </c>
      <c r="F3965" t="s">
        <v>7887</v>
      </c>
      <c r="G3965" t="s">
        <v>7888</v>
      </c>
      <c r="H3965" t="s">
        <v>8953</v>
      </c>
      <c r="I3965" t="s">
        <v>8954</v>
      </c>
    </row>
    <row r="3966" spans="2:9" hidden="1">
      <c r="B3966" t="s">
        <v>9518</v>
      </c>
      <c r="C3966" t="s">
        <v>9519</v>
      </c>
      <c r="D3966" t="s">
        <v>2438</v>
      </c>
      <c r="E3966" t="s">
        <v>2439</v>
      </c>
      <c r="F3966" t="s">
        <v>8312</v>
      </c>
      <c r="G3966" t="s">
        <v>8313</v>
      </c>
      <c r="H3966" t="s">
        <v>8719</v>
      </c>
      <c r="I3966" t="s">
        <v>8720</v>
      </c>
    </row>
    <row r="3967" spans="2:9" hidden="1">
      <c r="B3967" t="s">
        <v>9520</v>
      </c>
      <c r="C3967" t="s">
        <v>9521</v>
      </c>
      <c r="D3967" t="s">
        <v>2438</v>
      </c>
      <c r="E3967" t="s">
        <v>2439</v>
      </c>
      <c r="F3967" t="s">
        <v>7439</v>
      </c>
      <c r="G3967" t="s">
        <v>7440</v>
      </c>
      <c r="H3967" t="s">
        <v>8719</v>
      </c>
      <c r="I3967" t="s">
        <v>8720</v>
      </c>
    </row>
    <row r="3968" spans="2:9" hidden="1">
      <c r="B3968" t="s">
        <v>9522</v>
      </c>
      <c r="C3968" t="s">
        <v>9523</v>
      </c>
      <c r="D3968" t="s">
        <v>2438</v>
      </c>
      <c r="E3968" t="s">
        <v>2439</v>
      </c>
      <c r="F3968" t="s">
        <v>8366</v>
      </c>
      <c r="G3968" t="s">
        <v>8367</v>
      </c>
      <c r="H3968" t="s">
        <v>8953</v>
      </c>
      <c r="I3968" t="s">
        <v>8954</v>
      </c>
    </row>
    <row r="3969" spans="2:9" hidden="1">
      <c r="B3969" t="s">
        <v>9524</v>
      </c>
      <c r="C3969" t="s">
        <v>9525</v>
      </c>
      <c r="D3969" t="s">
        <v>2438</v>
      </c>
      <c r="E3969" t="s">
        <v>2439</v>
      </c>
      <c r="F3969" t="s">
        <v>7773</v>
      </c>
      <c r="G3969" t="s">
        <v>7774</v>
      </c>
      <c r="H3969" t="s">
        <v>8953</v>
      </c>
      <c r="I3969" t="s">
        <v>8954</v>
      </c>
    </row>
    <row r="3970" spans="2:9" hidden="1">
      <c r="B3970" t="s">
        <v>9526</v>
      </c>
      <c r="C3970" t="s">
        <v>9527</v>
      </c>
      <c r="D3970" t="s">
        <v>2438</v>
      </c>
      <c r="E3970" t="s">
        <v>2439</v>
      </c>
      <c r="F3970" t="s">
        <v>9528</v>
      </c>
      <c r="G3970" t="s">
        <v>9529</v>
      </c>
      <c r="H3970" t="s">
        <v>8719</v>
      </c>
      <c r="I3970" t="s">
        <v>8720</v>
      </c>
    </row>
    <row r="3971" spans="2:9" hidden="1">
      <c r="B3971" t="s">
        <v>9530</v>
      </c>
      <c r="C3971" t="s">
        <v>9531</v>
      </c>
      <c r="D3971" t="s">
        <v>2438</v>
      </c>
      <c r="E3971" t="s">
        <v>2439</v>
      </c>
      <c r="F3971" t="s">
        <v>8001</v>
      </c>
      <c r="G3971" t="s">
        <v>8002</v>
      </c>
      <c r="H3971" t="s">
        <v>8953</v>
      </c>
      <c r="I3971" t="s">
        <v>8954</v>
      </c>
    </row>
    <row r="3972" spans="2:9" hidden="1">
      <c r="B3972" t="s">
        <v>9532</v>
      </c>
      <c r="C3972" t="s">
        <v>9533</v>
      </c>
      <c r="D3972" t="s">
        <v>2438</v>
      </c>
      <c r="E3972" t="s">
        <v>2439</v>
      </c>
      <c r="F3972" t="s">
        <v>2440</v>
      </c>
      <c r="G3972" t="s">
        <v>2441</v>
      </c>
      <c r="H3972" t="s">
        <v>8953</v>
      </c>
      <c r="I3972" t="s">
        <v>8954</v>
      </c>
    </row>
    <row r="3973" spans="2:9" hidden="1">
      <c r="B3973" t="s">
        <v>9534</v>
      </c>
      <c r="C3973" t="s">
        <v>9535</v>
      </c>
      <c r="D3973" t="s">
        <v>2438</v>
      </c>
      <c r="E3973" t="s">
        <v>2439</v>
      </c>
      <c r="F3973" t="s">
        <v>8471</v>
      </c>
      <c r="G3973" t="s">
        <v>8472</v>
      </c>
      <c r="H3973" t="s">
        <v>8953</v>
      </c>
      <c r="I3973" t="s">
        <v>8954</v>
      </c>
    </row>
    <row r="3974" spans="2:9" hidden="1">
      <c r="B3974" t="s">
        <v>9536</v>
      </c>
      <c r="C3974" t="s">
        <v>9537</v>
      </c>
      <c r="D3974" t="s">
        <v>2438</v>
      </c>
      <c r="E3974" t="s">
        <v>2439</v>
      </c>
      <c r="F3974" t="s">
        <v>7717</v>
      </c>
      <c r="G3974" t="s">
        <v>7718</v>
      </c>
      <c r="H3974" t="s">
        <v>9470</v>
      </c>
      <c r="I3974" t="s">
        <v>9471</v>
      </c>
    </row>
    <row r="3975" spans="2:9" hidden="1">
      <c r="B3975" t="s">
        <v>9538</v>
      </c>
      <c r="C3975" t="s">
        <v>9539</v>
      </c>
      <c r="D3975" t="s">
        <v>2438</v>
      </c>
      <c r="E3975" t="s">
        <v>2439</v>
      </c>
      <c r="F3975" t="s">
        <v>7605</v>
      </c>
      <c r="G3975" t="s">
        <v>7606</v>
      </c>
      <c r="H3975" t="s">
        <v>9540</v>
      </c>
      <c r="I3975" t="s">
        <v>9541</v>
      </c>
    </row>
    <row r="3976" spans="2:9" hidden="1">
      <c r="B3976" t="s">
        <v>9542</v>
      </c>
      <c r="C3976" t="s">
        <v>9543</v>
      </c>
      <c r="D3976" t="s">
        <v>2438</v>
      </c>
      <c r="E3976" t="s">
        <v>2439</v>
      </c>
      <c r="F3976" t="s">
        <v>8837</v>
      </c>
      <c r="G3976" t="s">
        <v>8838</v>
      </c>
      <c r="H3976" t="s">
        <v>8297</v>
      </c>
      <c r="I3976" t="s">
        <v>60</v>
      </c>
    </row>
    <row r="3977" spans="2:9" hidden="1">
      <c r="B3977" t="s">
        <v>9544</v>
      </c>
      <c r="C3977" t="s">
        <v>9545</v>
      </c>
      <c r="D3977" t="s">
        <v>2438</v>
      </c>
      <c r="E3977" t="s">
        <v>2439</v>
      </c>
      <c r="F3977" t="s">
        <v>9031</v>
      </c>
      <c r="G3977" t="s">
        <v>9032</v>
      </c>
      <c r="H3977" t="s">
        <v>9269</v>
      </c>
      <c r="I3977" t="s">
        <v>9270</v>
      </c>
    </row>
    <row r="3978" spans="2:9" hidden="1">
      <c r="B3978" t="s">
        <v>9546</v>
      </c>
      <c r="C3978" t="s">
        <v>9547</v>
      </c>
      <c r="D3978" t="s">
        <v>2438</v>
      </c>
      <c r="E3978" t="s">
        <v>2439</v>
      </c>
      <c r="F3978" t="s">
        <v>8560</v>
      </c>
      <c r="G3978" t="s">
        <v>8561</v>
      </c>
      <c r="H3978" t="s">
        <v>9169</v>
      </c>
      <c r="I3978" t="s">
        <v>9170</v>
      </c>
    </row>
    <row r="3979" spans="2:9" hidden="1">
      <c r="B3979" t="s">
        <v>9548</v>
      </c>
      <c r="C3979" t="s">
        <v>9549</v>
      </c>
      <c r="D3979" t="s">
        <v>2438</v>
      </c>
      <c r="E3979" t="s">
        <v>2439</v>
      </c>
      <c r="F3979" t="s">
        <v>7773</v>
      </c>
      <c r="G3979" t="s">
        <v>7774</v>
      </c>
      <c r="H3979" t="s">
        <v>8719</v>
      </c>
      <c r="I3979" t="s">
        <v>8720</v>
      </c>
    </row>
    <row r="3980" spans="2:9" hidden="1">
      <c r="B3980" t="s">
        <v>9550</v>
      </c>
      <c r="C3980" t="s">
        <v>7980</v>
      </c>
      <c r="D3980" t="s">
        <v>2438</v>
      </c>
      <c r="E3980" t="s">
        <v>2439</v>
      </c>
      <c r="F3980" t="s">
        <v>7557</v>
      </c>
      <c r="G3980" t="s">
        <v>7558</v>
      </c>
      <c r="H3980" t="s">
        <v>8953</v>
      </c>
      <c r="I3980" t="s">
        <v>8954</v>
      </c>
    </row>
    <row r="3981" spans="2:9" hidden="1">
      <c r="B3981" t="s">
        <v>9551</v>
      </c>
      <c r="C3981" t="s">
        <v>9552</v>
      </c>
      <c r="D3981" t="s">
        <v>2438</v>
      </c>
      <c r="E3981" t="s">
        <v>2439</v>
      </c>
      <c r="F3981" t="s">
        <v>8959</v>
      </c>
      <c r="G3981" t="s">
        <v>8960</v>
      </c>
      <c r="H3981" t="s">
        <v>8953</v>
      </c>
      <c r="I3981" t="s">
        <v>8954</v>
      </c>
    </row>
    <row r="3982" spans="2:9" hidden="1">
      <c r="B3982" t="s">
        <v>9553</v>
      </c>
      <c r="C3982" t="s">
        <v>9554</v>
      </c>
      <c r="D3982" t="s">
        <v>2438</v>
      </c>
      <c r="E3982" t="s">
        <v>2439</v>
      </c>
      <c r="F3982" t="s">
        <v>8426</v>
      </c>
      <c r="G3982" t="s">
        <v>8427</v>
      </c>
      <c r="H3982" t="s">
        <v>8953</v>
      </c>
      <c r="I3982" t="s">
        <v>8954</v>
      </c>
    </row>
    <row r="3983" spans="2:9" hidden="1">
      <c r="B3983" t="s">
        <v>9555</v>
      </c>
      <c r="C3983" t="s">
        <v>9556</v>
      </c>
      <c r="D3983" t="s">
        <v>2438</v>
      </c>
      <c r="E3983" t="s">
        <v>2439</v>
      </c>
      <c r="F3983" t="s">
        <v>8378</v>
      </c>
      <c r="G3983" t="s">
        <v>8379</v>
      </c>
      <c r="H3983" t="s">
        <v>8719</v>
      </c>
      <c r="I3983" t="s">
        <v>8720</v>
      </c>
    </row>
    <row r="3984" spans="2:9" hidden="1">
      <c r="B3984" t="s">
        <v>9557</v>
      </c>
      <c r="C3984" t="s">
        <v>9558</v>
      </c>
      <c r="D3984" t="s">
        <v>2438</v>
      </c>
      <c r="E3984" t="s">
        <v>2439</v>
      </c>
      <c r="F3984" t="s">
        <v>8330</v>
      </c>
      <c r="G3984" t="s">
        <v>8331</v>
      </c>
      <c r="H3984" t="s">
        <v>9169</v>
      </c>
      <c r="I3984" t="s">
        <v>9170</v>
      </c>
    </row>
    <row r="3985" spans="2:9" hidden="1">
      <c r="B3985" t="s">
        <v>9559</v>
      </c>
      <c r="C3985" t="s">
        <v>9560</v>
      </c>
      <c r="D3985" t="s">
        <v>2438</v>
      </c>
      <c r="E3985" t="s">
        <v>2439</v>
      </c>
      <c r="F3985" t="s">
        <v>7423</v>
      </c>
      <c r="G3985" t="s">
        <v>7424</v>
      </c>
      <c r="H3985" t="s">
        <v>8953</v>
      </c>
      <c r="I3985" t="s">
        <v>8954</v>
      </c>
    </row>
    <row r="3986" spans="2:9" hidden="1">
      <c r="B3986" t="s">
        <v>9561</v>
      </c>
      <c r="C3986" t="s">
        <v>9562</v>
      </c>
      <c r="D3986" t="s">
        <v>2438</v>
      </c>
      <c r="E3986" t="s">
        <v>2439</v>
      </c>
      <c r="F3986" t="s">
        <v>7563</v>
      </c>
      <c r="G3986" t="s">
        <v>7564</v>
      </c>
      <c r="H3986" t="s">
        <v>8725</v>
      </c>
      <c r="I3986" t="s">
        <v>8726</v>
      </c>
    </row>
    <row r="3987" spans="2:9" hidden="1">
      <c r="B3987" t="s">
        <v>9563</v>
      </c>
      <c r="C3987" t="s">
        <v>9564</v>
      </c>
      <c r="D3987" t="s">
        <v>2438</v>
      </c>
      <c r="E3987" t="s">
        <v>2439</v>
      </c>
      <c r="F3987" t="s">
        <v>7783</v>
      </c>
      <c r="G3987" t="s">
        <v>7784</v>
      </c>
      <c r="H3987" t="s">
        <v>8719</v>
      </c>
      <c r="I3987" t="s">
        <v>8720</v>
      </c>
    </row>
    <row r="3988" spans="2:9" hidden="1">
      <c r="B3988" t="s">
        <v>9565</v>
      </c>
      <c r="C3988" t="s">
        <v>9566</v>
      </c>
      <c r="D3988" t="s">
        <v>2438</v>
      </c>
      <c r="E3988" t="s">
        <v>2439</v>
      </c>
      <c r="F3988" t="s">
        <v>7525</v>
      </c>
      <c r="G3988" t="s">
        <v>7526</v>
      </c>
      <c r="H3988" t="s">
        <v>8953</v>
      </c>
      <c r="I3988" t="s">
        <v>8954</v>
      </c>
    </row>
    <row r="3989" spans="2:9" hidden="1">
      <c r="B3989" t="s">
        <v>9567</v>
      </c>
      <c r="C3989" t="s">
        <v>9568</v>
      </c>
      <c r="D3989" t="s">
        <v>2438</v>
      </c>
      <c r="E3989" t="s">
        <v>2439</v>
      </c>
      <c r="F3989" t="s">
        <v>9007</v>
      </c>
      <c r="G3989" t="s">
        <v>9008</v>
      </c>
      <c r="H3989" t="s">
        <v>9269</v>
      </c>
      <c r="I3989" t="s">
        <v>9270</v>
      </c>
    </row>
    <row r="3990" spans="2:9" hidden="1">
      <c r="B3990" t="s">
        <v>9569</v>
      </c>
      <c r="C3990" t="s">
        <v>9570</v>
      </c>
      <c r="D3990" t="s">
        <v>2438</v>
      </c>
      <c r="E3990" t="s">
        <v>2439</v>
      </c>
      <c r="F3990" t="s">
        <v>9007</v>
      </c>
      <c r="G3990" t="s">
        <v>9008</v>
      </c>
      <c r="H3990" t="s">
        <v>8771</v>
      </c>
      <c r="I3990" t="s">
        <v>8772</v>
      </c>
    </row>
    <row r="3991" spans="2:9" hidden="1">
      <c r="B3991" t="s">
        <v>9571</v>
      </c>
      <c r="C3991" t="s">
        <v>9572</v>
      </c>
      <c r="D3991" t="s">
        <v>2438</v>
      </c>
      <c r="E3991" t="s">
        <v>2439</v>
      </c>
      <c r="F3991" t="s">
        <v>8959</v>
      </c>
      <c r="G3991" t="s">
        <v>8960</v>
      </c>
      <c r="H3991" t="s">
        <v>8719</v>
      </c>
      <c r="I3991" t="s">
        <v>8720</v>
      </c>
    </row>
    <row r="3992" spans="2:9" hidden="1">
      <c r="B3992" t="s">
        <v>9573</v>
      </c>
      <c r="C3992" t="s">
        <v>9574</v>
      </c>
      <c r="D3992" t="s">
        <v>2438</v>
      </c>
      <c r="E3992" t="s">
        <v>2439</v>
      </c>
      <c r="F3992" t="s">
        <v>7773</v>
      </c>
      <c r="G3992" t="s">
        <v>7774</v>
      </c>
      <c r="H3992" t="s">
        <v>8953</v>
      </c>
      <c r="I3992" t="s">
        <v>8954</v>
      </c>
    </row>
    <row r="3993" spans="2:9" hidden="1">
      <c r="B3993" t="s">
        <v>9575</v>
      </c>
      <c r="C3993" t="s">
        <v>9576</v>
      </c>
      <c r="D3993" t="s">
        <v>2438</v>
      </c>
      <c r="E3993" t="s">
        <v>2439</v>
      </c>
      <c r="F3993" t="s">
        <v>7783</v>
      </c>
      <c r="G3993" t="s">
        <v>7784</v>
      </c>
      <c r="H3993" t="s">
        <v>8953</v>
      </c>
      <c r="I3993" t="s">
        <v>8954</v>
      </c>
    </row>
    <row r="3994" spans="2:9" hidden="1">
      <c r="B3994" t="s">
        <v>9577</v>
      </c>
      <c r="C3994" t="s">
        <v>9578</v>
      </c>
      <c r="D3994" t="s">
        <v>2438</v>
      </c>
      <c r="E3994" t="s">
        <v>2439</v>
      </c>
      <c r="F3994" t="s">
        <v>8330</v>
      </c>
      <c r="G3994" t="s">
        <v>8331</v>
      </c>
      <c r="H3994" t="s">
        <v>8719</v>
      </c>
      <c r="I3994" t="s">
        <v>8720</v>
      </c>
    </row>
    <row r="3995" spans="2:9" hidden="1">
      <c r="B3995" t="s">
        <v>9579</v>
      </c>
      <c r="C3995" t="s">
        <v>9580</v>
      </c>
      <c r="D3995" t="s">
        <v>2438</v>
      </c>
      <c r="E3995" t="s">
        <v>2439</v>
      </c>
      <c r="F3995" t="s">
        <v>9581</v>
      </c>
      <c r="G3995" t="s">
        <v>9582</v>
      </c>
      <c r="H3995" t="s">
        <v>8719</v>
      </c>
      <c r="I3995" t="s">
        <v>8720</v>
      </c>
    </row>
    <row r="3996" spans="2:9" hidden="1">
      <c r="B3996" t="s">
        <v>9583</v>
      </c>
      <c r="C3996" t="s">
        <v>9584</v>
      </c>
      <c r="D3996" t="s">
        <v>2438</v>
      </c>
      <c r="E3996" t="s">
        <v>2439</v>
      </c>
      <c r="F3996" t="s">
        <v>8518</v>
      </c>
      <c r="G3996" t="s">
        <v>8519</v>
      </c>
      <c r="H3996" t="s">
        <v>8953</v>
      </c>
      <c r="I3996" t="s">
        <v>8954</v>
      </c>
    </row>
    <row r="3997" spans="2:9" hidden="1">
      <c r="B3997" t="s">
        <v>9585</v>
      </c>
      <c r="C3997" t="s">
        <v>9586</v>
      </c>
      <c r="D3997" t="s">
        <v>2438</v>
      </c>
      <c r="E3997" t="s">
        <v>2439</v>
      </c>
      <c r="F3997" t="s">
        <v>7423</v>
      </c>
      <c r="G3997" t="s">
        <v>7424</v>
      </c>
      <c r="H3997" t="s">
        <v>9169</v>
      </c>
      <c r="I3997" t="s">
        <v>9170</v>
      </c>
    </row>
    <row r="3998" spans="2:9" hidden="1">
      <c r="B3998" t="s">
        <v>9587</v>
      </c>
      <c r="C3998" t="s">
        <v>9588</v>
      </c>
      <c r="D3998" t="s">
        <v>2438</v>
      </c>
      <c r="E3998" t="s">
        <v>2439</v>
      </c>
      <c r="F3998" t="s">
        <v>8326</v>
      </c>
      <c r="G3998" t="s">
        <v>8327</v>
      </c>
      <c r="H3998" t="s">
        <v>8953</v>
      </c>
      <c r="I3998" t="s">
        <v>8954</v>
      </c>
    </row>
    <row r="3999" spans="2:9" hidden="1">
      <c r="B3999" t="s">
        <v>9589</v>
      </c>
      <c r="C3999" t="s">
        <v>9590</v>
      </c>
      <c r="D3999" t="s">
        <v>2438</v>
      </c>
      <c r="E3999" t="s">
        <v>2439</v>
      </c>
      <c r="F3999" t="s">
        <v>7503</v>
      </c>
      <c r="G3999" t="s">
        <v>7504</v>
      </c>
      <c r="H3999" t="s">
        <v>8953</v>
      </c>
      <c r="I3999" t="s">
        <v>8954</v>
      </c>
    </row>
    <row r="4000" spans="2:9" hidden="1">
      <c r="B4000" t="s">
        <v>9591</v>
      </c>
      <c r="C4000" t="s">
        <v>9592</v>
      </c>
      <c r="D4000" t="s">
        <v>2438</v>
      </c>
      <c r="E4000" t="s">
        <v>2439</v>
      </c>
      <c r="F4000" t="s">
        <v>8826</v>
      </c>
      <c r="G4000" t="s">
        <v>8827</v>
      </c>
      <c r="H4000" t="s">
        <v>8719</v>
      </c>
      <c r="I4000" t="s">
        <v>8720</v>
      </c>
    </row>
    <row r="4001" spans="2:9" hidden="1">
      <c r="B4001" t="s">
        <v>9593</v>
      </c>
      <c r="C4001" t="s">
        <v>9594</v>
      </c>
      <c r="D4001" t="s">
        <v>2438</v>
      </c>
      <c r="E4001" t="s">
        <v>2439</v>
      </c>
      <c r="F4001" t="s">
        <v>7949</v>
      </c>
      <c r="G4001" t="s">
        <v>7950</v>
      </c>
      <c r="H4001" t="s">
        <v>8719</v>
      </c>
      <c r="I4001" t="s">
        <v>8720</v>
      </c>
    </row>
    <row r="4002" spans="2:9" hidden="1">
      <c r="B4002" t="s">
        <v>9595</v>
      </c>
      <c r="C4002" t="s">
        <v>9596</v>
      </c>
      <c r="D4002" t="s">
        <v>2438</v>
      </c>
      <c r="E4002" t="s">
        <v>2439</v>
      </c>
      <c r="F4002" t="s">
        <v>8444</v>
      </c>
      <c r="G4002" t="s">
        <v>8445</v>
      </c>
      <c r="H4002" t="s">
        <v>8725</v>
      </c>
      <c r="I4002" t="s">
        <v>8726</v>
      </c>
    </row>
    <row r="4003" spans="2:9" hidden="1">
      <c r="B4003" t="s">
        <v>9597</v>
      </c>
      <c r="C4003" t="s">
        <v>9598</v>
      </c>
      <c r="D4003" t="s">
        <v>2438</v>
      </c>
      <c r="E4003" t="s">
        <v>2439</v>
      </c>
      <c r="F4003" t="s">
        <v>9001</v>
      </c>
      <c r="G4003" t="s">
        <v>9002</v>
      </c>
      <c r="H4003" t="s">
        <v>9169</v>
      </c>
      <c r="I4003" t="s">
        <v>9170</v>
      </c>
    </row>
    <row r="4004" spans="2:9" hidden="1">
      <c r="B4004" t="s">
        <v>9599</v>
      </c>
      <c r="C4004" t="s">
        <v>9600</v>
      </c>
      <c r="D4004" t="s">
        <v>2438</v>
      </c>
      <c r="E4004" t="s">
        <v>2439</v>
      </c>
      <c r="F4004" t="s">
        <v>8402</v>
      </c>
      <c r="G4004" t="s">
        <v>8403</v>
      </c>
      <c r="H4004" t="s">
        <v>8953</v>
      </c>
      <c r="I4004" t="s">
        <v>8954</v>
      </c>
    </row>
    <row r="4005" spans="2:9" hidden="1">
      <c r="B4005" t="s">
        <v>9601</v>
      </c>
      <c r="C4005" t="s">
        <v>9602</v>
      </c>
      <c r="D4005" t="s">
        <v>2438</v>
      </c>
      <c r="E4005" t="s">
        <v>2439</v>
      </c>
      <c r="F4005" t="s">
        <v>7525</v>
      </c>
      <c r="G4005" t="s">
        <v>7526</v>
      </c>
      <c r="H4005" t="s">
        <v>9169</v>
      </c>
      <c r="I4005" t="s">
        <v>9170</v>
      </c>
    </row>
    <row r="4006" spans="2:9" hidden="1">
      <c r="B4006" t="s">
        <v>9603</v>
      </c>
      <c r="C4006" t="s">
        <v>9604</v>
      </c>
      <c r="D4006" t="s">
        <v>2438</v>
      </c>
      <c r="E4006" t="s">
        <v>2439</v>
      </c>
      <c r="F4006" t="s">
        <v>7563</v>
      </c>
      <c r="G4006" t="s">
        <v>7564</v>
      </c>
      <c r="H4006" t="s">
        <v>9169</v>
      </c>
      <c r="I4006" t="s">
        <v>9170</v>
      </c>
    </row>
    <row r="4007" spans="2:9" hidden="1">
      <c r="B4007" t="s">
        <v>9605</v>
      </c>
      <c r="C4007" t="s">
        <v>9606</v>
      </c>
      <c r="D4007" t="s">
        <v>2438</v>
      </c>
      <c r="E4007" t="s">
        <v>2439</v>
      </c>
      <c r="F4007" t="s">
        <v>8700</v>
      </c>
      <c r="G4007" t="s">
        <v>1317</v>
      </c>
      <c r="H4007" t="s">
        <v>8771</v>
      </c>
      <c r="I4007" t="s">
        <v>8772</v>
      </c>
    </row>
    <row r="4008" spans="2:9" hidden="1">
      <c r="B4008" t="s">
        <v>9607</v>
      </c>
      <c r="C4008" t="s">
        <v>9608</v>
      </c>
      <c r="D4008" t="s">
        <v>2438</v>
      </c>
      <c r="E4008" t="s">
        <v>2439</v>
      </c>
      <c r="F4008" t="s">
        <v>8456</v>
      </c>
      <c r="G4008" t="s">
        <v>8457</v>
      </c>
      <c r="H4008" t="s">
        <v>8297</v>
      </c>
      <c r="I4008" t="s">
        <v>60</v>
      </c>
    </row>
    <row r="4009" spans="2:9" hidden="1">
      <c r="B4009" t="s">
        <v>9609</v>
      </c>
      <c r="C4009" t="s">
        <v>9610</v>
      </c>
      <c r="D4009" t="s">
        <v>2438</v>
      </c>
      <c r="E4009" t="s">
        <v>2439</v>
      </c>
      <c r="F4009" t="s">
        <v>7949</v>
      </c>
      <c r="G4009" t="s">
        <v>7950</v>
      </c>
      <c r="H4009" t="s">
        <v>8953</v>
      </c>
      <c r="I4009" t="s">
        <v>8954</v>
      </c>
    </row>
    <row r="4010" spans="2:9" hidden="1">
      <c r="B4010" t="s">
        <v>9611</v>
      </c>
      <c r="C4010" t="s">
        <v>9612</v>
      </c>
      <c r="D4010" t="s">
        <v>2438</v>
      </c>
      <c r="E4010" t="s">
        <v>2439</v>
      </c>
      <c r="F4010" t="s">
        <v>7943</v>
      </c>
      <c r="G4010" t="s">
        <v>7944</v>
      </c>
      <c r="H4010" t="s">
        <v>8719</v>
      </c>
      <c r="I4010" t="s">
        <v>8720</v>
      </c>
    </row>
    <row r="4011" spans="2:9" hidden="1">
      <c r="B4011" t="s">
        <v>9613</v>
      </c>
      <c r="C4011" t="s">
        <v>9614</v>
      </c>
      <c r="D4011" t="s">
        <v>2438</v>
      </c>
      <c r="E4011" t="s">
        <v>2439</v>
      </c>
      <c r="F4011" t="s">
        <v>7789</v>
      </c>
      <c r="G4011" t="s">
        <v>7790</v>
      </c>
      <c r="H4011" t="s">
        <v>8953</v>
      </c>
      <c r="I4011" t="s">
        <v>8954</v>
      </c>
    </row>
    <row r="4012" spans="2:9" hidden="1">
      <c r="B4012" t="s">
        <v>9615</v>
      </c>
      <c r="C4012" t="s">
        <v>9616</v>
      </c>
      <c r="D4012" t="s">
        <v>2438</v>
      </c>
      <c r="E4012" t="s">
        <v>2439</v>
      </c>
      <c r="F4012" t="s">
        <v>7411</v>
      </c>
      <c r="G4012" t="s">
        <v>7412</v>
      </c>
      <c r="H4012" t="s">
        <v>8953</v>
      </c>
      <c r="I4012" t="s">
        <v>8954</v>
      </c>
    </row>
    <row r="4013" spans="2:9" hidden="1">
      <c r="B4013" t="s">
        <v>9617</v>
      </c>
      <c r="C4013" t="s">
        <v>9618</v>
      </c>
      <c r="D4013" t="s">
        <v>2438</v>
      </c>
      <c r="E4013" t="s">
        <v>2439</v>
      </c>
      <c r="F4013" t="s">
        <v>7647</v>
      </c>
      <c r="G4013" t="s">
        <v>7648</v>
      </c>
      <c r="H4013" t="s">
        <v>8953</v>
      </c>
      <c r="I4013" t="s">
        <v>8954</v>
      </c>
    </row>
    <row r="4014" spans="2:9" hidden="1">
      <c r="B4014" t="s">
        <v>9619</v>
      </c>
      <c r="C4014" t="s">
        <v>9620</v>
      </c>
      <c r="D4014" t="s">
        <v>2438</v>
      </c>
      <c r="E4014" t="s">
        <v>2439</v>
      </c>
      <c r="F4014" t="s">
        <v>8300</v>
      </c>
      <c r="G4014" t="s">
        <v>8301</v>
      </c>
      <c r="H4014" t="s">
        <v>8953</v>
      </c>
      <c r="I4014" t="s">
        <v>8954</v>
      </c>
    </row>
    <row r="4015" spans="2:9" hidden="1">
      <c r="B4015" t="s">
        <v>9621</v>
      </c>
      <c r="C4015" t="s">
        <v>9622</v>
      </c>
      <c r="D4015" t="s">
        <v>2438</v>
      </c>
      <c r="E4015" t="s">
        <v>2439</v>
      </c>
      <c r="F4015" t="s">
        <v>8604</v>
      </c>
      <c r="G4015" t="s">
        <v>8605</v>
      </c>
      <c r="H4015" t="s">
        <v>9169</v>
      </c>
      <c r="I4015" t="s">
        <v>9170</v>
      </c>
    </row>
    <row r="4016" spans="2:9" hidden="1">
      <c r="B4016" t="s">
        <v>9623</v>
      </c>
      <c r="C4016" t="s">
        <v>9624</v>
      </c>
      <c r="D4016" t="s">
        <v>2438</v>
      </c>
      <c r="E4016" t="s">
        <v>2439</v>
      </c>
      <c r="F4016" t="s">
        <v>8959</v>
      </c>
      <c r="G4016" t="s">
        <v>8960</v>
      </c>
      <c r="H4016" t="s">
        <v>8719</v>
      </c>
      <c r="I4016" t="s">
        <v>8720</v>
      </c>
    </row>
    <row r="4017" spans="2:9" hidden="1">
      <c r="B4017" t="s">
        <v>9625</v>
      </c>
      <c r="C4017" t="s">
        <v>9626</v>
      </c>
      <c r="D4017" t="s">
        <v>2438</v>
      </c>
      <c r="E4017" t="s">
        <v>2439</v>
      </c>
      <c r="F4017" t="s">
        <v>8378</v>
      </c>
      <c r="G4017" t="s">
        <v>8379</v>
      </c>
      <c r="H4017" t="s">
        <v>8953</v>
      </c>
      <c r="I4017" t="s">
        <v>8954</v>
      </c>
    </row>
    <row r="4018" spans="2:9" hidden="1">
      <c r="B4018" t="s">
        <v>9627</v>
      </c>
      <c r="C4018" t="s">
        <v>9628</v>
      </c>
      <c r="D4018" t="s">
        <v>2438</v>
      </c>
      <c r="E4018" t="s">
        <v>2439</v>
      </c>
      <c r="F4018" t="s">
        <v>7557</v>
      </c>
      <c r="G4018" t="s">
        <v>7558</v>
      </c>
      <c r="H4018" t="s">
        <v>8953</v>
      </c>
      <c r="I4018" t="s">
        <v>8954</v>
      </c>
    </row>
    <row r="4019" spans="2:9" hidden="1">
      <c r="B4019" t="s">
        <v>9629</v>
      </c>
      <c r="C4019" t="s">
        <v>9630</v>
      </c>
      <c r="D4019" t="s">
        <v>2438</v>
      </c>
      <c r="E4019" t="s">
        <v>2439</v>
      </c>
      <c r="F4019" t="s">
        <v>8360</v>
      </c>
      <c r="G4019" t="s">
        <v>8361</v>
      </c>
      <c r="H4019" t="s">
        <v>9169</v>
      </c>
      <c r="I4019" t="s">
        <v>9170</v>
      </c>
    </row>
    <row r="4020" spans="2:9" hidden="1">
      <c r="B4020" t="s">
        <v>9631</v>
      </c>
      <c r="C4020" t="s">
        <v>9632</v>
      </c>
      <c r="D4020" t="s">
        <v>2438</v>
      </c>
      <c r="E4020" t="s">
        <v>2439</v>
      </c>
      <c r="F4020" t="s">
        <v>8001</v>
      </c>
      <c r="G4020" t="s">
        <v>8002</v>
      </c>
      <c r="H4020" t="s">
        <v>8953</v>
      </c>
      <c r="I4020" t="s">
        <v>8954</v>
      </c>
    </row>
    <row r="4021" spans="2:9" hidden="1">
      <c r="B4021" t="s">
        <v>9633</v>
      </c>
      <c r="C4021" t="s">
        <v>9634</v>
      </c>
      <c r="D4021" t="s">
        <v>2438</v>
      </c>
      <c r="E4021" t="s">
        <v>2439</v>
      </c>
      <c r="F4021" t="s">
        <v>9015</v>
      </c>
      <c r="G4021" t="s">
        <v>9016</v>
      </c>
      <c r="H4021" t="s">
        <v>8719</v>
      </c>
      <c r="I4021" t="s">
        <v>8720</v>
      </c>
    </row>
    <row r="4022" spans="2:9" hidden="1">
      <c r="B4022" t="s">
        <v>9635</v>
      </c>
      <c r="C4022" t="s">
        <v>9636</v>
      </c>
      <c r="D4022" t="s">
        <v>2438</v>
      </c>
      <c r="E4022" t="s">
        <v>2439</v>
      </c>
      <c r="F4022" t="s">
        <v>7647</v>
      </c>
      <c r="G4022" t="s">
        <v>7648</v>
      </c>
      <c r="H4022" t="s">
        <v>8719</v>
      </c>
      <c r="I4022" t="s">
        <v>8720</v>
      </c>
    </row>
    <row r="4023" spans="2:9" hidden="1">
      <c r="B4023" t="s">
        <v>9637</v>
      </c>
      <c r="C4023" t="s">
        <v>9638</v>
      </c>
      <c r="D4023" t="s">
        <v>2438</v>
      </c>
      <c r="E4023" t="s">
        <v>2439</v>
      </c>
      <c r="F4023" t="s">
        <v>7943</v>
      </c>
      <c r="G4023" t="s">
        <v>7944</v>
      </c>
      <c r="H4023" t="s">
        <v>8953</v>
      </c>
      <c r="I4023" t="s">
        <v>8954</v>
      </c>
    </row>
    <row r="4024" spans="2:9" hidden="1">
      <c r="B4024" t="s">
        <v>9639</v>
      </c>
      <c r="C4024" t="s">
        <v>9640</v>
      </c>
      <c r="D4024" t="s">
        <v>2438</v>
      </c>
      <c r="E4024" t="s">
        <v>2439</v>
      </c>
      <c r="F4024" t="s">
        <v>8959</v>
      </c>
      <c r="G4024" t="s">
        <v>8960</v>
      </c>
      <c r="H4024" t="s">
        <v>8953</v>
      </c>
      <c r="I4024" t="s">
        <v>8954</v>
      </c>
    </row>
    <row r="4025" spans="2:9" hidden="1">
      <c r="B4025" t="s">
        <v>9641</v>
      </c>
      <c r="C4025" t="s">
        <v>9642</v>
      </c>
      <c r="D4025" t="s">
        <v>2438</v>
      </c>
      <c r="E4025" t="s">
        <v>2439</v>
      </c>
      <c r="F4025" t="s">
        <v>7563</v>
      </c>
      <c r="G4025" t="s">
        <v>7564</v>
      </c>
      <c r="H4025" t="s">
        <v>8953</v>
      </c>
      <c r="I4025" t="s">
        <v>8954</v>
      </c>
    </row>
    <row r="4026" spans="2:9" hidden="1">
      <c r="B4026" t="s">
        <v>9643</v>
      </c>
      <c r="C4026" t="s">
        <v>9644</v>
      </c>
      <c r="D4026" t="s">
        <v>2438</v>
      </c>
      <c r="E4026" t="s">
        <v>2439</v>
      </c>
      <c r="F4026" t="s">
        <v>8959</v>
      </c>
      <c r="G4026" t="s">
        <v>8960</v>
      </c>
      <c r="H4026" t="s">
        <v>8953</v>
      </c>
      <c r="I4026" t="s">
        <v>8954</v>
      </c>
    </row>
    <row r="4027" spans="2:9" hidden="1">
      <c r="B4027" t="s">
        <v>9645</v>
      </c>
      <c r="C4027" t="s">
        <v>9646</v>
      </c>
      <c r="D4027" t="s">
        <v>2438</v>
      </c>
      <c r="E4027" t="s">
        <v>2439</v>
      </c>
      <c r="F4027" t="s">
        <v>8826</v>
      </c>
      <c r="G4027" t="s">
        <v>8827</v>
      </c>
      <c r="H4027" t="s">
        <v>8953</v>
      </c>
      <c r="I4027" t="s">
        <v>8954</v>
      </c>
    </row>
    <row r="4028" spans="2:9" hidden="1">
      <c r="B4028" t="s">
        <v>9647</v>
      </c>
      <c r="C4028" t="s">
        <v>9648</v>
      </c>
      <c r="D4028" t="s">
        <v>2438</v>
      </c>
      <c r="E4028" t="s">
        <v>2439</v>
      </c>
      <c r="F4028" t="s">
        <v>8001</v>
      </c>
      <c r="G4028" t="s">
        <v>8002</v>
      </c>
      <c r="H4028" t="s">
        <v>8953</v>
      </c>
      <c r="I4028" t="s">
        <v>8954</v>
      </c>
    </row>
    <row r="4029" spans="2:9" hidden="1">
      <c r="B4029" t="s">
        <v>9649</v>
      </c>
      <c r="C4029" t="s">
        <v>9650</v>
      </c>
      <c r="D4029" t="s">
        <v>2438</v>
      </c>
      <c r="E4029" t="s">
        <v>2439</v>
      </c>
      <c r="F4029" t="s">
        <v>9007</v>
      </c>
      <c r="G4029" t="s">
        <v>9008</v>
      </c>
      <c r="H4029" t="s">
        <v>8771</v>
      </c>
      <c r="I4029" t="s">
        <v>8772</v>
      </c>
    </row>
    <row r="4030" spans="2:9" hidden="1">
      <c r="B4030" t="s">
        <v>9651</v>
      </c>
      <c r="C4030" t="s">
        <v>9652</v>
      </c>
      <c r="D4030" t="s">
        <v>2438</v>
      </c>
      <c r="E4030" t="s">
        <v>2439</v>
      </c>
      <c r="F4030" t="s">
        <v>9653</v>
      </c>
      <c r="G4030" t="s">
        <v>9654</v>
      </c>
      <c r="H4030" t="s">
        <v>8953</v>
      </c>
      <c r="I4030" t="s">
        <v>8954</v>
      </c>
    </row>
    <row r="4031" spans="2:9" hidden="1">
      <c r="B4031" t="s">
        <v>9655</v>
      </c>
      <c r="C4031" t="s">
        <v>9656</v>
      </c>
      <c r="D4031" t="s">
        <v>2438</v>
      </c>
      <c r="E4031" t="s">
        <v>2439</v>
      </c>
      <c r="F4031" t="s">
        <v>8354</v>
      </c>
      <c r="G4031" t="s">
        <v>8355</v>
      </c>
      <c r="H4031" t="s">
        <v>8719</v>
      </c>
      <c r="I4031" t="s">
        <v>8720</v>
      </c>
    </row>
    <row r="4032" spans="2:9" hidden="1">
      <c r="B4032" t="s">
        <v>9657</v>
      </c>
      <c r="C4032" t="s">
        <v>9658</v>
      </c>
      <c r="D4032" t="s">
        <v>2438</v>
      </c>
      <c r="E4032" t="s">
        <v>2439</v>
      </c>
      <c r="F4032" t="s">
        <v>7783</v>
      </c>
      <c r="G4032" t="s">
        <v>7784</v>
      </c>
      <c r="H4032" t="s">
        <v>8953</v>
      </c>
      <c r="I4032" t="s">
        <v>8954</v>
      </c>
    </row>
    <row r="4033" spans="2:9" hidden="1">
      <c r="B4033" t="s">
        <v>9659</v>
      </c>
      <c r="C4033" t="s">
        <v>9660</v>
      </c>
      <c r="D4033" t="s">
        <v>2438</v>
      </c>
      <c r="E4033" t="s">
        <v>2439</v>
      </c>
      <c r="F4033" t="s">
        <v>7789</v>
      </c>
      <c r="G4033" t="s">
        <v>7790</v>
      </c>
      <c r="H4033" t="s">
        <v>9169</v>
      </c>
      <c r="I4033" t="s">
        <v>9170</v>
      </c>
    </row>
    <row r="4034" spans="2:9" hidden="1">
      <c r="B4034" t="s">
        <v>9661</v>
      </c>
      <c r="C4034" t="s">
        <v>9662</v>
      </c>
      <c r="D4034" t="s">
        <v>2438</v>
      </c>
      <c r="E4034" t="s">
        <v>2439</v>
      </c>
      <c r="F4034" t="s">
        <v>8354</v>
      </c>
      <c r="G4034" t="s">
        <v>8355</v>
      </c>
      <c r="H4034" t="s">
        <v>9169</v>
      </c>
      <c r="I4034" t="s">
        <v>9170</v>
      </c>
    </row>
    <row r="4035" spans="2:9" hidden="1">
      <c r="B4035" t="s">
        <v>9663</v>
      </c>
      <c r="C4035" t="s">
        <v>9664</v>
      </c>
      <c r="D4035" t="s">
        <v>2438</v>
      </c>
      <c r="E4035" t="s">
        <v>2439</v>
      </c>
      <c r="F4035" t="s">
        <v>2440</v>
      </c>
      <c r="G4035" t="s">
        <v>2441</v>
      </c>
      <c r="H4035" t="s">
        <v>2442</v>
      </c>
      <c r="I4035" t="s">
        <v>2443</v>
      </c>
    </row>
    <row r="4036" spans="2:9" hidden="1">
      <c r="B4036" t="s">
        <v>9665</v>
      </c>
      <c r="C4036" t="s">
        <v>9666</v>
      </c>
      <c r="D4036" t="s">
        <v>2438</v>
      </c>
      <c r="E4036" t="s">
        <v>2439</v>
      </c>
      <c r="F4036" t="s">
        <v>8735</v>
      </c>
      <c r="G4036" t="s">
        <v>8736</v>
      </c>
      <c r="H4036" t="s">
        <v>8719</v>
      </c>
      <c r="I4036" t="s">
        <v>8720</v>
      </c>
    </row>
    <row r="4037" spans="2:9" hidden="1">
      <c r="B4037" t="s">
        <v>9667</v>
      </c>
      <c r="C4037" t="s">
        <v>9668</v>
      </c>
      <c r="D4037" t="s">
        <v>2438</v>
      </c>
      <c r="E4037" t="s">
        <v>2439</v>
      </c>
      <c r="F4037" t="s">
        <v>9031</v>
      </c>
      <c r="G4037" t="s">
        <v>9032</v>
      </c>
      <c r="H4037" t="s">
        <v>8725</v>
      </c>
      <c r="I4037" t="s">
        <v>8726</v>
      </c>
    </row>
    <row r="4038" spans="2:9" hidden="1">
      <c r="B4038" t="s">
        <v>9669</v>
      </c>
      <c r="C4038" t="s">
        <v>9670</v>
      </c>
      <c r="D4038" t="s">
        <v>2438</v>
      </c>
      <c r="E4038" t="s">
        <v>2439</v>
      </c>
      <c r="F4038" t="s">
        <v>2440</v>
      </c>
      <c r="G4038" t="s">
        <v>2441</v>
      </c>
      <c r="H4038" t="s">
        <v>2442</v>
      </c>
      <c r="I4038" t="s">
        <v>2443</v>
      </c>
    </row>
    <row r="4039" spans="2:9" hidden="1">
      <c r="B4039" t="s">
        <v>9671</v>
      </c>
      <c r="C4039" t="s">
        <v>9672</v>
      </c>
      <c r="D4039" t="s">
        <v>2438</v>
      </c>
      <c r="E4039" t="s">
        <v>2439</v>
      </c>
      <c r="F4039" t="s">
        <v>8300</v>
      </c>
      <c r="G4039" t="s">
        <v>8301</v>
      </c>
      <c r="H4039" t="s">
        <v>2442</v>
      </c>
      <c r="I4039" t="s">
        <v>2443</v>
      </c>
    </row>
    <row r="4040" spans="2:9" hidden="1">
      <c r="B4040" t="s">
        <v>9673</v>
      </c>
      <c r="C4040" t="s">
        <v>9674</v>
      </c>
      <c r="D4040" t="s">
        <v>2438</v>
      </c>
      <c r="E4040" t="s">
        <v>2439</v>
      </c>
      <c r="F4040" t="s">
        <v>8495</v>
      </c>
      <c r="G4040" t="s">
        <v>8496</v>
      </c>
      <c r="H4040" t="s">
        <v>9269</v>
      </c>
      <c r="I4040" t="s">
        <v>9270</v>
      </c>
    </row>
    <row r="4041" spans="2:9" hidden="1">
      <c r="B4041" t="s">
        <v>9675</v>
      </c>
      <c r="C4041" t="s">
        <v>9676</v>
      </c>
      <c r="D4041" t="s">
        <v>2438</v>
      </c>
      <c r="E4041" t="s">
        <v>2439</v>
      </c>
      <c r="F4041" t="s">
        <v>8735</v>
      </c>
      <c r="G4041" t="s">
        <v>8736</v>
      </c>
      <c r="H4041" t="s">
        <v>9269</v>
      </c>
      <c r="I4041" t="s">
        <v>9270</v>
      </c>
    </row>
    <row r="4042" spans="2:9" hidden="1">
      <c r="B4042" t="s">
        <v>9677</v>
      </c>
      <c r="C4042" t="s">
        <v>9678</v>
      </c>
      <c r="D4042" t="s">
        <v>2438</v>
      </c>
      <c r="E4042" t="s">
        <v>2439</v>
      </c>
      <c r="F4042" t="s">
        <v>9031</v>
      </c>
      <c r="G4042" t="s">
        <v>9032</v>
      </c>
      <c r="H4042" t="s">
        <v>8725</v>
      </c>
      <c r="I4042" t="s">
        <v>8726</v>
      </c>
    </row>
    <row r="4043" spans="2:9" hidden="1">
      <c r="B4043" t="s">
        <v>9679</v>
      </c>
      <c r="C4043" t="s">
        <v>9680</v>
      </c>
      <c r="D4043" t="s">
        <v>2438</v>
      </c>
      <c r="E4043" t="s">
        <v>2439</v>
      </c>
      <c r="F4043" t="s">
        <v>8398</v>
      </c>
      <c r="G4043" t="s">
        <v>8399</v>
      </c>
      <c r="H4043" t="s">
        <v>8662</v>
      </c>
      <c r="I4043" t="s">
        <v>8663</v>
      </c>
    </row>
    <row r="4044" spans="2:9" hidden="1">
      <c r="B4044" t="s">
        <v>9681</v>
      </c>
      <c r="C4044" t="s">
        <v>9682</v>
      </c>
      <c r="D4044" t="s">
        <v>2438</v>
      </c>
      <c r="E4044" t="s">
        <v>2439</v>
      </c>
      <c r="F4044" t="s">
        <v>9653</v>
      </c>
      <c r="G4044" t="s">
        <v>9654</v>
      </c>
      <c r="H4044" t="s">
        <v>8662</v>
      </c>
      <c r="I4044" t="s">
        <v>8663</v>
      </c>
    </row>
    <row r="4045" spans="2:9" hidden="1">
      <c r="B4045" t="s">
        <v>9683</v>
      </c>
      <c r="C4045" t="s">
        <v>9684</v>
      </c>
      <c r="D4045" t="s">
        <v>2438</v>
      </c>
      <c r="E4045" t="s">
        <v>2439</v>
      </c>
      <c r="F4045" t="s">
        <v>8959</v>
      </c>
      <c r="G4045" t="s">
        <v>8960</v>
      </c>
      <c r="H4045" t="s">
        <v>9169</v>
      </c>
      <c r="I4045" t="s">
        <v>9170</v>
      </c>
    </row>
    <row r="4046" spans="2:9" hidden="1">
      <c r="B4046" t="s">
        <v>9685</v>
      </c>
      <c r="C4046" t="s">
        <v>9686</v>
      </c>
      <c r="D4046" t="s">
        <v>2438</v>
      </c>
      <c r="E4046" t="s">
        <v>2439</v>
      </c>
      <c r="F4046" t="s">
        <v>7789</v>
      </c>
      <c r="G4046" t="s">
        <v>7790</v>
      </c>
      <c r="H4046" t="s">
        <v>9169</v>
      </c>
      <c r="I4046" t="s">
        <v>9170</v>
      </c>
    </row>
    <row r="4047" spans="2:9" hidden="1">
      <c r="B4047" t="s">
        <v>9687</v>
      </c>
      <c r="C4047" t="s">
        <v>9688</v>
      </c>
      <c r="D4047" t="s">
        <v>2438</v>
      </c>
      <c r="E4047" t="s">
        <v>2439</v>
      </c>
      <c r="F4047" t="s">
        <v>9528</v>
      </c>
      <c r="G4047" t="s">
        <v>9529</v>
      </c>
      <c r="H4047" t="s">
        <v>8662</v>
      </c>
      <c r="I4047" t="s">
        <v>8663</v>
      </c>
    </row>
    <row r="4048" spans="2:9" hidden="1">
      <c r="B4048" t="s">
        <v>9689</v>
      </c>
      <c r="C4048" t="s">
        <v>9690</v>
      </c>
      <c r="D4048" t="s">
        <v>2438</v>
      </c>
      <c r="E4048" t="s">
        <v>2439</v>
      </c>
      <c r="F4048" t="s">
        <v>8448</v>
      </c>
      <c r="G4048" t="s">
        <v>8449</v>
      </c>
      <c r="H4048" t="s">
        <v>9470</v>
      </c>
      <c r="I4048" t="s">
        <v>9471</v>
      </c>
    </row>
    <row r="4049" spans="2:9" hidden="1">
      <c r="B4049" t="s">
        <v>9691</v>
      </c>
      <c r="C4049" t="s">
        <v>9692</v>
      </c>
      <c r="D4049" t="s">
        <v>2438</v>
      </c>
      <c r="E4049" t="s">
        <v>2439</v>
      </c>
      <c r="F4049" t="s">
        <v>8398</v>
      </c>
      <c r="G4049" t="s">
        <v>8399</v>
      </c>
      <c r="H4049" t="s">
        <v>9169</v>
      </c>
      <c r="I4049" t="s">
        <v>9170</v>
      </c>
    </row>
    <row r="4050" spans="2:9" hidden="1">
      <c r="B4050" t="s">
        <v>9693</v>
      </c>
      <c r="C4050" t="s">
        <v>9694</v>
      </c>
      <c r="D4050" t="s">
        <v>2438</v>
      </c>
      <c r="E4050" t="s">
        <v>2439</v>
      </c>
      <c r="F4050" t="s">
        <v>8001</v>
      </c>
      <c r="G4050" t="s">
        <v>8002</v>
      </c>
      <c r="H4050" t="s">
        <v>8725</v>
      </c>
      <c r="I4050" t="s">
        <v>8726</v>
      </c>
    </row>
    <row r="4051" spans="2:9" hidden="1">
      <c r="B4051" t="s">
        <v>9695</v>
      </c>
      <c r="C4051" t="s">
        <v>9696</v>
      </c>
      <c r="D4051" t="s">
        <v>2438</v>
      </c>
      <c r="E4051" t="s">
        <v>2439</v>
      </c>
      <c r="F4051" t="s">
        <v>8660</v>
      </c>
      <c r="G4051" t="s">
        <v>8661</v>
      </c>
      <c r="H4051" t="s">
        <v>8719</v>
      </c>
      <c r="I4051" t="s">
        <v>8720</v>
      </c>
    </row>
    <row r="4052" spans="2:9" hidden="1">
      <c r="B4052" t="s">
        <v>9697</v>
      </c>
      <c r="C4052" t="s">
        <v>9698</v>
      </c>
      <c r="D4052" t="s">
        <v>2438</v>
      </c>
      <c r="E4052" t="s">
        <v>2439</v>
      </c>
      <c r="F4052" t="s">
        <v>8300</v>
      </c>
      <c r="G4052" t="s">
        <v>8301</v>
      </c>
      <c r="H4052" t="s">
        <v>9169</v>
      </c>
      <c r="I4052" t="s">
        <v>9170</v>
      </c>
    </row>
    <row r="4053" spans="2:9" hidden="1">
      <c r="B4053" t="s">
        <v>9699</v>
      </c>
      <c r="C4053" t="s">
        <v>9700</v>
      </c>
      <c r="D4053" t="s">
        <v>2438</v>
      </c>
      <c r="E4053" t="s">
        <v>2439</v>
      </c>
      <c r="F4053" t="s">
        <v>7783</v>
      </c>
      <c r="G4053" t="s">
        <v>7784</v>
      </c>
      <c r="H4053" t="s">
        <v>9169</v>
      </c>
      <c r="I4053" t="s">
        <v>9170</v>
      </c>
    </row>
    <row r="4054" spans="2:9" hidden="1">
      <c r="B4054" t="s">
        <v>9701</v>
      </c>
      <c r="C4054" t="s">
        <v>9702</v>
      </c>
      <c r="D4054" t="s">
        <v>2438</v>
      </c>
      <c r="E4054" t="s">
        <v>2439</v>
      </c>
      <c r="F4054" t="s">
        <v>7557</v>
      </c>
      <c r="G4054" t="s">
        <v>7558</v>
      </c>
      <c r="H4054" t="s">
        <v>9470</v>
      </c>
      <c r="I4054" t="s">
        <v>9471</v>
      </c>
    </row>
    <row r="4055" spans="2:9" hidden="1">
      <c r="B4055" t="s">
        <v>9703</v>
      </c>
      <c r="C4055" t="s">
        <v>9704</v>
      </c>
      <c r="D4055" t="s">
        <v>2438</v>
      </c>
      <c r="E4055" t="s">
        <v>2439</v>
      </c>
      <c r="F4055" t="s">
        <v>8300</v>
      </c>
      <c r="G4055" t="s">
        <v>8301</v>
      </c>
      <c r="H4055" t="s">
        <v>9169</v>
      </c>
      <c r="I4055" t="s">
        <v>9170</v>
      </c>
    </row>
    <row r="4056" spans="2:9" hidden="1">
      <c r="B4056" t="s">
        <v>9705</v>
      </c>
      <c r="C4056" t="s">
        <v>9706</v>
      </c>
      <c r="D4056" t="s">
        <v>2438</v>
      </c>
      <c r="E4056" t="s">
        <v>2439</v>
      </c>
      <c r="F4056" t="s">
        <v>8604</v>
      </c>
      <c r="G4056" t="s">
        <v>8605</v>
      </c>
      <c r="H4056" t="s">
        <v>8725</v>
      </c>
      <c r="I4056" t="s">
        <v>8726</v>
      </c>
    </row>
    <row r="4057" spans="2:9" hidden="1">
      <c r="B4057" t="s">
        <v>9707</v>
      </c>
      <c r="C4057" t="s">
        <v>9708</v>
      </c>
      <c r="D4057" t="s">
        <v>2438</v>
      </c>
      <c r="E4057" t="s">
        <v>2439</v>
      </c>
      <c r="F4057" t="s">
        <v>7773</v>
      </c>
      <c r="G4057" t="s">
        <v>7774</v>
      </c>
      <c r="H4057" t="s">
        <v>8297</v>
      </c>
      <c r="I4057" t="s">
        <v>60</v>
      </c>
    </row>
    <row r="4058" spans="2:9" hidden="1">
      <c r="B4058" t="s">
        <v>9709</v>
      </c>
      <c r="C4058" t="s">
        <v>9710</v>
      </c>
      <c r="D4058" t="s">
        <v>2438</v>
      </c>
      <c r="E4058" t="s">
        <v>2439</v>
      </c>
      <c r="F4058" t="s">
        <v>7773</v>
      </c>
      <c r="G4058" t="s">
        <v>7774</v>
      </c>
      <c r="H4058" t="s">
        <v>8297</v>
      </c>
      <c r="I4058" t="s">
        <v>60</v>
      </c>
    </row>
    <row r="4059" spans="2:9" hidden="1">
      <c r="B4059" t="s">
        <v>9711</v>
      </c>
      <c r="C4059" t="s">
        <v>9712</v>
      </c>
      <c r="D4059" t="s">
        <v>2438</v>
      </c>
      <c r="E4059" t="s">
        <v>2439</v>
      </c>
      <c r="F4059" t="s">
        <v>8475</v>
      </c>
      <c r="G4059" t="s">
        <v>8476</v>
      </c>
      <c r="H4059" t="s">
        <v>9169</v>
      </c>
      <c r="I4059" t="s">
        <v>9170</v>
      </c>
    </row>
    <row r="4060" spans="2:9" hidden="1">
      <c r="B4060" t="s">
        <v>9713</v>
      </c>
      <c r="C4060" t="s">
        <v>9714</v>
      </c>
      <c r="D4060" t="s">
        <v>2438</v>
      </c>
      <c r="E4060" t="s">
        <v>2439</v>
      </c>
      <c r="F4060" t="s">
        <v>8560</v>
      </c>
      <c r="G4060" t="s">
        <v>8561</v>
      </c>
      <c r="H4060" t="s">
        <v>9169</v>
      </c>
      <c r="I4060" t="s">
        <v>9170</v>
      </c>
    </row>
    <row r="4061" spans="2:9">
      <c r="B4061" t="s">
        <v>9715</v>
      </c>
      <c r="C4061" t="s">
        <v>9716</v>
      </c>
      <c r="D4061" t="s">
        <v>836</v>
      </c>
      <c r="E4061" t="s">
        <v>837</v>
      </c>
      <c r="F4061" t="s">
        <v>1973</v>
      </c>
      <c r="G4061" t="s">
        <v>1974</v>
      </c>
      <c r="H4061" t="s">
        <v>612</v>
      </c>
      <c r="I4061" t="s">
        <v>613</v>
      </c>
    </row>
    <row r="4062" spans="2:9" hidden="1">
      <c r="B4062" t="s">
        <v>9717</v>
      </c>
      <c r="C4062" t="s">
        <v>9718</v>
      </c>
      <c r="D4062" t="s">
        <v>2438</v>
      </c>
      <c r="E4062" t="s">
        <v>2439</v>
      </c>
      <c r="F4062" t="s">
        <v>8402</v>
      </c>
      <c r="G4062" t="s">
        <v>8403</v>
      </c>
      <c r="H4062" t="s">
        <v>8953</v>
      </c>
      <c r="I4062" t="s">
        <v>8954</v>
      </c>
    </row>
    <row r="4063" spans="2:9" hidden="1">
      <c r="B4063" t="s">
        <v>9719</v>
      </c>
      <c r="C4063" t="s">
        <v>9720</v>
      </c>
      <c r="D4063" t="s">
        <v>2438</v>
      </c>
      <c r="E4063" t="s">
        <v>2439</v>
      </c>
      <c r="F4063" t="s">
        <v>8402</v>
      </c>
      <c r="G4063" t="s">
        <v>8403</v>
      </c>
      <c r="H4063" t="s">
        <v>9169</v>
      </c>
      <c r="I4063" t="s">
        <v>9170</v>
      </c>
    </row>
    <row r="4064" spans="2:9" hidden="1">
      <c r="B4064" t="s">
        <v>9721</v>
      </c>
      <c r="C4064" t="s">
        <v>9722</v>
      </c>
      <c r="D4064" t="s">
        <v>2438</v>
      </c>
      <c r="E4064" t="s">
        <v>2439</v>
      </c>
      <c r="F4064" t="s">
        <v>8660</v>
      </c>
      <c r="G4064" t="s">
        <v>8661</v>
      </c>
      <c r="H4064" t="s">
        <v>9470</v>
      </c>
      <c r="I4064" t="s">
        <v>9471</v>
      </c>
    </row>
    <row r="4065" spans="2:9" hidden="1">
      <c r="B4065" t="s">
        <v>9723</v>
      </c>
      <c r="C4065" t="s">
        <v>9724</v>
      </c>
      <c r="D4065" t="s">
        <v>2438</v>
      </c>
      <c r="E4065" t="s">
        <v>2439</v>
      </c>
      <c r="F4065" t="s">
        <v>8959</v>
      </c>
      <c r="G4065" t="s">
        <v>8960</v>
      </c>
      <c r="H4065" t="s">
        <v>9470</v>
      </c>
      <c r="I4065" t="s">
        <v>9471</v>
      </c>
    </row>
    <row r="4066" spans="2:9" hidden="1">
      <c r="B4066" t="s">
        <v>9725</v>
      </c>
      <c r="C4066" t="s">
        <v>9726</v>
      </c>
      <c r="D4066" t="s">
        <v>2438</v>
      </c>
      <c r="E4066" t="s">
        <v>2439</v>
      </c>
      <c r="F4066" t="s">
        <v>7773</v>
      </c>
      <c r="G4066" t="s">
        <v>7774</v>
      </c>
      <c r="H4066" t="s">
        <v>9470</v>
      </c>
      <c r="I4066" t="s">
        <v>9471</v>
      </c>
    </row>
    <row r="4067" spans="2:9" hidden="1">
      <c r="B4067" t="s">
        <v>9727</v>
      </c>
      <c r="C4067" t="s">
        <v>9728</v>
      </c>
      <c r="D4067" t="s">
        <v>2438</v>
      </c>
      <c r="E4067" t="s">
        <v>2439</v>
      </c>
      <c r="F4067" t="s">
        <v>7563</v>
      </c>
      <c r="G4067" t="s">
        <v>7564</v>
      </c>
      <c r="H4067" t="s">
        <v>9470</v>
      </c>
      <c r="I4067" t="s">
        <v>9471</v>
      </c>
    </row>
    <row r="4068" spans="2:9" hidden="1">
      <c r="B4068" t="s">
        <v>9729</v>
      </c>
      <c r="C4068" t="s">
        <v>9730</v>
      </c>
      <c r="D4068" t="s">
        <v>2438</v>
      </c>
      <c r="E4068" t="s">
        <v>2439</v>
      </c>
      <c r="F4068" t="s">
        <v>8001</v>
      </c>
      <c r="G4068" t="s">
        <v>8002</v>
      </c>
      <c r="H4068" t="s">
        <v>9169</v>
      </c>
      <c r="I4068" t="s">
        <v>9170</v>
      </c>
    </row>
    <row r="4069" spans="2:9" hidden="1">
      <c r="B4069" t="s">
        <v>9731</v>
      </c>
      <c r="C4069" t="s">
        <v>9732</v>
      </c>
      <c r="D4069" t="s">
        <v>2438</v>
      </c>
      <c r="E4069" t="s">
        <v>2439</v>
      </c>
      <c r="F4069" t="s">
        <v>7949</v>
      </c>
      <c r="G4069" t="s">
        <v>7950</v>
      </c>
      <c r="H4069" t="s">
        <v>8953</v>
      </c>
      <c r="I4069" t="s">
        <v>8954</v>
      </c>
    </row>
    <row r="4070" spans="2:9" hidden="1">
      <c r="B4070" t="s">
        <v>9733</v>
      </c>
      <c r="C4070" t="s">
        <v>9734</v>
      </c>
      <c r="D4070" t="s">
        <v>2438</v>
      </c>
      <c r="E4070" t="s">
        <v>2439</v>
      </c>
      <c r="F4070" t="s">
        <v>8735</v>
      </c>
      <c r="G4070" t="s">
        <v>8736</v>
      </c>
      <c r="H4070" t="s">
        <v>9169</v>
      </c>
      <c r="I4070" t="s">
        <v>9170</v>
      </c>
    </row>
    <row r="4071" spans="2:9" hidden="1">
      <c r="B4071" t="s">
        <v>9735</v>
      </c>
      <c r="C4071" t="s">
        <v>9736</v>
      </c>
      <c r="D4071" t="s">
        <v>2438</v>
      </c>
      <c r="E4071" t="s">
        <v>2439</v>
      </c>
      <c r="F4071" t="s">
        <v>7124</v>
      </c>
      <c r="G4071" t="s">
        <v>7125</v>
      </c>
      <c r="H4071" t="s">
        <v>9169</v>
      </c>
      <c r="I4071" t="s">
        <v>9170</v>
      </c>
    </row>
    <row r="4072" spans="2:9" hidden="1">
      <c r="B4072" t="s">
        <v>9737</v>
      </c>
      <c r="C4072" t="s">
        <v>9738</v>
      </c>
      <c r="D4072" t="s">
        <v>2438</v>
      </c>
      <c r="E4072" t="s">
        <v>2439</v>
      </c>
      <c r="F4072" t="s">
        <v>9155</v>
      </c>
      <c r="G4072" t="s">
        <v>9156</v>
      </c>
      <c r="H4072" t="s">
        <v>8297</v>
      </c>
      <c r="I4072" t="s">
        <v>60</v>
      </c>
    </row>
    <row r="4073" spans="2:9" hidden="1">
      <c r="B4073" t="s">
        <v>9739</v>
      </c>
      <c r="C4073" t="s">
        <v>9740</v>
      </c>
      <c r="D4073" t="s">
        <v>2438</v>
      </c>
      <c r="E4073" t="s">
        <v>2439</v>
      </c>
      <c r="F4073" t="s">
        <v>9741</v>
      </c>
      <c r="G4073" t="s">
        <v>9742</v>
      </c>
      <c r="H4073" t="s">
        <v>8719</v>
      </c>
      <c r="I4073" t="s">
        <v>8720</v>
      </c>
    </row>
    <row r="4074" spans="2:9" hidden="1">
      <c r="B4074" t="s">
        <v>9743</v>
      </c>
      <c r="C4074" t="s">
        <v>9744</v>
      </c>
      <c r="D4074" t="s">
        <v>2438</v>
      </c>
      <c r="E4074" t="s">
        <v>2439</v>
      </c>
      <c r="F4074" t="s">
        <v>7411</v>
      </c>
      <c r="G4074" t="s">
        <v>7412</v>
      </c>
      <c r="H4074" t="s">
        <v>8719</v>
      </c>
      <c r="I4074" t="s">
        <v>8720</v>
      </c>
    </row>
    <row r="4075" spans="2:9" hidden="1">
      <c r="B4075" t="s">
        <v>9745</v>
      </c>
      <c r="C4075" t="s">
        <v>9746</v>
      </c>
      <c r="D4075" t="s">
        <v>2438</v>
      </c>
      <c r="E4075" t="s">
        <v>2439</v>
      </c>
      <c r="F4075" t="s">
        <v>7191</v>
      </c>
      <c r="G4075" t="s">
        <v>7192</v>
      </c>
      <c r="H4075" t="s">
        <v>8953</v>
      </c>
      <c r="I4075" t="s">
        <v>8954</v>
      </c>
    </row>
    <row r="4076" spans="2:9" hidden="1">
      <c r="B4076" t="s">
        <v>9747</v>
      </c>
      <c r="C4076" t="s">
        <v>9748</v>
      </c>
      <c r="D4076" t="s">
        <v>2438</v>
      </c>
      <c r="E4076" t="s">
        <v>2439</v>
      </c>
      <c r="F4076" t="s">
        <v>7887</v>
      </c>
      <c r="G4076" t="s">
        <v>7888</v>
      </c>
      <c r="H4076" t="s">
        <v>9169</v>
      </c>
      <c r="I4076" t="s">
        <v>9170</v>
      </c>
    </row>
    <row r="4077" spans="2:9" hidden="1">
      <c r="B4077" t="s">
        <v>9749</v>
      </c>
      <c r="C4077" t="s">
        <v>9750</v>
      </c>
      <c r="D4077" t="s">
        <v>2438</v>
      </c>
      <c r="E4077" t="s">
        <v>2439</v>
      </c>
      <c r="F4077" t="s">
        <v>9031</v>
      </c>
      <c r="G4077" t="s">
        <v>9032</v>
      </c>
      <c r="H4077" t="s">
        <v>8953</v>
      </c>
      <c r="I4077" t="s">
        <v>8954</v>
      </c>
    </row>
    <row r="4078" spans="2:9" hidden="1">
      <c r="B4078" t="s">
        <v>9751</v>
      </c>
      <c r="C4078" t="s">
        <v>9752</v>
      </c>
      <c r="D4078" t="s">
        <v>2438</v>
      </c>
      <c r="E4078" t="s">
        <v>2439</v>
      </c>
      <c r="F4078" t="s">
        <v>9653</v>
      </c>
      <c r="G4078" t="s">
        <v>9654</v>
      </c>
      <c r="H4078" t="s">
        <v>8953</v>
      </c>
      <c r="I4078" t="s">
        <v>8954</v>
      </c>
    </row>
    <row r="4079" spans="2:9" hidden="1">
      <c r="B4079" t="s">
        <v>9753</v>
      </c>
      <c r="C4079" t="s">
        <v>9754</v>
      </c>
      <c r="D4079" t="s">
        <v>2438</v>
      </c>
      <c r="E4079" t="s">
        <v>2439</v>
      </c>
      <c r="F4079" t="s">
        <v>8304</v>
      </c>
      <c r="G4079" t="s">
        <v>8305</v>
      </c>
      <c r="H4079" t="s">
        <v>8297</v>
      </c>
      <c r="I4079" t="s">
        <v>60</v>
      </c>
    </row>
    <row r="4080" spans="2:9" hidden="1">
      <c r="B4080" t="s">
        <v>9755</v>
      </c>
      <c r="C4080" t="s">
        <v>9756</v>
      </c>
      <c r="D4080" t="s">
        <v>2438</v>
      </c>
      <c r="E4080" t="s">
        <v>2439</v>
      </c>
      <c r="F4080" t="s">
        <v>9392</v>
      </c>
      <c r="G4080" t="s">
        <v>9393</v>
      </c>
      <c r="H4080" t="s">
        <v>9169</v>
      </c>
      <c r="I4080" t="s">
        <v>9170</v>
      </c>
    </row>
    <row r="4081" spans="2:9" hidden="1">
      <c r="B4081" t="s">
        <v>9757</v>
      </c>
      <c r="C4081" t="s">
        <v>9758</v>
      </c>
      <c r="D4081" t="s">
        <v>2438</v>
      </c>
      <c r="E4081" t="s">
        <v>2439</v>
      </c>
      <c r="F4081" t="s">
        <v>7943</v>
      </c>
      <c r="G4081" t="s">
        <v>7944</v>
      </c>
      <c r="H4081" t="s">
        <v>9169</v>
      </c>
      <c r="I4081" t="s">
        <v>9170</v>
      </c>
    </row>
    <row r="4082" spans="2:9" hidden="1">
      <c r="B4082" t="s">
        <v>9759</v>
      </c>
      <c r="C4082" t="s">
        <v>9760</v>
      </c>
      <c r="D4082" t="s">
        <v>2438</v>
      </c>
      <c r="E4082" t="s">
        <v>2439</v>
      </c>
      <c r="F4082" t="s">
        <v>8826</v>
      </c>
      <c r="G4082" t="s">
        <v>8827</v>
      </c>
      <c r="H4082" t="s">
        <v>9169</v>
      </c>
      <c r="I4082" t="s">
        <v>9170</v>
      </c>
    </row>
    <row r="4083" spans="2:9" hidden="1">
      <c r="B4083" t="s">
        <v>9761</v>
      </c>
      <c r="C4083" t="s">
        <v>9762</v>
      </c>
      <c r="D4083" t="s">
        <v>2438</v>
      </c>
      <c r="E4083" t="s">
        <v>2439</v>
      </c>
      <c r="F4083" t="s">
        <v>8471</v>
      </c>
      <c r="G4083" t="s">
        <v>8472</v>
      </c>
      <c r="H4083" t="s">
        <v>9470</v>
      </c>
      <c r="I4083" t="s">
        <v>9471</v>
      </c>
    </row>
    <row r="4084" spans="2:9" hidden="1">
      <c r="B4084" t="s">
        <v>9763</v>
      </c>
      <c r="C4084" t="s">
        <v>9764</v>
      </c>
      <c r="D4084" t="s">
        <v>2438</v>
      </c>
      <c r="E4084" t="s">
        <v>2439</v>
      </c>
      <c r="F4084" t="s">
        <v>7525</v>
      </c>
      <c r="G4084" t="s">
        <v>7526</v>
      </c>
      <c r="H4084" t="s">
        <v>9470</v>
      </c>
      <c r="I4084" t="s">
        <v>9471</v>
      </c>
    </row>
    <row r="4085" spans="2:9" hidden="1">
      <c r="B4085" t="s">
        <v>9765</v>
      </c>
      <c r="C4085" t="s">
        <v>9766</v>
      </c>
      <c r="D4085" t="s">
        <v>2438</v>
      </c>
      <c r="E4085" t="s">
        <v>2439</v>
      </c>
      <c r="F4085" t="s">
        <v>8342</v>
      </c>
      <c r="G4085" t="s">
        <v>8343</v>
      </c>
      <c r="H4085" t="s">
        <v>9470</v>
      </c>
      <c r="I4085" t="s">
        <v>9471</v>
      </c>
    </row>
    <row r="4086" spans="2:9" hidden="1">
      <c r="B4086" t="s">
        <v>9767</v>
      </c>
      <c r="C4086" t="s">
        <v>9768</v>
      </c>
      <c r="D4086" t="s">
        <v>2438</v>
      </c>
      <c r="E4086" t="s">
        <v>2439</v>
      </c>
      <c r="F4086" t="s">
        <v>7423</v>
      </c>
      <c r="G4086" t="s">
        <v>7424</v>
      </c>
      <c r="H4086" t="s">
        <v>9340</v>
      </c>
      <c r="I4086" t="s">
        <v>9341</v>
      </c>
    </row>
    <row r="4087" spans="2:9" hidden="1">
      <c r="B4087" t="s">
        <v>9769</v>
      </c>
      <c r="C4087" t="s">
        <v>9770</v>
      </c>
      <c r="D4087" t="s">
        <v>2438</v>
      </c>
      <c r="E4087" t="s">
        <v>2439</v>
      </c>
      <c r="F4087" t="s">
        <v>7423</v>
      </c>
      <c r="G4087" t="s">
        <v>7424</v>
      </c>
      <c r="H4087" t="s">
        <v>9340</v>
      </c>
      <c r="I4087" t="s">
        <v>9341</v>
      </c>
    </row>
    <row r="4088" spans="2:9" hidden="1">
      <c r="B4088" t="s">
        <v>9771</v>
      </c>
      <c r="C4088" t="s">
        <v>9772</v>
      </c>
      <c r="D4088" t="s">
        <v>2438</v>
      </c>
      <c r="E4088" t="s">
        <v>2439</v>
      </c>
      <c r="F4088" t="s">
        <v>7423</v>
      </c>
      <c r="G4088" t="s">
        <v>7424</v>
      </c>
      <c r="H4088" t="s">
        <v>9340</v>
      </c>
      <c r="I4088" t="s">
        <v>9341</v>
      </c>
    </row>
    <row r="4089" spans="2:9" hidden="1">
      <c r="B4089" t="s">
        <v>9773</v>
      </c>
      <c r="C4089" t="s">
        <v>9774</v>
      </c>
      <c r="D4089" t="s">
        <v>2438</v>
      </c>
      <c r="E4089" t="s">
        <v>2439</v>
      </c>
      <c r="F4089" t="s">
        <v>8678</v>
      </c>
      <c r="G4089" t="s">
        <v>8679</v>
      </c>
      <c r="H4089" t="s">
        <v>8297</v>
      </c>
      <c r="I4089" t="s">
        <v>60</v>
      </c>
    </row>
    <row r="4090" spans="2:9" hidden="1">
      <c r="B4090" t="s">
        <v>9775</v>
      </c>
      <c r="C4090" t="s">
        <v>9776</v>
      </c>
      <c r="D4090" t="s">
        <v>2438</v>
      </c>
      <c r="E4090" t="s">
        <v>2439</v>
      </c>
      <c r="F4090" t="s">
        <v>8696</v>
      </c>
      <c r="G4090" t="s">
        <v>1094</v>
      </c>
      <c r="H4090" t="s">
        <v>8662</v>
      </c>
      <c r="I4090" t="s">
        <v>8663</v>
      </c>
    </row>
    <row r="4091" spans="2:9" hidden="1">
      <c r="B4091" t="s">
        <v>9777</v>
      </c>
      <c r="C4091" t="s">
        <v>9778</v>
      </c>
      <c r="D4091" t="s">
        <v>2438</v>
      </c>
      <c r="E4091" t="s">
        <v>2439</v>
      </c>
      <c r="F4091" t="s">
        <v>7717</v>
      </c>
      <c r="G4091" t="s">
        <v>7718</v>
      </c>
      <c r="H4091" t="s">
        <v>8953</v>
      </c>
      <c r="I4091" t="s">
        <v>8954</v>
      </c>
    </row>
    <row r="4092" spans="2:9" hidden="1">
      <c r="B4092" t="s">
        <v>9779</v>
      </c>
      <c r="C4092" t="s">
        <v>9780</v>
      </c>
      <c r="D4092" t="s">
        <v>2438</v>
      </c>
      <c r="E4092" t="s">
        <v>2439</v>
      </c>
      <c r="F4092" t="s">
        <v>7503</v>
      </c>
      <c r="G4092" t="s">
        <v>7504</v>
      </c>
      <c r="H4092" t="s">
        <v>8725</v>
      </c>
      <c r="I4092" t="s">
        <v>8726</v>
      </c>
    </row>
    <row r="4093" spans="2:9" hidden="1">
      <c r="B4093" t="s">
        <v>9781</v>
      </c>
      <c r="C4093" t="s">
        <v>9782</v>
      </c>
      <c r="D4093" t="s">
        <v>2438</v>
      </c>
      <c r="E4093" t="s">
        <v>2439</v>
      </c>
      <c r="F4093" t="s">
        <v>9031</v>
      </c>
      <c r="G4093" t="s">
        <v>9032</v>
      </c>
      <c r="H4093" t="s">
        <v>8662</v>
      </c>
      <c r="I4093" t="s">
        <v>8663</v>
      </c>
    </row>
    <row r="4094" spans="2:9" hidden="1">
      <c r="B4094" t="s">
        <v>9783</v>
      </c>
      <c r="C4094" t="s">
        <v>9784</v>
      </c>
      <c r="D4094" t="s">
        <v>2438</v>
      </c>
      <c r="E4094" t="s">
        <v>2439</v>
      </c>
      <c r="F4094" t="s">
        <v>8402</v>
      </c>
      <c r="G4094" t="s">
        <v>8403</v>
      </c>
      <c r="H4094" t="s">
        <v>9470</v>
      </c>
      <c r="I4094" t="s">
        <v>9471</v>
      </c>
    </row>
    <row r="4095" spans="2:9" hidden="1">
      <c r="B4095" t="s">
        <v>9785</v>
      </c>
      <c r="C4095" t="s">
        <v>9786</v>
      </c>
      <c r="D4095" t="s">
        <v>2438</v>
      </c>
      <c r="E4095" t="s">
        <v>2439</v>
      </c>
      <c r="F4095" t="s">
        <v>8330</v>
      </c>
      <c r="G4095" t="s">
        <v>8331</v>
      </c>
      <c r="H4095" t="s">
        <v>9470</v>
      </c>
      <c r="I4095" t="s">
        <v>9471</v>
      </c>
    </row>
    <row r="4096" spans="2:9" hidden="1">
      <c r="B4096" t="s">
        <v>9787</v>
      </c>
      <c r="C4096" t="s">
        <v>9788</v>
      </c>
      <c r="D4096" t="s">
        <v>2438</v>
      </c>
      <c r="E4096" t="s">
        <v>2439</v>
      </c>
      <c r="F4096" t="s">
        <v>8969</v>
      </c>
      <c r="G4096" t="s">
        <v>994</v>
      </c>
      <c r="H4096" t="s">
        <v>2442</v>
      </c>
      <c r="I4096" t="s">
        <v>2443</v>
      </c>
    </row>
    <row r="4097" spans="2:9" hidden="1">
      <c r="B4097" t="s">
        <v>9789</v>
      </c>
      <c r="C4097" t="s">
        <v>9790</v>
      </c>
      <c r="D4097" t="s">
        <v>2438</v>
      </c>
      <c r="E4097" t="s">
        <v>2439</v>
      </c>
      <c r="F4097" t="s">
        <v>7503</v>
      </c>
      <c r="G4097" t="s">
        <v>7504</v>
      </c>
      <c r="H4097" t="s">
        <v>8719</v>
      </c>
      <c r="I4097" t="s">
        <v>8720</v>
      </c>
    </row>
    <row r="4098" spans="2:9" hidden="1">
      <c r="B4098" t="s">
        <v>9791</v>
      </c>
      <c r="C4098" t="s">
        <v>9792</v>
      </c>
      <c r="D4098" t="s">
        <v>2438</v>
      </c>
      <c r="E4098" t="s">
        <v>2439</v>
      </c>
      <c r="F4098" t="s">
        <v>8360</v>
      </c>
      <c r="G4098" t="s">
        <v>8361</v>
      </c>
      <c r="H4098" t="s">
        <v>8953</v>
      </c>
      <c r="I4098" t="s">
        <v>8954</v>
      </c>
    </row>
    <row r="4099" spans="2:9" hidden="1">
      <c r="B4099" t="s">
        <v>9793</v>
      </c>
      <c r="C4099" t="s">
        <v>9794</v>
      </c>
      <c r="D4099" t="s">
        <v>2438</v>
      </c>
      <c r="E4099" t="s">
        <v>2439</v>
      </c>
      <c r="F4099" t="s">
        <v>7605</v>
      </c>
      <c r="G4099" t="s">
        <v>7606</v>
      </c>
      <c r="H4099" t="s">
        <v>8953</v>
      </c>
      <c r="I4099" t="s">
        <v>8954</v>
      </c>
    </row>
    <row r="4100" spans="2:9" hidden="1">
      <c r="B4100" t="s">
        <v>9795</v>
      </c>
      <c r="C4100" t="s">
        <v>9796</v>
      </c>
      <c r="D4100" t="s">
        <v>2438</v>
      </c>
      <c r="E4100" t="s">
        <v>2439</v>
      </c>
      <c r="F4100" t="s">
        <v>7605</v>
      </c>
      <c r="G4100" t="s">
        <v>7606</v>
      </c>
      <c r="H4100" t="s">
        <v>8953</v>
      </c>
      <c r="I4100" t="s">
        <v>8954</v>
      </c>
    </row>
    <row r="4101" spans="2:9" hidden="1">
      <c r="B4101" t="s">
        <v>9797</v>
      </c>
      <c r="C4101" t="s">
        <v>9798</v>
      </c>
      <c r="D4101" t="s">
        <v>2438</v>
      </c>
      <c r="E4101" t="s">
        <v>2439</v>
      </c>
      <c r="F4101" t="s">
        <v>7605</v>
      </c>
      <c r="G4101" t="s">
        <v>7606</v>
      </c>
      <c r="H4101" t="s">
        <v>8719</v>
      </c>
      <c r="I4101" t="s">
        <v>8720</v>
      </c>
    </row>
    <row r="4102" spans="2:9" hidden="1">
      <c r="B4102" t="s">
        <v>9799</v>
      </c>
      <c r="C4102" t="s">
        <v>9800</v>
      </c>
      <c r="D4102" t="s">
        <v>2438</v>
      </c>
      <c r="E4102" t="s">
        <v>2439</v>
      </c>
      <c r="F4102" t="s">
        <v>7605</v>
      </c>
      <c r="G4102" t="s">
        <v>7606</v>
      </c>
      <c r="H4102" t="s">
        <v>9340</v>
      </c>
      <c r="I4102" t="s">
        <v>9341</v>
      </c>
    </row>
    <row r="4103" spans="2:9" hidden="1">
      <c r="B4103" t="s">
        <v>9801</v>
      </c>
      <c r="C4103" t="s">
        <v>9802</v>
      </c>
      <c r="D4103" t="s">
        <v>2438</v>
      </c>
      <c r="E4103" t="s">
        <v>2439</v>
      </c>
      <c r="F4103" t="s">
        <v>8366</v>
      </c>
      <c r="G4103" t="s">
        <v>8367</v>
      </c>
      <c r="H4103" t="s">
        <v>8953</v>
      </c>
      <c r="I4103" t="s">
        <v>8954</v>
      </c>
    </row>
    <row r="4104" spans="2:9" hidden="1">
      <c r="B4104" t="s">
        <v>9803</v>
      </c>
      <c r="C4104" t="s">
        <v>9804</v>
      </c>
      <c r="D4104" t="s">
        <v>2438</v>
      </c>
      <c r="E4104" t="s">
        <v>2439</v>
      </c>
      <c r="F4104" t="s">
        <v>8366</v>
      </c>
      <c r="G4104" t="s">
        <v>8367</v>
      </c>
      <c r="H4104" t="s">
        <v>8297</v>
      </c>
      <c r="I4104" t="s">
        <v>60</v>
      </c>
    </row>
    <row r="4105" spans="2:9" hidden="1">
      <c r="B4105" t="s">
        <v>9805</v>
      </c>
      <c r="C4105" t="s">
        <v>9806</v>
      </c>
      <c r="D4105" t="s">
        <v>2438</v>
      </c>
      <c r="E4105" t="s">
        <v>2439</v>
      </c>
      <c r="F4105" t="s">
        <v>8366</v>
      </c>
      <c r="G4105" t="s">
        <v>8367</v>
      </c>
      <c r="H4105" t="s">
        <v>8297</v>
      </c>
      <c r="I4105" t="s">
        <v>60</v>
      </c>
    </row>
    <row r="4106" spans="2:9" hidden="1">
      <c r="B4106" t="s">
        <v>9807</v>
      </c>
      <c r="C4106" t="s">
        <v>9808</v>
      </c>
      <c r="D4106" t="s">
        <v>2438</v>
      </c>
      <c r="E4106" t="s">
        <v>2439</v>
      </c>
      <c r="F4106" t="s">
        <v>8366</v>
      </c>
      <c r="G4106" t="s">
        <v>8367</v>
      </c>
      <c r="H4106" t="s">
        <v>8297</v>
      </c>
      <c r="I4106" t="s">
        <v>60</v>
      </c>
    </row>
    <row r="4107" spans="2:9" hidden="1">
      <c r="B4107" t="s">
        <v>9811</v>
      </c>
      <c r="C4107" t="s">
        <v>9812</v>
      </c>
      <c r="D4107" t="s">
        <v>2438</v>
      </c>
      <c r="E4107" t="s">
        <v>2439</v>
      </c>
      <c r="F4107" t="s">
        <v>8366</v>
      </c>
      <c r="G4107" t="s">
        <v>8367</v>
      </c>
      <c r="H4107" t="s">
        <v>8297</v>
      </c>
      <c r="I4107" t="s">
        <v>60</v>
      </c>
    </row>
    <row r="4108" spans="2:9" hidden="1">
      <c r="B4108" t="s">
        <v>9813</v>
      </c>
      <c r="C4108" t="s">
        <v>9814</v>
      </c>
      <c r="D4108" t="s">
        <v>2438</v>
      </c>
      <c r="E4108" t="s">
        <v>2439</v>
      </c>
      <c r="F4108" t="s">
        <v>8830</v>
      </c>
      <c r="G4108" t="s">
        <v>8831</v>
      </c>
      <c r="H4108" t="s">
        <v>8725</v>
      </c>
      <c r="I4108" t="s">
        <v>8726</v>
      </c>
    </row>
    <row r="4109" spans="2:9" hidden="1">
      <c r="B4109" t="s">
        <v>9815</v>
      </c>
      <c r="C4109" t="s">
        <v>9816</v>
      </c>
      <c r="D4109" t="s">
        <v>2438</v>
      </c>
      <c r="E4109" t="s">
        <v>2439</v>
      </c>
      <c r="F4109" t="s">
        <v>9817</v>
      </c>
      <c r="G4109" t="s">
        <v>9818</v>
      </c>
      <c r="H4109" t="s">
        <v>2442</v>
      </c>
      <c r="I4109" t="s">
        <v>2443</v>
      </c>
    </row>
    <row r="4110" spans="2:9" hidden="1">
      <c r="B4110" t="s">
        <v>9819</v>
      </c>
      <c r="C4110" t="s">
        <v>9820</v>
      </c>
      <c r="D4110" t="s">
        <v>2438</v>
      </c>
      <c r="E4110" t="s">
        <v>2439</v>
      </c>
      <c r="F4110" t="s">
        <v>7773</v>
      </c>
      <c r="G4110" t="s">
        <v>7774</v>
      </c>
      <c r="H4110" t="s">
        <v>8297</v>
      </c>
      <c r="I4110" t="s">
        <v>60</v>
      </c>
    </row>
    <row r="4111" spans="2:9" hidden="1">
      <c r="B4111" t="s">
        <v>9821</v>
      </c>
      <c r="C4111" t="s">
        <v>9822</v>
      </c>
      <c r="D4111" t="s">
        <v>2438</v>
      </c>
      <c r="E4111" t="s">
        <v>2439</v>
      </c>
      <c r="F4111" t="s">
        <v>9007</v>
      </c>
      <c r="G4111" t="s">
        <v>9008</v>
      </c>
      <c r="H4111" t="s">
        <v>8297</v>
      </c>
      <c r="I4111" t="s">
        <v>60</v>
      </c>
    </row>
    <row r="4112" spans="2:9" hidden="1">
      <c r="B4112" t="s">
        <v>9823</v>
      </c>
      <c r="C4112" t="s">
        <v>9824</v>
      </c>
      <c r="D4112" t="s">
        <v>2438</v>
      </c>
      <c r="E4112" t="s">
        <v>2439</v>
      </c>
      <c r="F4112" t="s">
        <v>8800</v>
      </c>
      <c r="G4112" t="s">
        <v>8801</v>
      </c>
      <c r="H4112" t="s">
        <v>8719</v>
      </c>
      <c r="I4112" t="s">
        <v>8720</v>
      </c>
    </row>
    <row r="4113" spans="2:9" hidden="1">
      <c r="B4113" t="s">
        <v>9825</v>
      </c>
      <c r="C4113" t="s">
        <v>9826</v>
      </c>
      <c r="D4113" t="s">
        <v>2438</v>
      </c>
      <c r="E4113" t="s">
        <v>2439</v>
      </c>
      <c r="F4113" t="s">
        <v>8775</v>
      </c>
      <c r="G4113" t="s">
        <v>8776</v>
      </c>
      <c r="H4113" t="s">
        <v>8953</v>
      </c>
      <c r="I4113" t="s">
        <v>8954</v>
      </c>
    </row>
    <row r="4114" spans="2:9" hidden="1">
      <c r="B4114" t="s">
        <v>9827</v>
      </c>
      <c r="C4114" t="s">
        <v>9828</v>
      </c>
      <c r="D4114" t="s">
        <v>2438</v>
      </c>
      <c r="E4114" t="s">
        <v>2439</v>
      </c>
      <c r="F4114" t="s">
        <v>8330</v>
      </c>
      <c r="G4114" t="s">
        <v>8331</v>
      </c>
      <c r="H4114" t="s">
        <v>8297</v>
      </c>
      <c r="I4114" t="s">
        <v>60</v>
      </c>
    </row>
    <row r="4115" spans="2:9" hidden="1">
      <c r="B4115" t="s">
        <v>9829</v>
      </c>
      <c r="C4115" t="s">
        <v>9830</v>
      </c>
      <c r="D4115" t="s">
        <v>9831</v>
      </c>
      <c r="E4115" t="s">
        <v>9810</v>
      </c>
      <c r="F4115" t="s">
        <v>9809</v>
      </c>
      <c r="G4115" t="s">
        <v>9810</v>
      </c>
      <c r="H4115" t="s">
        <v>8296</v>
      </c>
      <c r="I4115" t="s">
        <v>244</v>
      </c>
    </row>
    <row r="4116" spans="2:9" hidden="1">
      <c r="B4116" t="s">
        <v>9832</v>
      </c>
      <c r="C4116" t="s">
        <v>9833</v>
      </c>
      <c r="D4116" t="s">
        <v>9831</v>
      </c>
      <c r="E4116" t="s">
        <v>9810</v>
      </c>
      <c r="F4116" t="s">
        <v>9809</v>
      </c>
      <c r="G4116" t="s">
        <v>9810</v>
      </c>
      <c r="H4116" t="s">
        <v>8296</v>
      </c>
      <c r="I4116" t="s">
        <v>244</v>
      </c>
    </row>
    <row r="4117" spans="2:9" hidden="1">
      <c r="B4117" t="s">
        <v>9834</v>
      </c>
      <c r="C4117" t="s">
        <v>9835</v>
      </c>
      <c r="D4117" t="s">
        <v>9831</v>
      </c>
      <c r="E4117" t="s">
        <v>9810</v>
      </c>
      <c r="F4117" t="s">
        <v>9809</v>
      </c>
      <c r="G4117" t="s">
        <v>9810</v>
      </c>
      <c r="H4117" t="s">
        <v>8296</v>
      </c>
      <c r="I4117" t="s">
        <v>244</v>
      </c>
    </row>
    <row r="4118" spans="2:9" hidden="1">
      <c r="B4118" t="s">
        <v>9836</v>
      </c>
      <c r="C4118" t="s">
        <v>9837</v>
      </c>
      <c r="D4118" t="s">
        <v>9831</v>
      </c>
      <c r="E4118" t="s">
        <v>9810</v>
      </c>
      <c r="F4118" t="s">
        <v>9809</v>
      </c>
      <c r="G4118" t="s">
        <v>9810</v>
      </c>
      <c r="H4118" t="s">
        <v>8296</v>
      </c>
      <c r="I4118" t="s">
        <v>244</v>
      </c>
    </row>
    <row r="4119" spans="2:9" hidden="1">
      <c r="B4119" t="s">
        <v>9838</v>
      </c>
      <c r="C4119" t="s">
        <v>9839</v>
      </c>
      <c r="D4119" t="s">
        <v>9831</v>
      </c>
      <c r="E4119" t="s">
        <v>9810</v>
      </c>
      <c r="F4119" t="s">
        <v>9809</v>
      </c>
      <c r="G4119" t="s">
        <v>9810</v>
      </c>
      <c r="H4119" t="s">
        <v>8296</v>
      </c>
      <c r="I4119" t="s">
        <v>244</v>
      </c>
    </row>
    <row r="4120" spans="2:9" hidden="1">
      <c r="B4120" t="s">
        <v>9840</v>
      </c>
      <c r="C4120" t="s">
        <v>9841</v>
      </c>
      <c r="D4120" t="s">
        <v>9831</v>
      </c>
      <c r="E4120" t="s">
        <v>9810</v>
      </c>
      <c r="F4120" t="s">
        <v>9809</v>
      </c>
      <c r="G4120" t="s">
        <v>9810</v>
      </c>
      <c r="H4120" t="s">
        <v>8296</v>
      </c>
      <c r="I4120" t="s">
        <v>244</v>
      </c>
    </row>
    <row r="4121" spans="2:9" hidden="1">
      <c r="B4121" t="s">
        <v>9842</v>
      </c>
      <c r="C4121" t="s">
        <v>9843</v>
      </c>
      <c r="D4121" t="s">
        <v>9831</v>
      </c>
      <c r="E4121" t="s">
        <v>9810</v>
      </c>
      <c r="F4121" t="s">
        <v>9809</v>
      </c>
      <c r="G4121" t="s">
        <v>9810</v>
      </c>
      <c r="H4121" t="s">
        <v>8296</v>
      </c>
      <c r="I4121" t="s">
        <v>244</v>
      </c>
    </row>
    <row r="4122" spans="2:9" hidden="1">
      <c r="B4122" t="s">
        <v>9844</v>
      </c>
      <c r="C4122" t="s">
        <v>9845</v>
      </c>
      <c r="D4122" t="s">
        <v>9831</v>
      </c>
      <c r="E4122" t="s">
        <v>9810</v>
      </c>
      <c r="F4122" t="s">
        <v>9809</v>
      </c>
      <c r="G4122" t="s">
        <v>9810</v>
      </c>
      <c r="H4122" t="s">
        <v>8296</v>
      </c>
      <c r="I4122" t="s">
        <v>244</v>
      </c>
    </row>
    <row r="4123" spans="2:9" hidden="1">
      <c r="B4123" t="s">
        <v>9846</v>
      </c>
      <c r="C4123" t="s">
        <v>9847</v>
      </c>
      <c r="D4123" t="s">
        <v>9831</v>
      </c>
      <c r="E4123" t="s">
        <v>9810</v>
      </c>
      <c r="F4123" t="s">
        <v>9809</v>
      </c>
      <c r="G4123" t="s">
        <v>9810</v>
      </c>
      <c r="H4123" t="s">
        <v>8296</v>
      </c>
      <c r="I4123" t="s">
        <v>244</v>
      </c>
    </row>
    <row r="4124" spans="2:9" hidden="1">
      <c r="B4124" t="s">
        <v>9848</v>
      </c>
      <c r="C4124" t="s">
        <v>9849</v>
      </c>
      <c r="D4124" t="s">
        <v>9831</v>
      </c>
      <c r="E4124" t="s">
        <v>9810</v>
      </c>
      <c r="F4124" t="s">
        <v>9809</v>
      </c>
      <c r="G4124" t="s">
        <v>9810</v>
      </c>
      <c r="H4124" t="s">
        <v>8296</v>
      </c>
      <c r="I4124" t="s">
        <v>244</v>
      </c>
    </row>
    <row r="4125" spans="2:9" hidden="1">
      <c r="B4125" t="s">
        <v>9850</v>
      </c>
      <c r="C4125" t="s">
        <v>9851</v>
      </c>
      <c r="D4125" t="s">
        <v>9831</v>
      </c>
      <c r="E4125" t="s">
        <v>9810</v>
      </c>
      <c r="F4125" t="s">
        <v>9809</v>
      </c>
      <c r="G4125" t="s">
        <v>9810</v>
      </c>
      <c r="H4125" t="s">
        <v>8296</v>
      </c>
      <c r="I4125" t="s">
        <v>244</v>
      </c>
    </row>
    <row r="4126" spans="2:9" hidden="1">
      <c r="B4126" t="s">
        <v>9852</v>
      </c>
      <c r="C4126" t="s">
        <v>9853</v>
      </c>
      <c r="D4126" t="s">
        <v>9831</v>
      </c>
      <c r="E4126" t="s">
        <v>9810</v>
      </c>
      <c r="F4126" t="s">
        <v>9809</v>
      </c>
      <c r="G4126" t="s">
        <v>9810</v>
      </c>
      <c r="H4126" t="s">
        <v>8296</v>
      </c>
      <c r="I4126" t="s">
        <v>244</v>
      </c>
    </row>
    <row r="4127" spans="2:9" hidden="1">
      <c r="B4127" t="s">
        <v>9854</v>
      </c>
      <c r="C4127" t="s">
        <v>9855</v>
      </c>
      <c r="D4127" t="s">
        <v>8789</v>
      </c>
      <c r="E4127" t="s">
        <v>8790</v>
      </c>
      <c r="F4127" t="s">
        <v>8791</v>
      </c>
      <c r="G4127" t="s">
        <v>8790</v>
      </c>
      <c r="H4127" t="s">
        <v>8296</v>
      </c>
      <c r="I4127" t="s">
        <v>244</v>
      </c>
    </row>
    <row r="4128" spans="2:9" hidden="1">
      <c r="B4128" t="s">
        <v>9856</v>
      </c>
      <c r="C4128" t="s">
        <v>9857</v>
      </c>
      <c r="D4128" t="s">
        <v>2438</v>
      </c>
      <c r="E4128" t="s">
        <v>2439</v>
      </c>
      <c r="F4128" t="s">
        <v>7745</v>
      </c>
      <c r="G4128" t="s">
        <v>7746</v>
      </c>
      <c r="H4128" t="s">
        <v>8297</v>
      </c>
      <c r="I4128" t="s">
        <v>60</v>
      </c>
    </row>
    <row r="4129" spans="2:9" hidden="1">
      <c r="B4129" t="s">
        <v>9858</v>
      </c>
      <c r="C4129" t="s">
        <v>9859</v>
      </c>
      <c r="D4129" t="s">
        <v>2438</v>
      </c>
      <c r="E4129" t="s">
        <v>2439</v>
      </c>
      <c r="F4129" t="s">
        <v>7745</v>
      </c>
      <c r="G4129" t="s">
        <v>7746</v>
      </c>
      <c r="H4129" t="s">
        <v>8297</v>
      </c>
      <c r="I4129" t="s">
        <v>60</v>
      </c>
    </row>
    <row r="4130" spans="2:9" hidden="1">
      <c r="B4130" t="s">
        <v>9860</v>
      </c>
      <c r="C4130" t="s">
        <v>9861</v>
      </c>
      <c r="D4130" t="s">
        <v>8789</v>
      </c>
      <c r="E4130" t="s">
        <v>8790</v>
      </c>
      <c r="F4130" t="s">
        <v>8791</v>
      </c>
      <c r="G4130" t="s">
        <v>8790</v>
      </c>
      <c r="H4130" t="s">
        <v>8296</v>
      </c>
      <c r="I4130" t="s">
        <v>244</v>
      </c>
    </row>
    <row r="4131" spans="2:9" hidden="1">
      <c r="B4131" t="s">
        <v>9862</v>
      </c>
      <c r="C4131" t="s">
        <v>9863</v>
      </c>
      <c r="D4131" t="s">
        <v>8789</v>
      </c>
      <c r="E4131" t="s">
        <v>8790</v>
      </c>
      <c r="F4131" t="s">
        <v>8791</v>
      </c>
      <c r="G4131" t="s">
        <v>8790</v>
      </c>
      <c r="H4131" t="s">
        <v>8296</v>
      </c>
      <c r="I4131" t="s">
        <v>244</v>
      </c>
    </row>
    <row r="4132" spans="2:9" hidden="1">
      <c r="B4132" t="s">
        <v>9864</v>
      </c>
      <c r="C4132" t="s">
        <v>9865</v>
      </c>
      <c r="D4132" t="s">
        <v>8789</v>
      </c>
      <c r="E4132" t="s">
        <v>8790</v>
      </c>
      <c r="F4132" t="s">
        <v>8791</v>
      </c>
      <c r="G4132" t="s">
        <v>8790</v>
      </c>
      <c r="H4132" t="s">
        <v>8296</v>
      </c>
      <c r="I4132" t="s">
        <v>244</v>
      </c>
    </row>
    <row r="4133" spans="2:9" hidden="1">
      <c r="B4133" t="s">
        <v>9866</v>
      </c>
      <c r="C4133" t="s">
        <v>9867</v>
      </c>
      <c r="D4133" t="s">
        <v>8789</v>
      </c>
      <c r="E4133" t="s">
        <v>8790</v>
      </c>
      <c r="F4133" t="s">
        <v>8791</v>
      </c>
      <c r="G4133" t="s">
        <v>8790</v>
      </c>
      <c r="H4133" t="s">
        <v>8296</v>
      </c>
      <c r="I4133" t="s">
        <v>244</v>
      </c>
    </row>
    <row r="4134" spans="2:9" hidden="1">
      <c r="B4134" t="s">
        <v>9868</v>
      </c>
      <c r="C4134" t="s">
        <v>9869</v>
      </c>
      <c r="D4134" t="s">
        <v>8789</v>
      </c>
      <c r="E4134" t="s">
        <v>8790</v>
      </c>
      <c r="F4134" t="s">
        <v>8791</v>
      </c>
      <c r="G4134" t="s">
        <v>8790</v>
      </c>
      <c r="H4134" t="s">
        <v>8296</v>
      </c>
      <c r="I4134" t="s">
        <v>244</v>
      </c>
    </row>
    <row r="4135" spans="2:9" hidden="1">
      <c r="B4135" t="s">
        <v>9870</v>
      </c>
      <c r="C4135" t="s">
        <v>9871</v>
      </c>
      <c r="D4135" t="s">
        <v>8789</v>
      </c>
      <c r="E4135" t="s">
        <v>8790</v>
      </c>
      <c r="F4135" t="s">
        <v>8791</v>
      </c>
      <c r="G4135" t="s">
        <v>8790</v>
      </c>
      <c r="H4135" t="s">
        <v>8296</v>
      </c>
      <c r="I4135" t="s">
        <v>244</v>
      </c>
    </row>
    <row r="4136" spans="2:9" hidden="1">
      <c r="B4136" t="s">
        <v>9872</v>
      </c>
      <c r="C4136" t="s">
        <v>9873</v>
      </c>
      <c r="D4136" t="s">
        <v>8789</v>
      </c>
      <c r="E4136" t="s">
        <v>8790</v>
      </c>
      <c r="F4136" t="s">
        <v>8791</v>
      </c>
      <c r="G4136" t="s">
        <v>8790</v>
      </c>
      <c r="H4136" t="s">
        <v>8296</v>
      </c>
      <c r="I4136" t="s">
        <v>244</v>
      </c>
    </row>
    <row r="4137" spans="2:9" hidden="1">
      <c r="B4137" t="s">
        <v>9874</v>
      </c>
      <c r="C4137" t="s">
        <v>9875</v>
      </c>
      <c r="D4137" t="s">
        <v>8789</v>
      </c>
      <c r="E4137" t="s">
        <v>8790</v>
      </c>
      <c r="F4137" t="s">
        <v>8791</v>
      </c>
      <c r="G4137" t="s">
        <v>8790</v>
      </c>
      <c r="H4137" t="s">
        <v>8296</v>
      </c>
      <c r="I4137" t="s">
        <v>244</v>
      </c>
    </row>
    <row r="4138" spans="2:9" hidden="1">
      <c r="B4138" t="s">
        <v>9876</v>
      </c>
      <c r="C4138" t="s">
        <v>9877</v>
      </c>
      <c r="D4138" t="s">
        <v>8789</v>
      </c>
      <c r="E4138" t="s">
        <v>8790</v>
      </c>
      <c r="F4138" t="s">
        <v>8791</v>
      </c>
      <c r="G4138" t="s">
        <v>8790</v>
      </c>
      <c r="H4138" t="s">
        <v>8296</v>
      </c>
      <c r="I4138" t="s">
        <v>244</v>
      </c>
    </row>
    <row r="4139" spans="2:9" hidden="1">
      <c r="B4139" t="s">
        <v>9878</v>
      </c>
      <c r="C4139" t="s">
        <v>9879</v>
      </c>
      <c r="D4139" t="s">
        <v>2438</v>
      </c>
      <c r="E4139" t="s">
        <v>2439</v>
      </c>
      <c r="F4139" t="s">
        <v>8312</v>
      </c>
      <c r="G4139" t="s">
        <v>8313</v>
      </c>
      <c r="H4139" t="s">
        <v>8297</v>
      </c>
      <c r="I4139" t="s">
        <v>60</v>
      </c>
    </row>
    <row r="4140" spans="2:9" hidden="1">
      <c r="B4140" t="s">
        <v>9880</v>
      </c>
      <c r="C4140" t="s">
        <v>9881</v>
      </c>
      <c r="D4140" t="s">
        <v>8789</v>
      </c>
      <c r="E4140" t="s">
        <v>8790</v>
      </c>
      <c r="F4140" t="s">
        <v>8791</v>
      </c>
      <c r="G4140" t="s">
        <v>8790</v>
      </c>
      <c r="H4140" t="s">
        <v>8296</v>
      </c>
      <c r="I4140" t="s">
        <v>244</v>
      </c>
    </row>
    <row r="4141" spans="2:9" hidden="1">
      <c r="B4141" t="s">
        <v>9882</v>
      </c>
      <c r="C4141" t="s">
        <v>9883</v>
      </c>
      <c r="D4141" t="s">
        <v>8789</v>
      </c>
      <c r="E4141" t="s">
        <v>8790</v>
      </c>
      <c r="F4141" t="s">
        <v>8791</v>
      </c>
      <c r="G4141" t="s">
        <v>8790</v>
      </c>
      <c r="H4141" t="s">
        <v>8296</v>
      </c>
      <c r="I4141" t="s">
        <v>244</v>
      </c>
    </row>
    <row r="4142" spans="2:9" hidden="1">
      <c r="B4142" t="s">
        <v>9884</v>
      </c>
      <c r="C4142" t="s">
        <v>9885</v>
      </c>
      <c r="D4142" t="s">
        <v>8789</v>
      </c>
      <c r="E4142" t="s">
        <v>8790</v>
      </c>
      <c r="F4142" t="s">
        <v>8791</v>
      </c>
      <c r="G4142" t="s">
        <v>8790</v>
      </c>
      <c r="H4142" t="s">
        <v>8296</v>
      </c>
      <c r="I4142" t="s">
        <v>244</v>
      </c>
    </row>
    <row r="4143" spans="2:9" hidden="1">
      <c r="B4143" t="s">
        <v>9886</v>
      </c>
      <c r="C4143" t="s">
        <v>9887</v>
      </c>
      <c r="D4143" t="s">
        <v>2438</v>
      </c>
      <c r="E4143" t="s">
        <v>2439</v>
      </c>
      <c r="F4143" t="s">
        <v>7605</v>
      </c>
      <c r="G4143" t="s">
        <v>7606</v>
      </c>
      <c r="H4143" t="s">
        <v>8297</v>
      </c>
      <c r="I4143" t="s">
        <v>60</v>
      </c>
    </row>
    <row r="4144" spans="2:9" hidden="1">
      <c r="B4144" t="s">
        <v>9888</v>
      </c>
      <c r="C4144" t="s">
        <v>9889</v>
      </c>
      <c r="D4144" t="s">
        <v>2438</v>
      </c>
      <c r="E4144" t="s">
        <v>2439</v>
      </c>
      <c r="F4144" t="s">
        <v>8586</v>
      </c>
      <c r="G4144" t="s">
        <v>8587</v>
      </c>
      <c r="H4144" t="s">
        <v>8719</v>
      </c>
      <c r="I4144" t="s">
        <v>8720</v>
      </c>
    </row>
    <row r="4145" spans="2:9" hidden="1">
      <c r="B4145" t="s">
        <v>9890</v>
      </c>
      <c r="C4145" t="s">
        <v>9891</v>
      </c>
      <c r="D4145" t="s">
        <v>2438</v>
      </c>
      <c r="E4145" t="s">
        <v>2439</v>
      </c>
      <c r="F4145" t="s">
        <v>8560</v>
      </c>
      <c r="G4145" t="s">
        <v>8561</v>
      </c>
      <c r="H4145" t="s">
        <v>8953</v>
      </c>
      <c r="I4145" t="s">
        <v>8954</v>
      </c>
    </row>
    <row r="4146" spans="2:9" hidden="1">
      <c r="B4146" t="s">
        <v>9892</v>
      </c>
      <c r="C4146" t="s">
        <v>9893</v>
      </c>
      <c r="D4146" t="s">
        <v>2438</v>
      </c>
      <c r="E4146" t="s">
        <v>2439</v>
      </c>
      <c r="F4146" t="s">
        <v>7431</v>
      </c>
      <c r="G4146" t="s">
        <v>7432</v>
      </c>
      <c r="H4146" t="s">
        <v>9470</v>
      </c>
      <c r="I4146" t="s">
        <v>9471</v>
      </c>
    </row>
    <row r="4147" spans="2:9" hidden="1">
      <c r="B4147" t="s">
        <v>9894</v>
      </c>
      <c r="C4147" t="s">
        <v>9895</v>
      </c>
      <c r="D4147" t="s">
        <v>2438</v>
      </c>
      <c r="E4147" t="s">
        <v>2439</v>
      </c>
      <c r="F4147" t="s">
        <v>8300</v>
      </c>
      <c r="G4147" t="s">
        <v>8301</v>
      </c>
      <c r="H4147" t="s">
        <v>9470</v>
      </c>
      <c r="I4147" t="s">
        <v>9471</v>
      </c>
    </row>
    <row r="4148" spans="2:9" hidden="1">
      <c r="B4148" t="s">
        <v>9896</v>
      </c>
      <c r="C4148" t="s">
        <v>9897</v>
      </c>
      <c r="D4148" t="s">
        <v>2438</v>
      </c>
      <c r="E4148" t="s">
        <v>2439</v>
      </c>
      <c r="F4148" t="s">
        <v>8696</v>
      </c>
      <c r="G4148" t="s">
        <v>1094</v>
      </c>
      <c r="H4148" t="s">
        <v>2442</v>
      </c>
      <c r="I4148" t="s">
        <v>2443</v>
      </c>
    </row>
    <row r="4149" spans="2:9" hidden="1">
      <c r="B4149" t="s">
        <v>9898</v>
      </c>
      <c r="C4149" t="s">
        <v>9899</v>
      </c>
      <c r="D4149" t="s">
        <v>2438</v>
      </c>
      <c r="E4149" t="s">
        <v>2439</v>
      </c>
      <c r="F4149" t="s">
        <v>7745</v>
      </c>
      <c r="G4149" t="s">
        <v>7746</v>
      </c>
      <c r="H4149" t="s">
        <v>8725</v>
      </c>
      <c r="I4149" t="s">
        <v>8726</v>
      </c>
    </row>
    <row r="4150" spans="2:9" hidden="1">
      <c r="B4150" t="s">
        <v>9900</v>
      </c>
      <c r="C4150" t="s">
        <v>9901</v>
      </c>
      <c r="D4150" t="s">
        <v>2438</v>
      </c>
      <c r="E4150" t="s">
        <v>2439</v>
      </c>
      <c r="F4150" t="s">
        <v>8366</v>
      </c>
      <c r="G4150" t="s">
        <v>8367</v>
      </c>
      <c r="H4150" t="s">
        <v>8725</v>
      </c>
      <c r="I4150" t="s">
        <v>8726</v>
      </c>
    </row>
    <row r="4151" spans="2:9" hidden="1">
      <c r="B4151" t="s">
        <v>9902</v>
      </c>
      <c r="C4151" t="s">
        <v>9903</v>
      </c>
      <c r="D4151" t="s">
        <v>2438</v>
      </c>
      <c r="E4151" t="s">
        <v>2439</v>
      </c>
      <c r="F4151" t="s">
        <v>8660</v>
      </c>
      <c r="G4151" t="s">
        <v>8661</v>
      </c>
      <c r="H4151" t="s">
        <v>9470</v>
      </c>
      <c r="I4151" t="s">
        <v>9471</v>
      </c>
    </row>
    <row r="4152" spans="2:9" hidden="1">
      <c r="B4152" t="s">
        <v>9904</v>
      </c>
      <c r="C4152" t="s">
        <v>9905</v>
      </c>
      <c r="D4152" t="s">
        <v>2438</v>
      </c>
      <c r="E4152" t="s">
        <v>2439</v>
      </c>
      <c r="F4152" t="s">
        <v>7411</v>
      </c>
      <c r="G4152" t="s">
        <v>7412</v>
      </c>
      <c r="H4152" t="s">
        <v>8719</v>
      </c>
      <c r="I4152" t="s">
        <v>8720</v>
      </c>
    </row>
    <row r="4153" spans="2:9" hidden="1">
      <c r="B4153" t="s">
        <v>9906</v>
      </c>
      <c r="C4153" t="s">
        <v>9907</v>
      </c>
      <c r="D4153" t="s">
        <v>2438</v>
      </c>
      <c r="E4153" t="s">
        <v>2439</v>
      </c>
      <c r="F4153" t="s">
        <v>8304</v>
      </c>
      <c r="G4153" t="s">
        <v>8305</v>
      </c>
      <c r="H4153" t="s">
        <v>8297</v>
      </c>
      <c r="I4153" t="s">
        <v>60</v>
      </c>
    </row>
    <row r="4154" spans="2:9" hidden="1">
      <c r="B4154" t="s">
        <v>9908</v>
      </c>
      <c r="C4154" t="s">
        <v>9909</v>
      </c>
      <c r="D4154" t="s">
        <v>2438</v>
      </c>
      <c r="E4154" t="s">
        <v>2439</v>
      </c>
      <c r="F4154" t="s">
        <v>8422</v>
      </c>
      <c r="G4154" t="s">
        <v>8423</v>
      </c>
      <c r="H4154" t="s">
        <v>8297</v>
      </c>
      <c r="I4154" t="s">
        <v>60</v>
      </c>
    </row>
    <row r="4155" spans="2:9" hidden="1">
      <c r="B4155" t="s">
        <v>9910</v>
      </c>
      <c r="C4155" t="s">
        <v>9911</v>
      </c>
      <c r="D4155" t="s">
        <v>2438</v>
      </c>
      <c r="E4155" t="s">
        <v>2439</v>
      </c>
      <c r="F4155" t="s">
        <v>8544</v>
      </c>
      <c r="G4155" t="s">
        <v>8545</v>
      </c>
      <c r="H4155" t="s">
        <v>8725</v>
      </c>
      <c r="I4155" t="s">
        <v>8726</v>
      </c>
    </row>
    <row r="4156" spans="2:9" hidden="1">
      <c r="B4156" t="s">
        <v>9912</v>
      </c>
      <c r="C4156" t="s">
        <v>9913</v>
      </c>
      <c r="D4156" t="s">
        <v>2438</v>
      </c>
      <c r="E4156" t="s">
        <v>2439</v>
      </c>
      <c r="F4156" t="s">
        <v>7242</v>
      </c>
      <c r="G4156" t="s">
        <v>7243</v>
      </c>
      <c r="H4156" t="s">
        <v>8297</v>
      </c>
      <c r="I4156" t="s">
        <v>60</v>
      </c>
    </row>
    <row r="4157" spans="2:9" hidden="1">
      <c r="B4157" t="s">
        <v>9914</v>
      </c>
      <c r="C4157" t="s">
        <v>9915</v>
      </c>
      <c r="D4157" t="s">
        <v>2438</v>
      </c>
      <c r="E4157" t="s">
        <v>2439</v>
      </c>
      <c r="F4157" t="s">
        <v>8300</v>
      </c>
      <c r="G4157" t="s">
        <v>8301</v>
      </c>
      <c r="H4157" t="s">
        <v>8953</v>
      </c>
      <c r="I4157" t="s">
        <v>8954</v>
      </c>
    </row>
    <row r="4158" spans="2:9" hidden="1">
      <c r="B4158" t="s">
        <v>9916</v>
      </c>
      <c r="C4158" t="s">
        <v>9917</v>
      </c>
      <c r="D4158" t="s">
        <v>2438</v>
      </c>
      <c r="E4158" t="s">
        <v>2439</v>
      </c>
      <c r="F4158" t="s">
        <v>2440</v>
      </c>
      <c r="G4158" t="s">
        <v>2441</v>
      </c>
      <c r="H4158" t="s">
        <v>2442</v>
      </c>
      <c r="I4158" t="s">
        <v>2443</v>
      </c>
    </row>
    <row r="4159" spans="2:9" hidden="1">
      <c r="B4159" t="s">
        <v>9918</v>
      </c>
      <c r="C4159" t="s">
        <v>9919</v>
      </c>
      <c r="D4159" t="s">
        <v>2438</v>
      </c>
      <c r="E4159" t="s">
        <v>2439</v>
      </c>
      <c r="F4159" t="s">
        <v>2440</v>
      </c>
      <c r="G4159" t="s">
        <v>2441</v>
      </c>
      <c r="H4159" t="s">
        <v>2442</v>
      </c>
      <c r="I4159" t="s">
        <v>2443</v>
      </c>
    </row>
    <row r="4160" spans="2:9" hidden="1">
      <c r="B4160" t="s">
        <v>9920</v>
      </c>
      <c r="C4160" t="s">
        <v>9921</v>
      </c>
      <c r="D4160" t="s">
        <v>2438</v>
      </c>
      <c r="E4160" t="s">
        <v>2439</v>
      </c>
      <c r="F4160" t="s">
        <v>7773</v>
      </c>
      <c r="G4160" t="s">
        <v>7774</v>
      </c>
      <c r="H4160" t="s">
        <v>8297</v>
      </c>
      <c r="I4160" t="s">
        <v>60</v>
      </c>
    </row>
    <row r="4161" spans="2:9" hidden="1">
      <c r="B4161" t="s">
        <v>9922</v>
      </c>
      <c r="C4161" t="s">
        <v>9923</v>
      </c>
      <c r="D4161" t="s">
        <v>2438</v>
      </c>
      <c r="E4161" t="s">
        <v>2439</v>
      </c>
      <c r="F4161" t="s">
        <v>7773</v>
      </c>
      <c r="G4161" t="s">
        <v>7774</v>
      </c>
      <c r="H4161" t="s">
        <v>8297</v>
      </c>
      <c r="I4161" t="s">
        <v>60</v>
      </c>
    </row>
    <row r="4162" spans="2:9" hidden="1">
      <c r="B4162" t="s">
        <v>9924</v>
      </c>
      <c r="C4162" t="s">
        <v>9925</v>
      </c>
      <c r="D4162" t="s">
        <v>2438</v>
      </c>
      <c r="E4162" t="s">
        <v>2439</v>
      </c>
      <c r="F4162" t="s">
        <v>7773</v>
      </c>
      <c r="G4162" t="s">
        <v>7774</v>
      </c>
      <c r="H4162" t="s">
        <v>8297</v>
      </c>
      <c r="I4162" t="s">
        <v>60</v>
      </c>
    </row>
    <row r="4163" spans="2:9" hidden="1">
      <c r="B4163" t="s">
        <v>9926</v>
      </c>
      <c r="C4163" t="s">
        <v>9927</v>
      </c>
      <c r="D4163" t="s">
        <v>2438</v>
      </c>
      <c r="E4163" t="s">
        <v>2439</v>
      </c>
      <c r="F4163" t="s">
        <v>7773</v>
      </c>
      <c r="G4163" t="s">
        <v>7774</v>
      </c>
      <c r="H4163" t="s">
        <v>8297</v>
      </c>
      <c r="I4163" t="s">
        <v>60</v>
      </c>
    </row>
    <row r="4164" spans="2:9" hidden="1">
      <c r="B4164" t="s">
        <v>9928</v>
      </c>
      <c r="C4164" t="s">
        <v>9929</v>
      </c>
      <c r="D4164" t="s">
        <v>2438</v>
      </c>
      <c r="E4164" t="s">
        <v>2439</v>
      </c>
      <c r="F4164" t="s">
        <v>7773</v>
      </c>
      <c r="G4164" t="s">
        <v>7774</v>
      </c>
      <c r="H4164" t="s">
        <v>8297</v>
      </c>
      <c r="I4164" t="s">
        <v>60</v>
      </c>
    </row>
    <row r="4165" spans="2:9" hidden="1">
      <c r="B4165" t="s">
        <v>9930</v>
      </c>
      <c r="C4165" t="s">
        <v>9931</v>
      </c>
      <c r="D4165" t="s">
        <v>2438</v>
      </c>
      <c r="E4165" t="s">
        <v>2439</v>
      </c>
      <c r="F4165" t="s">
        <v>7773</v>
      </c>
      <c r="G4165" t="s">
        <v>7774</v>
      </c>
      <c r="H4165" t="s">
        <v>8297</v>
      </c>
      <c r="I4165" t="s">
        <v>60</v>
      </c>
    </row>
    <row r="4166" spans="2:9" hidden="1">
      <c r="B4166" t="s">
        <v>9932</v>
      </c>
      <c r="C4166" t="s">
        <v>9933</v>
      </c>
      <c r="D4166" t="s">
        <v>2438</v>
      </c>
      <c r="E4166" t="s">
        <v>2439</v>
      </c>
      <c r="F4166" t="s">
        <v>7773</v>
      </c>
      <c r="G4166" t="s">
        <v>7774</v>
      </c>
      <c r="H4166" t="s">
        <v>8297</v>
      </c>
      <c r="I4166" t="s">
        <v>60</v>
      </c>
    </row>
    <row r="4167" spans="2:9" hidden="1">
      <c r="B4167" t="s">
        <v>9934</v>
      </c>
      <c r="C4167" t="s">
        <v>9935</v>
      </c>
      <c r="D4167" t="s">
        <v>2438</v>
      </c>
      <c r="E4167" t="s">
        <v>2439</v>
      </c>
      <c r="F4167" t="s">
        <v>7773</v>
      </c>
      <c r="G4167" t="s">
        <v>7774</v>
      </c>
      <c r="H4167" t="s">
        <v>8297</v>
      </c>
      <c r="I4167" t="s">
        <v>60</v>
      </c>
    </row>
    <row r="4168" spans="2:9" hidden="1">
      <c r="B4168" t="s">
        <v>9936</v>
      </c>
      <c r="C4168" t="s">
        <v>9937</v>
      </c>
      <c r="D4168" t="s">
        <v>2438</v>
      </c>
      <c r="E4168" t="s">
        <v>2439</v>
      </c>
      <c r="F4168" t="s">
        <v>7773</v>
      </c>
      <c r="G4168" t="s">
        <v>7774</v>
      </c>
      <c r="H4168" t="s">
        <v>8297</v>
      </c>
      <c r="I4168" t="s">
        <v>60</v>
      </c>
    </row>
    <row r="4169" spans="2:9" hidden="1">
      <c r="B4169" t="s">
        <v>9938</v>
      </c>
      <c r="C4169" t="s">
        <v>9939</v>
      </c>
      <c r="D4169" t="s">
        <v>2438</v>
      </c>
      <c r="E4169" t="s">
        <v>2439</v>
      </c>
      <c r="F4169" t="s">
        <v>7773</v>
      </c>
      <c r="G4169" t="s">
        <v>7774</v>
      </c>
      <c r="H4169" t="s">
        <v>8297</v>
      </c>
      <c r="I4169" t="s">
        <v>60</v>
      </c>
    </row>
    <row r="4170" spans="2:9" hidden="1">
      <c r="B4170" t="s">
        <v>9940</v>
      </c>
      <c r="C4170" t="s">
        <v>9941</v>
      </c>
      <c r="D4170" t="s">
        <v>2438</v>
      </c>
      <c r="E4170" t="s">
        <v>2439</v>
      </c>
      <c r="F4170" t="s">
        <v>8969</v>
      </c>
      <c r="G4170" t="s">
        <v>994</v>
      </c>
      <c r="H4170" t="s">
        <v>2442</v>
      </c>
      <c r="I4170" t="s">
        <v>2443</v>
      </c>
    </row>
    <row r="4171" spans="2:9" hidden="1">
      <c r="B4171" t="s">
        <v>9942</v>
      </c>
      <c r="C4171" t="s">
        <v>9943</v>
      </c>
      <c r="D4171" t="s">
        <v>8789</v>
      </c>
      <c r="E4171" t="s">
        <v>8790</v>
      </c>
      <c r="F4171" t="s">
        <v>8791</v>
      </c>
      <c r="G4171" t="s">
        <v>8790</v>
      </c>
      <c r="H4171" t="s">
        <v>8296</v>
      </c>
      <c r="I4171" t="s">
        <v>244</v>
      </c>
    </row>
    <row r="4172" spans="2:9" hidden="1">
      <c r="B4172" t="s">
        <v>9944</v>
      </c>
      <c r="C4172" t="s">
        <v>9945</v>
      </c>
      <c r="D4172" t="s">
        <v>2438</v>
      </c>
      <c r="E4172" t="s">
        <v>2439</v>
      </c>
      <c r="F4172" t="s">
        <v>8959</v>
      </c>
      <c r="G4172" t="s">
        <v>8960</v>
      </c>
      <c r="H4172" t="s">
        <v>8725</v>
      </c>
      <c r="I4172" t="s">
        <v>8726</v>
      </c>
    </row>
    <row r="4173" spans="2:9" hidden="1">
      <c r="B4173" t="s">
        <v>9946</v>
      </c>
      <c r="C4173" t="s">
        <v>9947</v>
      </c>
      <c r="D4173" t="s">
        <v>9831</v>
      </c>
      <c r="E4173" t="s">
        <v>9810</v>
      </c>
      <c r="F4173" t="s">
        <v>9809</v>
      </c>
      <c r="G4173" t="s">
        <v>9810</v>
      </c>
      <c r="H4173" t="s">
        <v>8296</v>
      </c>
      <c r="I4173" t="s">
        <v>244</v>
      </c>
    </row>
    <row r="4174" spans="2:9" hidden="1">
      <c r="B4174" t="s">
        <v>9948</v>
      </c>
      <c r="C4174" t="s">
        <v>9949</v>
      </c>
      <c r="D4174" t="s">
        <v>2438</v>
      </c>
      <c r="E4174" t="s">
        <v>2439</v>
      </c>
      <c r="F4174" t="s">
        <v>8366</v>
      </c>
      <c r="G4174" t="s">
        <v>8367</v>
      </c>
      <c r="H4174" t="s">
        <v>8297</v>
      </c>
      <c r="I4174" t="s">
        <v>60</v>
      </c>
    </row>
    <row r="4175" spans="2:9" hidden="1">
      <c r="B4175" t="s">
        <v>9950</v>
      </c>
      <c r="C4175" t="s">
        <v>9951</v>
      </c>
      <c r="D4175" t="s">
        <v>9831</v>
      </c>
      <c r="E4175" t="s">
        <v>9810</v>
      </c>
      <c r="F4175" t="s">
        <v>9809</v>
      </c>
      <c r="G4175" t="s">
        <v>9810</v>
      </c>
      <c r="H4175" t="s">
        <v>8296</v>
      </c>
      <c r="I4175" t="s">
        <v>244</v>
      </c>
    </row>
    <row r="4176" spans="2:9" hidden="1">
      <c r="B4176" t="s">
        <v>9952</v>
      </c>
      <c r="C4176" t="s">
        <v>9953</v>
      </c>
      <c r="D4176" t="s">
        <v>9831</v>
      </c>
      <c r="E4176" t="s">
        <v>9810</v>
      </c>
      <c r="F4176" t="s">
        <v>9809</v>
      </c>
      <c r="G4176" t="s">
        <v>9810</v>
      </c>
      <c r="H4176" t="s">
        <v>8296</v>
      </c>
      <c r="I4176" t="s">
        <v>244</v>
      </c>
    </row>
    <row r="4177" spans="2:9" hidden="1">
      <c r="B4177" t="s">
        <v>9954</v>
      </c>
      <c r="C4177" t="s">
        <v>9955</v>
      </c>
      <c r="D4177" t="s">
        <v>2438</v>
      </c>
      <c r="E4177" t="s">
        <v>2439</v>
      </c>
      <c r="F4177" t="s">
        <v>8304</v>
      </c>
      <c r="G4177" t="s">
        <v>8305</v>
      </c>
      <c r="H4177" t="s">
        <v>9470</v>
      </c>
      <c r="I4177" t="s">
        <v>9471</v>
      </c>
    </row>
    <row r="4178" spans="2:9" hidden="1">
      <c r="B4178" t="s">
        <v>9956</v>
      </c>
      <c r="C4178" t="s">
        <v>9957</v>
      </c>
      <c r="D4178" t="s">
        <v>2438</v>
      </c>
      <c r="E4178" t="s">
        <v>2439</v>
      </c>
      <c r="F4178" t="s">
        <v>8448</v>
      </c>
      <c r="G4178" t="s">
        <v>8449</v>
      </c>
      <c r="H4178" t="s">
        <v>9470</v>
      </c>
      <c r="I4178" t="s">
        <v>9471</v>
      </c>
    </row>
    <row r="4179" spans="2:9" hidden="1">
      <c r="B4179" t="s">
        <v>9958</v>
      </c>
      <c r="C4179" t="s">
        <v>9959</v>
      </c>
      <c r="D4179" t="s">
        <v>2438</v>
      </c>
      <c r="E4179" t="s">
        <v>2439</v>
      </c>
      <c r="F4179" t="s">
        <v>7647</v>
      </c>
      <c r="G4179" t="s">
        <v>7648</v>
      </c>
      <c r="H4179" t="s">
        <v>9470</v>
      </c>
      <c r="I4179" t="s">
        <v>9471</v>
      </c>
    </row>
    <row r="4180" spans="2:9" hidden="1">
      <c r="B4180" t="s">
        <v>9960</v>
      </c>
      <c r="C4180" t="s">
        <v>9961</v>
      </c>
      <c r="D4180" t="s">
        <v>2438</v>
      </c>
      <c r="E4180" t="s">
        <v>2439</v>
      </c>
      <c r="F4180" t="s">
        <v>8388</v>
      </c>
      <c r="G4180" t="s">
        <v>8389</v>
      </c>
      <c r="H4180" t="s">
        <v>9470</v>
      </c>
      <c r="I4180" t="s">
        <v>9471</v>
      </c>
    </row>
    <row r="4181" spans="2:9" hidden="1">
      <c r="B4181" t="s">
        <v>9962</v>
      </c>
      <c r="C4181" t="s">
        <v>9963</v>
      </c>
      <c r="D4181" t="s">
        <v>2438</v>
      </c>
      <c r="E4181" t="s">
        <v>2439</v>
      </c>
      <c r="F4181" t="s">
        <v>8456</v>
      </c>
      <c r="G4181" t="s">
        <v>8457</v>
      </c>
      <c r="H4181" t="s">
        <v>9470</v>
      </c>
      <c r="I4181" t="s">
        <v>9471</v>
      </c>
    </row>
    <row r="4182" spans="2:9" hidden="1">
      <c r="B4182" t="s">
        <v>9964</v>
      </c>
      <c r="C4182" t="s">
        <v>9965</v>
      </c>
      <c r="D4182" t="s">
        <v>2438</v>
      </c>
      <c r="E4182" t="s">
        <v>2439</v>
      </c>
      <c r="F4182" t="s">
        <v>8969</v>
      </c>
      <c r="G4182" t="s">
        <v>994</v>
      </c>
      <c r="H4182" t="s">
        <v>2442</v>
      </c>
      <c r="I4182" t="s">
        <v>2443</v>
      </c>
    </row>
    <row r="4183" spans="2:9" hidden="1">
      <c r="B4183" t="s">
        <v>9966</v>
      </c>
      <c r="C4183" t="s">
        <v>9967</v>
      </c>
      <c r="D4183" t="s">
        <v>2438</v>
      </c>
      <c r="E4183" t="s">
        <v>2439</v>
      </c>
      <c r="F4183" t="s">
        <v>2440</v>
      </c>
      <c r="G4183" t="s">
        <v>2441</v>
      </c>
      <c r="H4183" t="s">
        <v>2442</v>
      </c>
      <c r="I4183" t="s">
        <v>2443</v>
      </c>
    </row>
    <row r="4184" spans="2:9" hidden="1">
      <c r="B4184" t="s">
        <v>9968</v>
      </c>
      <c r="C4184" t="s">
        <v>9969</v>
      </c>
      <c r="D4184" t="s">
        <v>2438</v>
      </c>
      <c r="E4184" t="s">
        <v>2439</v>
      </c>
      <c r="F4184" t="s">
        <v>7411</v>
      </c>
      <c r="G4184" t="s">
        <v>7412</v>
      </c>
      <c r="H4184" t="s">
        <v>8725</v>
      </c>
      <c r="I4184" t="s">
        <v>8726</v>
      </c>
    </row>
    <row r="4185" spans="2:9" hidden="1">
      <c r="B4185" t="s">
        <v>9970</v>
      </c>
      <c r="C4185" t="s">
        <v>9971</v>
      </c>
      <c r="D4185" t="s">
        <v>2438</v>
      </c>
      <c r="E4185" t="s">
        <v>2439</v>
      </c>
      <c r="F4185" t="s">
        <v>9031</v>
      </c>
      <c r="G4185" t="s">
        <v>9032</v>
      </c>
      <c r="H4185" t="s">
        <v>8662</v>
      </c>
      <c r="I4185" t="s">
        <v>8663</v>
      </c>
    </row>
    <row r="4186" spans="2:9" hidden="1">
      <c r="B4186" t="s">
        <v>9972</v>
      </c>
      <c r="C4186" t="s">
        <v>9973</v>
      </c>
      <c r="D4186" t="s">
        <v>2438</v>
      </c>
      <c r="E4186" t="s">
        <v>2439</v>
      </c>
      <c r="F4186" t="s">
        <v>7773</v>
      </c>
      <c r="G4186" t="s">
        <v>7774</v>
      </c>
      <c r="H4186" t="s">
        <v>8297</v>
      </c>
      <c r="I4186" t="s">
        <v>60</v>
      </c>
    </row>
    <row r="4187" spans="2:9" hidden="1">
      <c r="B4187" t="s">
        <v>9974</v>
      </c>
      <c r="C4187" t="s">
        <v>9975</v>
      </c>
      <c r="D4187" t="s">
        <v>2438</v>
      </c>
      <c r="E4187" t="s">
        <v>2439</v>
      </c>
      <c r="F4187" t="s">
        <v>9392</v>
      </c>
      <c r="G4187" t="s">
        <v>9393</v>
      </c>
      <c r="H4187" t="s">
        <v>9470</v>
      </c>
      <c r="I4187" t="s">
        <v>9471</v>
      </c>
    </row>
    <row r="4188" spans="2:9" hidden="1">
      <c r="B4188" t="s">
        <v>9976</v>
      </c>
      <c r="C4188" t="s">
        <v>9977</v>
      </c>
      <c r="D4188" t="s">
        <v>2438</v>
      </c>
      <c r="E4188" t="s">
        <v>2439</v>
      </c>
      <c r="F4188" t="s">
        <v>9015</v>
      </c>
      <c r="G4188" t="s">
        <v>9016</v>
      </c>
      <c r="H4188" t="s">
        <v>9470</v>
      </c>
      <c r="I4188" t="s">
        <v>9471</v>
      </c>
    </row>
    <row r="4189" spans="2:9" hidden="1">
      <c r="B4189" t="s">
        <v>9978</v>
      </c>
      <c r="C4189" t="s">
        <v>9979</v>
      </c>
      <c r="D4189" t="s">
        <v>2438</v>
      </c>
      <c r="E4189" t="s">
        <v>2439</v>
      </c>
      <c r="F4189" t="s">
        <v>7943</v>
      </c>
      <c r="G4189" t="s">
        <v>7944</v>
      </c>
      <c r="H4189" t="s">
        <v>9540</v>
      </c>
      <c r="I4189" t="s">
        <v>9541</v>
      </c>
    </row>
    <row r="4190" spans="2:9" hidden="1">
      <c r="B4190" t="s">
        <v>9980</v>
      </c>
      <c r="C4190" t="s">
        <v>9981</v>
      </c>
      <c r="D4190" t="s">
        <v>2438</v>
      </c>
      <c r="E4190" t="s">
        <v>2439</v>
      </c>
      <c r="F4190" t="s">
        <v>8818</v>
      </c>
      <c r="G4190" t="s">
        <v>8819</v>
      </c>
      <c r="H4190" t="s">
        <v>2442</v>
      </c>
      <c r="I4190" t="s">
        <v>2443</v>
      </c>
    </row>
    <row r="4191" spans="2:9" hidden="1">
      <c r="B4191" t="s">
        <v>9982</v>
      </c>
      <c r="C4191" t="s">
        <v>9983</v>
      </c>
      <c r="D4191" t="s">
        <v>2438</v>
      </c>
      <c r="E4191" t="s">
        <v>2439</v>
      </c>
      <c r="F4191" t="s">
        <v>9817</v>
      </c>
      <c r="G4191" t="s">
        <v>9818</v>
      </c>
      <c r="H4191" t="s">
        <v>9984</v>
      </c>
      <c r="I4191" t="s">
        <v>9985</v>
      </c>
    </row>
    <row r="4192" spans="2:9" hidden="1">
      <c r="B4192" t="s">
        <v>9986</v>
      </c>
      <c r="C4192" t="s">
        <v>9987</v>
      </c>
      <c r="D4192" t="s">
        <v>9831</v>
      </c>
      <c r="E4192" t="s">
        <v>9810</v>
      </c>
      <c r="F4192" t="s">
        <v>9809</v>
      </c>
      <c r="G4192" t="s">
        <v>9810</v>
      </c>
      <c r="H4192" t="s">
        <v>8296</v>
      </c>
      <c r="I4192" t="s">
        <v>244</v>
      </c>
    </row>
    <row r="4193" spans="2:9" hidden="1">
      <c r="B4193" t="s">
        <v>9988</v>
      </c>
      <c r="C4193" t="s">
        <v>9989</v>
      </c>
      <c r="D4193" t="s">
        <v>2438</v>
      </c>
      <c r="E4193" t="s">
        <v>2439</v>
      </c>
      <c r="F4193" t="s">
        <v>8304</v>
      </c>
      <c r="G4193" t="s">
        <v>8305</v>
      </c>
      <c r="H4193" t="s">
        <v>8297</v>
      </c>
      <c r="I4193" t="s">
        <v>60</v>
      </c>
    </row>
    <row r="4194" spans="2:9">
      <c r="B4194" t="s">
        <v>9990</v>
      </c>
      <c r="C4194" t="s">
        <v>9991</v>
      </c>
      <c r="D4194" t="s">
        <v>836</v>
      </c>
      <c r="E4194" t="s">
        <v>837</v>
      </c>
      <c r="F4194" t="s">
        <v>2129</v>
      </c>
      <c r="G4194" t="s">
        <v>2130</v>
      </c>
      <c r="H4194" t="s">
        <v>622</v>
      </c>
      <c r="I4194" t="s">
        <v>623</v>
      </c>
    </row>
    <row r="4195" spans="2:9" hidden="1">
      <c r="B4195" t="s">
        <v>9992</v>
      </c>
      <c r="C4195" t="s">
        <v>9993</v>
      </c>
      <c r="D4195" t="s">
        <v>2438</v>
      </c>
      <c r="E4195" t="s">
        <v>2439</v>
      </c>
      <c r="F4195" t="s">
        <v>7431</v>
      </c>
      <c r="G4195" t="s">
        <v>7432</v>
      </c>
      <c r="H4195" t="s">
        <v>9470</v>
      </c>
      <c r="I4195" t="s">
        <v>9471</v>
      </c>
    </row>
    <row r="4196" spans="2:9" hidden="1">
      <c r="B4196" t="s">
        <v>9994</v>
      </c>
      <c r="C4196" t="s">
        <v>9995</v>
      </c>
      <c r="D4196" t="s">
        <v>2438</v>
      </c>
      <c r="E4196" t="s">
        <v>2439</v>
      </c>
      <c r="F4196" t="s">
        <v>7423</v>
      </c>
      <c r="G4196" t="s">
        <v>7424</v>
      </c>
      <c r="H4196" t="s">
        <v>9470</v>
      </c>
      <c r="I4196" t="s">
        <v>9471</v>
      </c>
    </row>
    <row r="4197" spans="2:9" hidden="1">
      <c r="B4197" t="s">
        <v>9996</v>
      </c>
      <c r="C4197" t="s">
        <v>9997</v>
      </c>
      <c r="D4197" t="s">
        <v>2438</v>
      </c>
      <c r="E4197" t="s">
        <v>2439</v>
      </c>
      <c r="F4197" t="s">
        <v>7949</v>
      </c>
      <c r="G4197" t="s">
        <v>7950</v>
      </c>
      <c r="H4197" t="s">
        <v>9470</v>
      </c>
      <c r="I4197" t="s">
        <v>9471</v>
      </c>
    </row>
    <row r="4198" spans="2:9" hidden="1">
      <c r="B4198" t="s">
        <v>9998</v>
      </c>
      <c r="C4198" t="s">
        <v>9999</v>
      </c>
      <c r="D4198" t="s">
        <v>2438</v>
      </c>
      <c r="E4198" t="s">
        <v>2439</v>
      </c>
      <c r="F4198" t="s">
        <v>8969</v>
      </c>
      <c r="G4198" t="s">
        <v>994</v>
      </c>
      <c r="H4198" t="s">
        <v>2442</v>
      </c>
      <c r="I4198" t="s">
        <v>2443</v>
      </c>
    </row>
    <row r="4199" spans="2:9" hidden="1">
      <c r="B4199" t="s">
        <v>10000</v>
      </c>
      <c r="C4199" t="s">
        <v>10001</v>
      </c>
      <c r="D4199" t="s">
        <v>2438</v>
      </c>
      <c r="E4199" t="s">
        <v>2439</v>
      </c>
      <c r="F4199" t="s">
        <v>7887</v>
      </c>
      <c r="G4199" t="s">
        <v>7888</v>
      </c>
      <c r="H4199" t="s">
        <v>8297</v>
      </c>
      <c r="I4199" t="s">
        <v>60</v>
      </c>
    </row>
    <row r="4200" spans="2:9" hidden="1">
      <c r="B4200" t="s">
        <v>10002</v>
      </c>
      <c r="C4200" t="s">
        <v>10003</v>
      </c>
      <c r="D4200" t="s">
        <v>2438</v>
      </c>
      <c r="E4200" t="s">
        <v>2439</v>
      </c>
      <c r="F4200" t="s">
        <v>7887</v>
      </c>
      <c r="G4200" t="s">
        <v>7888</v>
      </c>
      <c r="H4200" t="s">
        <v>8297</v>
      </c>
      <c r="I4200" t="s">
        <v>60</v>
      </c>
    </row>
    <row r="4201" spans="2:9" hidden="1">
      <c r="B4201" t="s">
        <v>10004</v>
      </c>
      <c r="C4201" t="s">
        <v>10005</v>
      </c>
      <c r="D4201" t="s">
        <v>2438</v>
      </c>
      <c r="E4201" t="s">
        <v>2439</v>
      </c>
      <c r="F4201" t="s">
        <v>7949</v>
      </c>
      <c r="G4201" t="s">
        <v>7950</v>
      </c>
      <c r="H4201" t="s">
        <v>8297</v>
      </c>
      <c r="I4201" t="s">
        <v>60</v>
      </c>
    </row>
    <row r="4202" spans="2:9" hidden="1">
      <c r="B4202" t="s">
        <v>10006</v>
      </c>
      <c r="C4202" t="s">
        <v>10007</v>
      </c>
      <c r="D4202" t="s">
        <v>2438</v>
      </c>
      <c r="E4202" t="s">
        <v>2439</v>
      </c>
      <c r="F4202" t="s">
        <v>7411</v>
      </c>
      <c r="G4202" t="s">
        <v>7412</v>
      </c>
      <c r="H4202" t="s">
        <v>8297</v>
      </c>
      <c r="I4202" t="s">
        <v>60</v>
      </c>
    </row>
    <row r="4203" spans="2:9" hidden="1">
      <c r="B4203" t="s">
        <v>10008</v>
      </c>
      <c r="C4203" t="s">
        <v>10009</v>
      </c>
      <c r="D4203" t="s">
        <v>2438</v>
      </c>
      <c r="E4203" t="s">
        <v>2439</v>
      </c>
      <c r="F4203" t="s">
        <v>7717</v>
      </c>
      <c r="G4203" t="s">
        <v>7718</v>
      </c>
      <c r="H4203" t="s">
        <v>9470</v>
      </c>
      <c r="I4203" t="s">
        <v>9471</v>
      </c>
    </row>
    <row r="4204" spans="2:9" hidden="1">
      <c r="B4204" t="s">
        <v>10010</v>
      </c>
      <c r="C4204" t="s">
        <v>10011</v>
      </c>
      <c r="D4204" t="s">
        <v>2438</v>
      </c>
      <c r="E4204" t="s">
        <v>2439</v>
      </c>
      <c r="F4204" t="s">
        <v>9001</v>
      </c>
      <c r="G4204" t="s">
        <v>9002</v>
      </c>
      <c r="H4204" t="s">
        <v>9540</v>
      </c>
      <c r="I4204" t="s">
        <v>9541</v>
      </c>
    </row>
    <row r="4205" spans="2:9" hidden="1">
      <c r="B4205" t="s">
        <v>10012</v>
      </c>
      <c r="C4205" t="s">
        <v>10013</v>
      </c>
      <c r="D4205" t="s">
        <v>2438</v>
      </c>
      <c r="E4205" t="s">
        <v>2439</v>
      </c>
      <c r="F4205" t="s">
        <v>7423</v>
      </c>
      <c r="G4205" t="s">
        <v>7424</v>
      </c>
      <c r="H4205" t="s">
        <v>9540</v>
      </c>
      <c r="I4205" t="s">
        <v>9541</v>
      </c>
    </row>
    <row r="4206" spans="2:9" hidden="1">
      <c r="B4206" t="s">
        <v>10014</v>
      </c>
      <c r="C4206" t="s">
        <v>10015</v>
      </c>
      <c r="D4206" t="s">
        <v>2438</v>
      </c>
      <c r="E4206" t="s">
        <v>2439</v>
      </c>
      <c r="F4206" t="s">
        <v>8330</v>
      </c>
      <c r="G4206" t="s">
        <v>8331</v>
      </c>
      <c r="H4206" t="s">
        <v>9540</v>
      </c>
      <c r="I4206" t="s">
        <v>9541</v>
      </c>
    </row>
    <row r="4207" spans="2:9" hidden="1">
      <c r="B4207" t="s">
        <v>10016</v>
      </c>
      <c r="C4207" t="s">
        <v>10017</v>
      </c>
      <c r="D4207" t="s">
        <v>2438</v>
      </c>
      <c r="E4207" t="s">
        <v>2439</v>
      </c>
      <c r="F4207" t="s">
        <v>8448</v>
      </c>
      <c r="G4207" t="s">
        <v>8449</v>
      </c>
      <c r="H4207" t="s">
        <v>9540</v>
      </c>
      <c r="I4207" t="s">
        <v>9541</v>
      </c>
    </row>
    <row r="4208" spans="2:9" hidden="1">
      <c r="B4208" t="s">
        <v>10018</v>
      </c>
      <c r="C4208" t="s">
        <v>10019</v>
      </c>
      <c r="D4208" t="s">
        <v>2438</v>
      </c>
      <c r="E4208" t="s">
        <v>2439</v>
      </c>
      <c r="F4208" t="s">
        <v>7647</v>
      </c>
      <c r="G4208" t="s">
        <v>7648</v>
      </c>
      <c r="H4208" t="s">
        <v>9540</v>
      </c>
      <c r="I4208" t="s">
        <v>9541</v>
      </c>
    </row>
    <row r="4209" spans="2:9" hidden="1">
      <c r="B4209" t="s">
        <v>10020</v>
      </c>
      <c r="C4209" t="s">
        <v>10021</v>
      </c>
      <c r="D4209" t="s">
        <v>2438</v>
      </c>
      <c r="E4209" t="s">
        <v>2439</v>
      </c>
      <c r="F4209" t="s">
        <v>7557</v>
      </c>
      <c r="G4209" t="s">
        <v>7558</v>
      </c>
      <c r="H4209" t="s">
        <v>9540</v>
      </c>
      <c r="I4209" t="s">
        <v>9541</v>
      </c>
    </row>
    <row r="4210" spans="2:9" hidden="1">
      <c r="B4210" t="s">
        <v>10022</v>
      </c>
      <c r="C4210" t="s">
        <v>10023</v>
      </c>
      <c r="D4210" t="s">
        <v>2438</v>
      </c>
      <c r="E4210" t="s">
        <v>2439</v>
      </c>
      <c r="F4210" t="s">
        <v>7557</v>
      </c>
      <c r="G4210" t="s">
        <v>7558</v>
      </c>
      <c r="H4210" t="s">
        <v>9540</v>
      </c>
      <c r="I4210" t="s">
        <v>9541</v>
      </c>
    </row>
    <row r="4211" spans="2:9" hidden="1">
      <c r="B4211" t="s">
        <v>10024</v>
      </c>
      <c r="C4211" t="s">
        <v>10025</v>
      </c>
      <c r="D4211" t="s">
        <v>2438</v>
      </c>
      <c r="E4211" t="s">
        <v>2439</v>
      </c>
      <c r="F4211" t="s">
        <v>7647</v>
      </c>
      <c r="G4211" t="s">
        <v>7648</v>
      </c>
      <c r="H4211" t="s">
        <v>9540</v>
      </c>
      <c r="I4211" t="s">
        <v>9541</v>
      </c>
    </row>
    <row r="4212" spans="2:9" hidden="1">
      <c r="B4212" t="s">
        <v>10026</v>
      </c>
      <c r="C4212" t="s">
        <v>10027</v>
      </c>
      <c r="D4212" t="s">
        <v>2438</v>
      </c>
      <c r="E4212" t="s">
        <v>2439</v>
      </c>
      <c r="F4212" t="s">
        <v>8342</v>
      </c>
      <c r="G4212" t="s">
        <v>8343</v>
      </c>
      <c r="H4212" t="s">
        <v>9540</v>
      </c>
      <c r="I4212" t="s">
        <v>9541</v>
      </c>
    </row>
    <row r="4213" spans="2:9" hidden="1">
      <c r="B4213" t="s">
        <v>10028</v>
      </c>
      <c r="C4213" t="s">
        <v>10029</v>
      </c>
      <c r="D4213" t="s">
        <v>2438</v>
      </c>
      <c r="E4213" t="s">
        <v>2439</v>
      </c>
      <c r="F4213" t="s">
        <v>8448</v>
      </c>
      <c r="G4213" t="s">
        <v>8449</v>
      </c>
      <c r="H4213" t="s">
        <v>9540</v>
      </c>
      <c r="I4213" t="s">
        <v>9541</v>
      </c>
    </row>
    <row r="4214" spans="2:9" hidden="1">
      <c r="B4214" t="s">
        <v>10030</v>
      </c>
      <c r="C4214" t="s">
        <v>10031</v>
      </c>
      <c r="D4214" t="s">
        <v>2438</v>
      </c>
      <c r="E4214" t="s">
        <v>2439</v>
      </c>
      <c r="F4214" t="s">
        <v>8402</v>
      </c>
      <c r="G4214" t="s">
        <v>8403</v>
      </c>
      <c r="H4214" t="s">
        <v>9169</v>
      </c>
      <c r="I4214" t="s">
        <v>9170</v>
      </c>
    </row>
    <row r="4215" spans="2:9" hidden="1">
      <c r="B4215" t="s">
        <v>10032</v>
      </c>
      <c r="C4215" t="s">
        <v>10033</v>
      </c>
      <c r="D4215" t="s">
        <v>2438</v>
      </c>
      <c r="E4215" t="s">
        <v>2439</v>
      </c>
      <c r="F4215" t="s">
        <v>7887</v>
      </c>
      <c r="G4215" t="s">
        <v>7888</v>
      </c>
      <c r="H4215" t="s">
        <v>9169</v>
      </c>
      <c r="I4215" t="s">
        <v>9170</v>
      </c>
    </row>
    <row r="4216" spans="2:9" hidden="1">
      <c r="B4216" t="s">
        <v>10034</v>
      </c>
      <c r="C4216" t="s">
        <v>10035</v>
      </c>
      <c r="D4216" t="s">
        <v>2438</v>
      </c>
      <c r="E4216" t="s">
        <v>2439</v>
      </c>
      <c r="F4216" t="s">
        <v>8384</v>
      </c>
      <c r="G4216" t="s">
        <v>8385</v>
      </c>
      <c r="H4216" t="s">
        <v>8297</v>
      </c>
      <c r="I4216" t="s">
        <v>60</v>
      </c>
    </row>
    <row r="4217" spans="2:9" hidden="1">
      <c r="B4217" t="s">
        <v>10036</v>
      </c>
      <c r="C4217" t="s">
        <v>10037</v>
      </c>
      <c r="D4217" t="s">
        <v>2438</v>
      </c>
      <c r="E4217" t="s">
        <v>2439</v>
      </c>
      <c r="F4217" t="s">
        <v>7949</v>
      </c>
      <c r="G4217" t="s">
        <v>7950</v>
      </c>
      <c r="H4217" t="s">
        <v>8297</v>
      </c>
      <c r="I4217" t="s">
        <v>60</v>
      </c>
    </row>
    <row r="4218" spans="2:9" hidden="1">
      <c r="B4218" t="s">
        <v>10038</v>
      </c>
      <c r="C4218" t="s">
        <v>10039</v>
      </c>
      <c r="D4218" t="s">
        <v>2438</v>
      </c>
      <c r="E4218" t="s">
        <v>2439</v>
      </c>
      <c r="F4218" t="s">
        <v>7949</v>
      </c>
      <c r="G4218" t="s">
        <v>7950</v>
      </c>
      <c r="H4218" t="s">
        <v>8297</v>
      </c>
      <c r="I4218" t="s">
        <v>60</v>
      </c>
    </row>
    <row r="4219" spans="2:9" hidden="1">
      <c r="B4219" t="s">
        <v>10040</v>
      </c>
      <c r="C4219" t="s">
        <v>10041</v>
      </c>
      <c r="D4219" t="s">
        <v>2438</v>
      </c>
      <c r="E4219" t="s">
        <v>2439</v>
      </c>
      <c r="F4219" t="s">
        <v>8388</v>
      </c>
      <c r="G4219" t="s">
        <v>8389</v>
      </c>
      <c r="H4219" t="s">
        <v>8656</v>
      </c>
      <c r="I4219" t="s">
        <v>8657</v>
      </c>
    </row>
    <row r="4220" spans="2:9" hidden="1">
      <c r="B4220" t="s">
        <v>10042</v>
      </c>
      <c r="C4220" t="s">
        <v>10043</v>
      </c>
      <c r="D4220" t="s">
        <v>2438</v>
      </c>
      <c r="E4220" t="s">
        <v>2439</v>
      </c>
      <c r="F4220" t="s">
        <v>7525</v>
      </c>
      <c r="G4220" t="s">
        <v>7526</v>
      </c>
      <c r="H4220" t="s">
        <v>9540</v>
      </c>
      <c r="I4220" t="s">
        <v>9541</v>
      </c>
    </row>
    <row r="4221" spans="2:9" hidden="1">
      <c r="B4221" t="s">
        <v>10044</v>
      </c>
      <c r="C4221" t="s">
        <v>10045</v>
      </c>
      <c r="D4221" t="s">
        <v>2438</v>
      </c>
      <c r="E4221" t="s">
        <v>2439</v>
      </c>
      <c r="F4221" t="s">
        <v>7503</v>
      </c>
      <c r="G4221" t="s">
        <v>7504</v>
      </c>
      <c r="H4221" t="s">
        <v>9540</v>
      </c>
      <c r="I4221" t="s">
        <v>9541</v>
      </c>
    </row>
    <row r="4222" spans="2:9" hidden="1">
      <c r="B4222" t="s">
        <v>10046</v>
      </c>
      <c r="C4222" t="s">
        <v>10047</v>
      </c>
      <c r="D4222" t="s">
        <v>2438</v>
      </c>
      <c r="E4222" t="s">
        <v>2439</v>
      </c>
      <c r="F4222" t="s">
        <v>7647</v>
      </c>
      <c r="G4222" t="s">
        <v>7648</v>
      </c>
      <c r="H4222" t="s">
        <v>9540</v>
      </c>
      <c r="I4222" t="s">
        <v>9541</v>
      </c>
    </row>
    <row r="4223" spans="2:9" hidden="1">
      <c r="B4223" t="s">
        <v>10048</v>
      </c>
      <c r="C4223" t="s">
        <v>10049</v>
      </c>
      <c r="D4223" t="s">
        <v>2438</v>
      </c>
      <c r="E4223" t="s">
        <v>2439</v>
      </c>
      <c r="F4223" t="s">
        <v>7411</v>
      </c>
      <c r="G4223" t="s">
        <v>7412</v>
      </c>
      <c r="H4223" t="s">
        <v>9540</v>
      </c>
      <c r="I4223" t="s">
        <v>9541</v>
      </c>
    </row>
    <row r="4224" spans="2:9" hidden="1">
      <c r="B4224" t="s">
        <v>10050</v>
      </c>
      <c r="C4224" t="s">
        <v>10051</v>
      </c>
      <c r="D4224" t="s">
        <v>2438</v>
      </c>
      <c r="E4224" t="s">
        <v>2439</v>
      </c>
      <c r="F4224" t="s">
        <v>8560</v>
      </c>
      <c r="G4224" t="s">
        <v>8561</v>
      </c>
      <c r="H4224" t="s">
        <v>9540</v>
      </c>
      <c r="I4224" t="s">
        <v>9541</v>
      </c>
    </row>
    <row r="4225" spans="2:9" hidden="1">
      <c r="B4225" t="s">
        <v>10052</v>
      </c>
      <c r="C4225" t="s">
        <v>10053</v>
      </c>
      <c r="D4225" t="s">
        <v>2438</v>
      </c>
      <c r="E4225" t="s">
        <v>2439</v>
      </c>
      <c r="F4225" t="s">
        <v>8366</v>
      </c>
      <c r="G4225" t="s">
        <v>8367</v>
      </c>
      <c r="H4225" t="s">
        <v>9540</v>
      </c>
      <c r="I4225" t="s">
        <v>9541</v>
      </c>
    </row>
    <row r="4226" spans="2:9" hidden="1">
      <c r="B4226" t="s">
        <v>10054</v>
      </c>
      <c r="C4226" t="s">
        <v>10055</v>
      </c>
      <c r="D4226" t="s">
        <v>2438</v>
      </c>
      <c r="E4226" t="s">
        <v>2439</v>
      </c>
      <c r="F4226" t="s">
        <v>8660</v>
      </c>
      <c r="G4226" t="s">
        <v>8661</v>
      </c>
      <c r="H4226" t="s">
        <v>9269</v>
      </c>
      <c r="I4226" t="s">
        <v>9270</v>
      </c>
    </row>
    <row r="4227" spans="2:9" hidden="1">
      <c r="B4227" t="s">
        <v>10056</v>
      </c>
      <c r="C4227" t="s">
        <v>10057</v>
      </c>
      <c r="D4227" t="s">
        <v>2438</v>
      </c>
      <c r="E4227" t="s">
        <v>2439</v>
      </c>
      <c r="F4227" t="s">
        <v>8426</v>
      </c>
      <c r="G4227" t="s">
        <v>8427</v>
      </c>
      <c r="H4227" t="s">
        <v>9540</v>
      </c>
      <c r="I4227" t="s">
        <v>9541</v>
      </c>
    </row>
    <row r="4228" spans="2:9" hidden="1">
      <c r="B4228" t="s">
        <v>10058</v>
      </c>
      <c r="C4228" t="s">
        <v>10059</v>
      </c>
      <c r="D4228" t="s">
        <v>2438</v>
      </c>
      <c r="E4228" t="s">
        <v>2439</v>
      </c>
      <c r="F4228" t="s">
        <v>8326</v>
      </c>
      <c r="G4228" t="s">
        <v>8327</v>
      </c>
      <c r="H4228" t="s">
        <v>9540</v>
      </c>
      <c r="I4228" t="s">
        <v>9541</v>
      </c>
    </row>
    <row r="4229" spans="2:9" hidden="1">
      <c r="B4229" t="s">
        <v>10060</v>
      </c>
      <c r="C4229" t="s">
        <v>10061</v>
      </c>
      <c r="D4229" t="s">
        <v>2438</v>
      </c>
      <c r="E4229" t="s">
        <v>2439</v>
      </c>
      <c r="F4229" t="s">
        <v>8456</v>
      </c>
      <c r="G4229" t="s">
        <v>8457</v>
      </c>
      <c r="H4229" t="s">
        <v>9540</v>
      </c>
      <c r="I4229" t="s">
        <v>9541</v>
      </c>
    </row>
    <row r="4230" spans="2:9" hidden="1">
      <c r="B4230" t="s">
        <v>10062</v>
      </c>
      <c r="C4230" t="s">
        <v>10063</v>
      </c>
      <c r="D4230" t="s">
        <v>2438</v>
      </c>
      <c r="E4230" t="s">
        <v>2439</v>
      </c>
      <c r="F4230" t="s">
        <v>8300</v>
      </c>
      <c r="G4230" t="s">
        <v>8301</v>
      </c>
      <c r="H4230" t="s">
        <v>9540</v>
      </c>
      <c r="I4230" t="s">
        <v>9541</v>
      </c>
    </row>
    <row r="4231" spans="2:9" hidden="1">
      <c r="B4231" t="s">
        <v>10064</v>
      </c>
      <c r="C4231" t="s">
        <v>10065</v>
      </c>
      <c r="D4231" t="s">
        <v>2438</v>
      </c>
      <c r="E4231" t="s">
        <v>2439</v>
      </c>
      <c r="F4231" t="s">
        <v>9007</v>
      </c>
      <c r="G4231" t="s">
        <v>9008</v>
      </c>
      <c r="H4231" t="s">
        <v>8725</v>
      </c>
      <c r="I4231" t="s">
        <v>8726</v>
      </c>
    </row>
    <row r="4232" spans="2:9" hidden="1">
      <c r="B4232" t="s">
        <v>10066</v>
      </c>
      <c r="C4232" t="s">
        <v>10067</v>
      </c>
      <c r="D4232" t="s">
        <v>2438</v>
      </c>
      <c r="E4232" t="s">
        <v>2439</v>
      </c>
      <c r="F4232" t="s">
        <v>9528</v>
      </c>
      <c r="G4232" t="s">
        <v>9529</v>
      </c>
      <c r="H4232" t="s">
        <v>9269</v>
      </c>
      <c r="I4232" t="s">
        <v>9270</v>
      </c>
    </row>
    <row r="4233" spans="2:9" hidden="1">
      <c r="B4233" t="s">
        <v>10068</v>
      </c>
      <c r="C4233" t="s">
        <v>10069</v>
      </c>
      <c r="D4233" t="s">
        <v>2438</v>
      </c>
      <c r="E4233" t="s">
        <v>2439</v>
      </c>
      <c r="F4233" t="s">
        <v>8518</v>
      </c>
      <c r="G4233" t="s">
        <v>8519</v>
      </c>
      <c r="H4233" t="s">
        <v>8297</v>
      </c>
      <c r="I4233" t="s">
        <v>60</v>
      </c>
    </row>
    <row r="4234" spans="2:9" hidden="1">
      <c r="B4234" t="s">
        <v>10070</v>
      </c>
      <c r="C4234" t="s">
        <v>10071</v>
      </c>
      <c r="D4234" t="s">
        <v>2438</v>
      </c>
      <c r="E4234" t="s">
        <v>2439</v>
      </c>
      <c r="F4234" t="s">
        <v>8560</v>
      </c>
      <c r="G4234" t="s">
        <v>8561</v>
      </c>
      <c r="H4234" t="s">
        <v>9540</v>
      </c>
      <c r="I4234" t="s">
        <v>9541</v>
      </c>
    </row>
    <row r="4235" spans="2:9" hidden="1">
      <c r="B4235" t="s">
        <v>10072</v>
      </c>
      <c r="C4235" t="s">
        <v>10073</v>
      </c>
      <c r="D4235" t="s">
        <v>2438</v>
      </c>
      <c r="E4235" t="s">
        <v>2439</v>
      </c>
      <c r="F4235" t="s">
        <v>8700</v>
      </c>
      <c r="G4235" t="s">
        <v>1317</v>
      </c>
      <c r="H4235" t="s">
        <v>2442</v>
      </c>
      <c r="I4235" t="s">
        <v>2443</v>
      </c>
    </row>
    <row r="4236" spans="2:9" hidden="1">
      <c r="B4236" t="s">
        <v>10074</v>
      </c>
      <c r="C4236" t="s">
        <v>10075</v>
      </c>
      <c r="D4236" t="s">
        <v>2438</v>
      </c>
      <c r="E4236" t="s">
        <v>2439</v>
      </c>
      <c r="F4236" t="s">
        <v>2440</v>
      </c>
      <c r="G4236" t="s">
        <v>2441</v>
      </c>
      <c r="H4236" t="s">
        <v>2442</v>
      </c>
      <c r="I4236" t="s">
        <v>2443</v>
      </c>
    </row>
    <row r="4237" spans="2:9" hidden="1">
      <c r="B4237" t="s">
        <v>10076</v>
      </c>
      <c r="C4237" t="s">
        <v>10077</v>
      </c>
      <c r="D4237" t="s">
        <v>2438</v>
      </c>
      <c r="E4237" t="s">
        <v>2439</v>
      </c>
      <c r="F4237" t="s">
        <v>8696</v>
      </c>
      <c r="G4237" t="s">
        <v>1094</v>
      </c>
      <c r="H4237" t="s">
        <v>2442</v>
      </c>
      <c r="I4237" t="s">
        <v>2443</v>
      </c>
    </row>
    <row r="4238" spans="2:9" hidden="1">
      <c r="B4238" t="s">
        <v>10078</v>
      </c>
      <c r="C4238" t="s">
        <v>10079</v>
      </c>
      <c r="D4238" t="s">
        <v>2438</v>
      </c>
      <c r="E4238" t="s">
        <v>2439</v>
      </c>
      <c r="F4238" t="s">
        <v>8501</v>
      </c>
      <c r="G4238" t="s">
        <v>8502</v>
      </c>
      <c r="H4238" t="s">
        <v>8297</v>
      </c>
      <c r="I4238" t="s">
        <v>60</v>
      </c>
    </row>
    <row r="4239" spans="2:9" hidden="1">
      <c r="B4239" t="s">
        <v>10080</v>
      </c>
      <c r="C4239" t="s">
        <v>10081</v>
      </c>
      <c r="D4239" t="s">
        <v>2438</v>
      </c>
      <c r="E4239" t="s">
        <v>2439</v>
      </c>
      <c r="F4239" t="s">
        <v>7949</v>
      </c>
      <c r="G4239" t="s">
        <v>7950</v>
      </c>
      <c r="H4239" t="s">
        <v>8297</v>
      </c>
      <c r="I4239" t="s">
        <v>60</v>
      </c>
    </row>
    <row r="4240" spans="2:9" hidden="1">
      <c r="B4240" t="s">
        <v>10082</v>
      </c>
      <c r="C4240" t="s">
        <v>10083</v>
      </c>
      <c r="D4240" t="s">
        <v>2438</v>
      </c>
      <c r="E4240" t="s">
        <v>2439</v>
      </c>
      <c r="F4240" t="s">
        <v>8001</v>
      </c>
      <c r="G4240" t="s">
        <v>8002</v>
      </c>
      <c r="H4240" t="s">
        <v>8656</v>
      </c>
      <c r="I4240" t="s">
        <v>8657</v>
      </c>
    </row>
    <row r="4241" spans="2:9" hidden="1">
      <c r="B4241" t="s">
        <v>10084</v>
      </c>
      <c r="C4241" t="s">
        <v>10085</v>
      </c>
      <c r="D4241" t="s">
        <v>2438</v>
      </c>
      <c r="E4241" t="s">
        <v>2439</v>
      </c>
      <c r="F4241" t="s">
        <v>7949</v>
      </c>
      <c r="G4241" t="s">
        <v>7950</v>
      </c>
      <c r="H4241" t="s">
        <v>8297</v>
      </c>
      <c r="I4241" t="s">
        <v>60</v>
      </c>
    </row>
    <row r="4242" spans="2:9" hidden="1">
      <c r="B4242" t="s">
        <v>10086</v>
      </c>
      <c r="C4242" t="s">
        <v>10087</v>
      </c>
      <c r="D4242" t="s">
        <v>2438</v>
      </c>
      <c r="E4242" t="s">
        <v>2439</v>
      </c>
      <c r="F4242" t="s">
        <v>7949</v>
      </c>
      <c r="G4242" t="s">
        <v>7950</v>
      </c>
      <c r="H4242" t="s">
        <v>8297</v>
      </c>
      <c r="I4242" t="s">
        <v>60</v>
      </c>
    </row>
    <row r="4243" spans="2:9" hidden="1">
      <c r="B4243" t="s">
        <v>10088</v>
      </c>
      <c r="C4243" t="s">
        <v>10089</v>
      </c>
      <c r="D4243" t="s">
        <v>2438</v>
      </c>
      <c r="E4243" t="s">
        <v>2439</v>
      </c>
      <c r="F4243" t="s">
        <v>8426</v>
      </c>
      <c r="G4243" t="s">
        <v>8427</v>
      </c>
      <c r="H4243" t="s">
        <v>8719</v>
      </c>
      <c r="I4243" t="s">
        <v>8720</v>
      </c>
    </row>
    <row r="4244" spans="2:9" hidden="1">
      <c r="B4244" t="s">
        <v>10090</v>
      </c>
      <c r="C4244" t="s">
        <v>10091</v>
      </c>
      <c r="D4244" t="s">
        <v>2438</v>
      </c>
      <c r="E4244" t="s">
        <v>2439</v>
      </c>
      <c r="F4244" t="s">
        <v>8426</v>
      </c>
      <c r="G4244" t="s">
        <v>8427</v>
      </c>
      <c r="H4244" t="s">
        <v>8953</v>
      </c>
      <c r="I4244" t="s">
        <v>8954</v>
      </c>
    </row>
    <row r="4245" spans="2:9" hidden="1">
      <c r="B4245" t="s">
        <v>10092</v>
      </c>
      <c r="C4245" t="s">
        <v>10093</v>
      </c>
      <c r="D4245" t="s">
        <v>2438</v>
      </c>
      <c r="E4245" t="s">
        <v>2439</v>
      </c>
      <c r="F4245" t="s">
        <v>7525</v>
      </c>
      <c r="G4245" t="s">
        <v>7526</v>
      </c>
      <c r="H4245" t="s">
        <v>8297</v>
      </c>
      <c r="I4245" t="s">
        <v>60</v>
      </c>
    </row>
    <row r="4246" spans="2:9" hidden="1">
      <c r="B4246" t="s">
        <v>10094</v>
      </c>
      <c r="C4246" t="s">
        <v>10095</v>
      </c>
      <c r="D4246" t="s">
        <v>2438</v>
      </c>
      <c r="E4246" t="s">
        <v>2439</v>
      </c>
      <c r="F4246" t="s">
        <v>8826</v>
      </c>
      <c r="G4246" t="s">
        <v>8827</v>
      </c>
      <c r="H4246" t="s">
        <v>10096</v>
      </c>
      <c r="I4246" t="s">
        <v>10097</v>
      </c>
    </row>
    <row r="4247" spans="2:9" hidden="1">
      <c r="B4247" t="s">
        <v>10098</v>
      </c>
      <c r="C4247" t="s">
        <v>10099</v>
      </c>
      <c r="D4247" t="s">
        <v>2438</v>
      </c>
      <c r="E4247" t="s">
        <v>2439</v>
      </c>
      <c r="F4247" t="s">
        <v>8312</v>
      </c>
      <c r="G4247" t="s">
        <v>8313</v>
      </c>
      <c r="H4247" t="s">
        <v>9540</v>
      </c>
      <c r="I4247" t="s">
        <v>9541</v>
      </c>
    </row>
    <row r="4248" spans="2:9" hidden="1">
      <c r="B4248" t="s">
        <v>10100</v>
      </c>
      <c r="C4248" t="s">
        <v>10101</v>
      </c>
      <c r="D4248" t="s">
        <v>2438</v>
      </c>
      <c r="E4248" t="s">
        <v>2439</v>
      </c>
      <c r="F4248" t="s">
        <v>8342</v>
      </c>
      <c r="G4248" t="s">
        <v>8343</v>
      </c>
      <c r="H4248" t="s">
        <v>10102</v>
      </c>
      <c r="I4248" t="s">
        <v>10103</v>
      </c>
    </row>
    <row r="4249" spans="2:9" hidden="1">
      <c r="B4249" t="s">
        <v>10104</v>
      </c>
      <c r="C4249" t="s">
        <v>10105</v>
      </c>
      <c r="D4249" t="s">
        <v>2438</v>
      </c>
      <c r="E4249" t="s">
        <v>2439</v>
      </c>
      <c r="F4249" t="s">
        <v>9257</v>
      </c>
      <c r="G4249" t="s">
        <v>9258</v>
      </c>
      <c r="H4249" t="s">
        <v>9540</v>
      </c>
      <c r="I4249" t="s">
        <v>9541</v>
      </c>
    </row>
    <row r="4250" spans="2:9" hidden="1">
      <c r="B4250" t="s">
        <v>10106</v>
      </c>
      <c r="C4250" t="s">
        <v>10107</v>
      </c>
      <c r="D4250" t="s">
        <v>2438</v>
      </c>
      <c r="E4250" t="s">
        <v>2439</v>
      </c>
      <c r="F4250" t="s">
        <v>7773</v>
      </c>
      <c r="G4250" t="s">
        <v>7774</v>
      </c>
      <c r="H4250" t="s">
        <v>10102</v>
      </c>
      <c r="I4250" t="s">
        <v>10103</v>
      </c>
    </row>
    <row r="4251" spans="2:9" hidden="1">
      <c r="B4251" t="s">
        <v>10108</v>
      </c>
      <c r="C4251" t="s">
        <v>10109</v>
      </c>
      <c r="D4251" t="s">
        <v>2438</v>
      </c>
      <c r="E4251" t="s">
        <v>2439</v>
      </c>
      <c r="F4251" t="s">
        <v>8294</v>
      </c>
      <c r="G4251" t="s">
        <v>8295</v>
      </c>
      <c r="H4251" t="s">
        <v>10102</v>
      </c>
      <c r="I4251" t="s">
        <v>10103</v>
      </c>
    </row>
    <row r="4252" spans="2:9" hidden="1">
      <c r="B4252" t="s">
        <v>10110</v>
      </c>
      <c r="C4252" t="s">
        <v>10111</v>
      </c>
      <c r="D4252" t="s">
        <v>2438</v>
      </c>
      <c r="E4252" t="s">
        <v>2439</v>
      </c>
      <c r="F4252" t="s">
        <v>8326</v>
      </c>
      <c r="G4252" t="s">
        <v>8327</v>
      </c>
      <c r="H4252" t="s">
        <v>9540</v>
      </c>
      <c r="I4252" t="s">
        <v>9541</v>
      </c>
    </row>
    <row r="4253" spans="2:9" hidden="1">
      <c r="B4253" t="s">
        <v>10112</v>
      </c>
      <c r="C4253" t="s">
        <v>10113</v>
      </c>
      <c r="D4253" t="s">
        <v>2438</v>
      </c>
      <c r="E4253" t="s">
        <v>2439</v>
      </c>
      <c r="F4253" t="s">
        <v>7773</v>
      </c>
      <c r="G4253" t="s">
        <v>7774</v>
      </c>
      <c r="H4253" t="s">
        <v>10102</v>
      </c>
      <c r="I4253" t="s">
        <v>10103</v>
      </c>
    </row>
    <row r="4254" spans="2:9" hidden="1">
      <c r="B4254" t="s">
        <v>10114</v>
      </c>
      <c r="C4254" t="s">
        <v>10115</v>
      </c>
      <c r="D4254" t="s">
        <v>2438</v>
      </c>
      <c r="E4254" t="s">
        <v>2439</v>
      </c>
      <c r="F4254" t="s">
        <v>7949</v>
      </c>
      <c r="G4254" t="s">
        <v>7950</v>
      </c>
      <c r="H4254" t="s">
        <v>9540</v>
      </c>
      <c r="I4254" t="s">
        <v>9541</v>
      </c>
    </row>
    <row r="4255" spans="2:9" hidden="1">
      <c r="B4255" t="s">
        <v>10116</v>
      </c>
      <c r="C4255" t="s">
        <v>10117</v>
      </c>
      <c r="D4255" t="s">
        <v>2438</v>
      </c>
      <c r="E4255" t="s">
        <v>2439</v>
      </c>
      <c r="F4255" t="s">
        <v>8495</v>
      </c>
      <c r="G4255" t="s">
        <v>8496</v>
      </c>
      <c r="H4255" t="s">
        <v>10096</v>
      </c>
      <c r="I4255" t="s">
        <v>10097</v>
      </c>
    </row>
    <row r="4256" spans="2:9" hidden="1">
      <c r="B4256" t="s">
        <v>10118</v>
      </c>
      <c r="C4256" t="s">
        <v>10119</v>
      </c>
      <c r="D4256" t="s">
        <v>2438</v>
      </c>
      <c r="E4256" t="s">
        <v>2439</v>
      </c>
      <c r="F4256" t="s">
        <v>8518</v>
      </c>
      <c r="G4256" t="s">
        <v>8519</v>
      </c>
      <c r="H4256" t="s">
        <v>9540</v>
      </c>
      <c r="I4256" t="s">
        <v>9541</v>
      </c>
    </row>
    <row r="4257" spans="2:9" hidden="1">
      <c r="B4257" t="s">
        <v>10120</v>
      </c>
      <c r="C4257" t="s">
        <v>10121</v>
      </c>
      <c r="D4257" t="s">
        <v>2438</v>
      </c>
      <c r="E4257" t="s">
        <v>2439</v>
      </c>
      <c r="F4257" t="s">
        <v>7557</v>
      </c>
      <c r="G4257" t="s">
        <v>7558</v>
      </c>
      <c r="H4257" t="s">
        <v>9540</v>
      </c>
      <c r="I4257" t="s">
        <v>9541</v>
      </c>
    </row>
    <row r="4258" spans="2:9" hidden="1">
      <c r="B4258" t="s">
        <v>10122</v>
      </c>
      <c r="C4258" t="s">
        <v>10123</v>
      </c>
      <c r="D4258" t="s">
        <v>2438</v>
      </c>
      <c r="E4258" t="s">
        <v>2439</v>
      </c>
      <c r="F4258" t="s">
        <v>7242</v>
      </c>
      <c r="G4258" t="s">
        <v>7243</v>
      </c>
      <c r="H4258" t="s">
        <v>10102</v>
      </c>
      <c r="I4258" t="s">
        <v>10103</v>
      </c>
    </row>
    <row r="4259" spans="2:9" hidden="1">
      <c r="B4259" t="s">
        <v>10124</v>
      </c>
      <c r="C4259" t="s">
        <v>10125</v>
      </c>
      <c r="D4259" t="s">
        <v>2438</v>
      </c>
      <c r="E4259" t="s">
        <v>2439</v>
      </c>
      <c r="F4259" t="s">
        <v>7943</v>
      </c>
      <c r="G4259" t="s">
        <v>7944</v>
      </c>
      <c r="H4259" t="s">
        <v>9540</v>
      </c>
      <c r="I4259" t="s">
        <v>9541</v>
      </c>
    </row>
    <row r="4260" spans="2:9" hidden="1">
      <c r="B4260" t="s">
        <v>10126</v>
      </c>
      <c r="C4260" t="s">
        <v>10127</v>
      </c>
      <c r="D4260" t="s">
        <v>2438</v>
      </c>
      <c r="E4260" t="s">
        <v>2439</v>
      </c>
      <c r="F4260" t="s">
        <v>7431</v>
      </c>
      <c r="G4260" t="s">
        <v>7432</v>
      </c>
      <c r="H4260" t="s">
        <v>8297</v>
      </c>
      <c r="I4260" t="s">
        <v>60</v>
      </c>
    </row>
    <row r="4261" spans="2:9" hidden="1">
      <c r="B4261" t="s">
        <v>10128</v>
      </c>
      <c r="C4261" t="s">
        <v>10129</v>
      </c>
      <c r="D4261" t="s">
        <v>2438</v>
      </c>
      <c r="E4261" t="s">
        <v>2439</v>
      </c>
      <c r="F4261" t="s">
        <v>8388</v>
      </c>
      <c r="G4261" t="s">
        <v>8389</v>
      </c>
      <c r="H4261" t="s">
        <v>8297</v>
      </c>
      <c r="I4261" t="s">
        <v>60</v>
      </c>
    </row>
    <row r="4262" spans="2:9" hidden="1">
      <c r="B4262" t="s">
        <v>10130</v>
      </c>
      <c r="C4262" t="s">
        <v>10131</v>
      </c>
      <c r="D4262" t="s">
        <v>2438</v>
      </c>
      <c r="E4262" t="s">
        <v>2439</v>
      </c>
      <c r="F4262" t="s">
        <v>8678</v>
      </c>
      <c r="G4262" t="s">
        <v>8679</v>
      </c>
      <c r="H4262" t="s">
        <v>2442</v>
      </c>
      <c r="I4262" t="s">
        <v>2443</v>
      </c>
    </row>
    <row r="4263" spans="2:9" hidden="1">
      <c r="B4263" t="s">
        <v>10132</v>
      </c>
      <c r="C4263" t="s">
        <v>10133</v>
      </c>
      <c r="D4263" t="s">
        <v>2438</v>
      </c>
      <c r="E4263" t="s">
        <v>2439</v>
      </c>
      <c r="F4263" t="s">
        <v>7431</v>
      </c>
      <c r="G4263" t="s">
        <v>7432</v>
      </c>
      <c r="H4263" t="s">
        <v>8297</v>
      </c>
      <c r="I4263" t="s">
        <v>60</v>
      </c>
    </row>
    <row r="4264" spans="2:9" hidden="1">
      <c r="B4264" t="s">
        <v>10134</v>
      </c>
      <c r="C4264" t="s">
        <v>10135</v>
      </c>
      <c r="D4264" t="s">
        <v>2438</v>
      </c>
      <c r="E4264" t="s">
        <v>2439</v>
      </c>
      <c r="F4264" t="s">
        <v>9007</v>
      </c>
      <c r="G4264" t="s">
        <v>9008</v>
      </c>
      <c r="H4264" t="s">
        <v>8297</v>
      </c>
      <c r="I4264" t="s">
        <v>60</v>
      </c>
    </row>
    <row r="4265" spans="2:9" hidden="1">
      <c r="B4265" t="s">
        <v>10136</v>
      </c>
      <c r="C4265" t="s">
        <v>10137</v>
      </c>
      <c r="D4265" t="s">
        <v>2438</v>
      </c>
      <c r="E4265" t="s">
        <v>2439</v>
      </c>
      <c r="F4265" t="s">
        <v>2440</v>
      </c>
      <c r="G4265" t="s">
        <v>2441</v>
      </c>
      <c r="H4265" t="s">
        <v>2442</v>
      </c>
      <c r="I4265" t="s">
        <v>2443</v>
      </c>
    </row>
    <row r="4266" spans="2:9" hidden="1">
      <c r="B4266" t="s">
        <v>10138</v>
      </c>
      <c r="C4266" t="s">
        <v>10139</v>
      </c>
      <c r="D4266" t="s">
        <v>2438</v>
      </c>
      <c r="E4266" t="s">
        <v>2439</v>
      </c>
      <c r="F4266" t="s">
        <v>9817</v>
      </c>
      <c r="G4266" t="s">
        <v>9818</v>
      </c>
      <c r="H4266" t="s">
        <v>10140</v>
      </c>
      <c r="I4266" t="s">
        <v>1225</v>
      </c>
    </row>
    <row r="4267" spans="2:9" hidden="1">
      <c r="B4267" t="s">
        <v>10141</v>
      </c>
      <c r="C4267" t="s">
        <v>10142</v>
      </c>
      <c r="D4267" t="s">
        <v>2438</v>
      </c>
      <c r="E4267" t="s">
        <v>2439</v>
      </c>
      <c r="F4267" t="s">
        <v>2440</v>
      </c>
      <c r="G4267" t="s">
        <v>2441</v>
      </c>
      <c r="H4267" t="s">
        <v>2442</v>
      </c>
      <c r="I4267" t="s">
        <v>2443</v>
      </c>
    </row>
    <row r="4268" spans="2:9" hidden="1">
      <c r="B4268" t="s">
        <v>10143</v>
      </c>
      <c r="C4268" t="s">
        <v>10144</v>
      </c>
      <c r="D4268" t="s">
        <v>2438</v>
      </c>
      <c r="E4268" t="s">
        <v>2439</v>
      </c>
      <c r="F4268" t="s">
        <v>8422</v>
      </c>
      <c r="G4268" t="s">
        <v>8423</v>
      </c>
      <c r="H4268" t="s">
        <v>8719</v>
      </c>
      <c r="I4268" t="s">
        <v>8720</v>
      </c>
    </row>
    <row r="4269" spans="2:9" hidden="1">
      <c r="B4269" t="s">
        <v>10145</v>
      </c>
      <c r="C4269" t="s">
        <v>10146</v>
      </c>
      <c r="D4269" t="s">
        <v>9831</v>
      </c>
      <c r="E4269" t="s">
        <v>9810</v>
      </c>
      <c r="F4269" t="s">
        <v>9809</v>
      </c>
      <c r="G4269" t="s">
        <v>9810</v>
      </c>
      <c r="H4269" t="s">
        <v>8296</v>
      </c>
      <c r="I4269" t="s">
        <v>244</v>
      </c>
    </row>
    <row r="4270" spans="2:9" hidden="1">
      <c r="B4270" t="s">
        <v>10147</v>
      </c>
      <c r="C4270" t="s">
        <v>10148</v>
      </c>
      <c r="D4270" t="s">
        <v>2438</v>
      </c>
      <c r="E4270" t="s">
        <v>2439</v>
      </c>
      <c r="F4270" t="s">
        <v>8001</v>
      </c>
      <c r="G4270" t="s">
        <v>8002</v>
      </c>
      <c r="H4270" t="s">
        <v>9169</v>
      </c>
      <c r="I4270" t="s">
        <v>9170</v>
      </c>
    </row>
    <row r="4271" spans="2:9" hidden="1">
      <c r="B4271" t="s">
        <v>10149</v>
      </c>
      <c r="C4271" t="s">
        <v>10150</v>
      </c>
      <c r="D4271" t="s">
        <v>9831</v>
      </c>
      <c r="E4271" t="s">
        <v>9810</v>
      </c>
      <c r="F4271" t="s">
        <v>9809</v>
      </c>
      <c r="G4271" t="s">
        <v>9810</v>
      </c>
      <c r="H4271" t="s">
        <v>8296</v>
      </c>
      <c r="I4271" t="s">
        <v>244</v>
      </c>
    </row>
    <row r="4272" spans="2:9" hidden="1">
      <c r="B4272" t="s">
        <v>10151</v>
      </c>
      <c r="C4272" t="s">
        <v>10152</v>
      </c>
      <c r="D4272" t="s">
        <v>9831</v>
      </c>
      <c r="E4272" t="s">
        <v>9810</v>
      </c>
      <c r="F4272" t="s">
        <v>9809</v>
      </c>
      <c r="G4272" t="s">
        <v>9810</v>
      </c>
      <c r="H4272" t="s">
        <v>8296</v>
      </c>
      <c r="I4272" t="s">
        <v>244</v>
      </c>
    </row>
    <row r="4273" spans="2:9" hidden="1">
      <c r="B4273" t="s">
        <v>10153</v>
      </c>
      <c r="C4273" t="s">
        <v>10154</v>
      </c>
      <c r="D4273" t="s">
        <v>2438</v>
      </c>
      <c r="E4273" t="s">
        <v>2439</v>
      </c>
      <c r="F4273" t="s">
        <v>7411</v>
      </c>
      <c r="G4273" t="s">
        <v>7412</v>
      </c>
      <c r="H4273" t="s">
        <v>8719</v>
      </c>
      <c r="I4273" t="s">
        <v>8720</v>
      </c>
    </row>
    <row r="4274" spans="2:9" hidden="1">
      <c r="B4274" t="s">
        <v>10155</v>
      </c>
      <c r="C4274" t="s">
        <v>10156</v>
      </c>
      <c r="D4274" t="s">
        <v>2438</v>
      </c>
      <c r="E4274" t="s">
        <v>2439</v>
      </c>
      <c r="F4274" t="s">
        <v>8001</v>
      </c>
      <c r="G4274" t="s">
        <v>8002</v>
      </c>
      <c r="H4274" t="s">
        <v>9540</v>
      </c>
      <c r="I4274" t="s">
        <v>9541</v>
      </c>
    </row>
    <row r="4275" spans="2:9" hidden="1">
      <c r="B4275" t="s">
        <v>10157</v>
      </c>
      <c r="C4275" t="s">
        <v>10158</v>
      </c>
      <c r="D4275" t="s">
        <v>2438</v>
      </c>
      <c r="E4275" t="s">
        <v>2439</v>
      </c>
      <c r="F4275" t="s">
        <v>7605</v>
      </c>
      <c r="G4275" t="s">
        <v>7606</v>
      </c>
      <c r="H4275" t="s">
        <v>8297</v>
      </c>
      <c r="I4275" t="s">
        <v>60</v>
      </c>
    </row>
    <row r="4276" spans="2:9" hidden="1">
      <c r="B4276" t="s">
        <v>10159</v>
      </c>
      <c r="C4276" t="s">
        <v>10160</v>
      </c>
      <c r="D4276" t="s">
        <v>9831</v>
      </c>
      <c r="E4276" t="s">
        <v>9810</v>
      </c>
      <c r="F4276" t="s">
        <v>9809</v>
      </c>
      <c r="G4276" t="s">
        <v>9810</v>
      </c>
      <c r="H4276" t="s">
        <v>8296</v>
      </c>
      <c r="I4276" t="s">
        <v>244</v>
      </c>
    </row>
    <row r="4277" spans="2:9" hidden="1">
      <c r="B4277" t="s">
        <v>10161</v>
      </c>
      <c r="C4277" t="s">
        <v>10162</v>
      </c>
      <c r="D4277" t="s">
        <v>2438</v>
      </c>
      <c r="E4277" t="s">
        <v>2439</v>
      </c>
      <c r="F4277" t="s">
        <v>7439</v>
      </c>
      <c r="G4277" t="s">
        <v>7440</v>
      </c>
      <c r="H4277" t="s">
        <v>10163</v>
      </c>
      <c r="I4277" t="s">
        <v>10164</v>
      </c>
    </row>
    <row r="4278" spans="2:9" hidden="1">
      <c r="B4278" t="s">
        <v>10165</v>
      </c>
      <c r="C4278" t="s">
        <v>10166</v>
      </c>
      <c r="D4278" t="s">
        <v>2438</v>
      </c>
      <c r="E4278" t="s">
        <v>2439</v>
      </c>
      <c r="F4278" t="s">
        <v>9257</v>
      </c>
      <c r="G4278" t="s">
        <v>9258</v>
      </c>
      <c r="H4278" t="s">
        <v>8771</v>
      </c>
      <c r="I4278" t="s">
        <v>8772</v>
      </c>
    </row>
    <row r="4279" spans="2:9" hidden="1">
      <c r="B4279" t="s">
        <v>10167</v>
      </c>
      <c r="C4279" t="s">
        <v>10168</v>
      </c>
      <c r="D4279" t="s">
        <v>2438</v>
      </c>
      <c r="E4279" t="s">
        <v>2439</v>
      </c>
      <c r="F4279" t="s">
        <v>7717</v>
      </c>
      <c r="G4279" t="s">
        <v>7718</v>
      </c>
      <c r="H4279" t="s">
        <v>10096</v>
      </c>
      <c r="I4279" t="s">
        <v>10097</v>
      </c>
    </row>
    <row r="4280" spans="2:9" hidden="1">
      <c r="B4280" t="s">
        <v>10169</v>
      </c>
      <c r="C4280" t="s">
        <v>10170</v>
      </c>
      <c r="D4280" t="s">
        <v>2438</v>
      </c>
      <c r="E4280" t="s">
        <v>2439</v>
      </c>
      <c r="F4280" t="s">
        <v>8660</v>
      </c>
      <c r="G4280" t="s">
        <v>8661</v>
      </c>
      <c r="H4280" t="s">
        <v>10096</v>
      </c>
      <c r="I4280" t="s">
        <v>10097</v>
      </c>
    </row>
    <row r="4281" spans="2:9" hidden="1">
      <c r="B4281" t="s">
        <v>10171</v>
      </c>
      <c r="C4281" t="s">
        <v>10172</v>
      </c>
      <c r="D4281" t="s">
        <v>2438</v>
      </c>
      <c r="E4281" t="s">
        <v>2439</v>
      </c>
      <c r="F4281" t="s">
        <v>7557</v>
      </c>
      <c r="G4281" t="s">
        <v>7558</v>
      </c>
      <c r="H4281" t="s">
        <v>10102</v>
      </c>
      <c r="I4281" t="s">
        <v>10103</v>
      </c>
    </row>
    <row r="4282" spans="2:9" hidden="1">
      <c r="B4282" t="s">
        <v>10173</v>
      </c>
      <c r="C4282" t="s">
        <v>10174</v>
      </c>
      <c r="D4282" t="s">
        <v>2438</v>
      </c>
      <c r="E4282" t="s">
        <v>2439</v>
      </c>
      <c r="F4282" t="s">
        <v>8448</v>
      </c>
      <c r="G4282" t="s">
        <v>8449</v>
      </c>
      <c r="H4282" t="s">
        <v>9540</v>
      </c>
      <c r="I4282" t="s">
        <v>9541</v>
      </c>
    </row>
    <row r="4283" spans="2:9" hidden="1">
      <c r="B4283" t="s">
        <v>10175</v>
      </c>
      <c r="C4283" t="s">
        <v>10176</v>
      </c>
      <c r="D4283" t="s">
        <v>2438</v>
      </c>
      <c r="E4283" t="s">
        <v>2439</v>
      </c>
      <c r="F4283" t="s">
        <v>7773</v>
      </c>
      <c r="G4283" t="s">
        <v>7774</v>
      </c>
      <c r="H4283" t="s">
        <v>10102</v>
      </c>
      <c r="I4283" t="s">
        <v>10103</v>
      </c>
    </row>
    <row r="4284" spans="2:9" hidden="1">
      <c r="B4284" t="s">
        <v>10177</v>
      </c>
      <c r="C4284" t="s">
        <v>10178</v>
      </c>
      <c r="D4284" t="s">
        <v>2438</v>
      </c>
      <c r="E4284" t="s">
        <v>2439</v>
      </c>
      <c r="F4284" t="s">
        <v>8518</v>
      </c>
      <c r="G4284" t="s">
        <v>8519</v>
      </c>
      <c r="H4284" t="s">
        <v>10102</v>
      </c>
      <c r="I4284" t="s">
        <v>10103</v>
      </c>
    </row>
    <row r="4285" spans="2:9" hidden="1">
      <c r="B4285" t="s">
        <v>10179</v>
      </c>
      <c r="C4285" t="s">
        <v>10180</v>
      </c>
      <c r="D4285" t="s">
        <v>2438</v>
      </c>
      <c r="E4285" t="s">
        <v>2439</v>
      </c>
      <c r="F4285" t="s">
        <v>7503</v>
      </c>
      <c r="G4285" t="s">
        <v>7504</v>
      </c>
      <c r="H4285" t="s">
        <v>10102</v>
      </c>
      <c r="I4285" t="s">
        <v>10103</v>
      </c>
    </row>
    <row r="4286" spans="2:9" hidden="1">
      <c r="B4286" t="s">
        <v>10181</v>
      </c>
      <c r="C4286" t="s">
        <v>10182</v>
      </c>
      <c r="D4286" t="s">
        <v>2438</v>
      </c>
      <c r="E4286" t="s">
        <v>2439</v>
      </c>
      <c r="F4286" t="s">
        <v>7949</v>
      </c>
      <c r="G4286" t="s">
        <v>7950</v>
      </c>
      <c r="H4286" t="s">
        <v>9540</v>
      </c>
      <c r="I4286" t="s">
        <v>9541</v>
      </c>
    </row>
    <row r="4287" spans="2:9" hidden="1">
      <c r="B4287" t="s">
        <v>10183</v>
      </c>
      <c r="C4287" t="s">
        <v>10184</v>
      </c>
      <c r="D4287" t="s">
        <v>2438</v>
      </c>
      <c r="E4287" t="s">
        <v>2439</v>
      </c>
      <c r="F4287" t="s">
        <v>7423</v>
      </c>
      <c r="G4287" t="s">
        <v>7424</v>
      </c>
      <c r="H4287" t="s">
        <v>10102</v>
      </c>
      <c r="I4287" t="s">
        <v>10103</v>
      </c>
    </row>
    <row r="4288" spans="2:9" hidden="1">
      <c r="B4288" t="s">
        <v>10185</v>
      </c>
      <c r="C4288" t="s">
        <v>10186</v>
      </c>
      <c r="D4288" t="s">
        <v>2438</v>
      </c>
      <c r="E4288" t="s">
        <v>2439</v>
      </c>
      <c r="F4288" t="s">
        <v>7647</v>
      </c>
      <c r="G4288" t="s">
        <v>7648</v>
      </c>
      <c r="H4288" t="s">
        <v>9540</v>
      </c>
      <c r="I4288" t="s">
        <v>9541</v>
      </c>
    </row>
    <row r="4289" spans="2:9" hidden="1">
      <c r="B4289" t="s">
        <v>10187</v>
      </c>
      <c r="C4289" t="s">
        <v>10188</v>
      </c>
      <c r="D4289" t="s">
        <v>2438</v>
      </c>
      <c r="E4289" t="s">
        <v>2439</v>
      </c>
      <c r="F4289" t="s">
        <v>7745</v>
      </c>
      <c r="G4289" t="s">
        <v>7746</v>
      </c>
      <c r="H4289" t="s">
        <v>10102</v>
      </c>
      <c r="I4289" t="s">
        <v>10103</v>
      </c>
    </row>
    <row r="4290" spans="2:9" hidden="1">
      <c r="B4290" t="s">
        <v>10189</v>
      </c>
      <c r="C4290" t="s">
        <v>10190</v>
      </c>
      <c r="D4290" t="s">
        <v>2438</v>
      </c>
      <c r="E4290" t="s">
        <v>2439</v>
      </c>
      <c r="F4290" t="s">
        <v>7647</v>
      </c>
      <c r="G4290" t="s">
        <v>7648</v>
      </c>
      <c r="H4290" t="s">
        <v>9540</v>
      </c>
      <c r="I4290" t="s">
        <v>9541</v>
      </c>
    </row>
    <row r="4291" spans="2:9" hidden="1">
      <c r="B4291" t="s">
        <v>10191</v>
      </c>
      <c r="C4291" t="s">
        <v>10192</v>
      </c>
      <c r="D4291" t="s">
        <v>2438</v>
      </c>
      <c r="E4291" t="s">
        <v>2439</v>
      </c>
      <c r="F4291" t="s">
        <v>8456</v>
      </c>
      <c r="G4291" t="s">
        <v>8457</v>
      </c>
      <c r="H4291" t="s">
        <v>10102</v>
      </c>
      <c r="I4291" t="s">
        <v>10103</v>
      </c>
    </row>
    <row r="4292" spans="2:9" hidden="1">
      <c r="B4292" t="s">
        <v>10193</v>
      </c>
      <c r="C4292" t="s">
        <v>10194</v>
      </c>
      <c r="D4292" t="s">
        <v>2438</v>
      </c>
      <c r="E4292" t="s">
        <v>2439</v>
      </c>
      <c r="F4292" t="s">
        <v>8330</v>
      </c>
      <c r="G4292" t="s">
        <v>8331</v>
      </c>
      <c r="H4292" t="s">
        <v>10102</v>
      </c>
      <c r="I4292" t="s">
        <v>10103</v>
      </c>
    </row>
    <row r="4293" spans="2:9" hidden="1">
      <c r="B4293" t="s">
        <v>10195</v>
      </c>
      <c r="C4293" t="s">
        <v>10196</v>
      </c>
      <c r="D4293" t="s">
        <v>2438</v>
      </c>
      <c r="E4293" t="s">
        <v>2439</v>
      </c>
      <c r="F4293" t="s">
        <v>8366</v>
      </c>
      <c r="G4293" t="s">
        <v>8367</v>
      </c>
      <c r="H4293" t="s">
        <v>10102</v>
      </c>
      <c r="I4293" t="s">
        <v>10103</v>
      </c>
    </row>
    <row r="4294" spans="2:9" hidden="1">
      <c r="B4294" t="s">
        <v>10197</v>
      </c>
      <c r="C4294" t="s">
        <v>10198</v>
      </c>
      <c r="D4294" t="s">
        <v>2438</v>
      </c>
      <c r="E4294" t="s">
        <v>2439</v>
      </c>
      <c r="F4294" t="s">
        <v>7557</v>
      </c>
      <c r="G4294" t="s">
        <v>7558</v>
      </c>
      <c r="H4294" t="s">
        <v>10102</v>
      </c>
      <c r="I4294" t="s">
        <v>10103</v>
      </c>
    </row>
    <row r="4295" spans="2:9" hidden="1">
      <c r="B4295" t="s">
        <v>10199</v>
      </c>
      <c r="C4295" t="s">
        <v>10200</v>
      </c>
      <c r="D4295" t="s">
        <v>2438</v>
      </c>
      <c r="E4295" t="s">
        <v>2439</v>
      </c>
      <c r="F4295" t="s">
        <v>8456</v>
      </c>
      <c r="G4295" t="s">
        <v>8457</v>
      </c>
      <c r="H4295" t="s">
        <v>10102</v>
      </c>
      <c r="I4295" t="s">
        <v>10103</v>
      </c>
    </row>
    <row r="4296" spans="2:9" hidden="1">
      <c r="B4296" t="s">
        <v>10201</v>
      </c>
      <c r="C4296" t="s">
        <v>10202</v>
      </c>
      <c r="D4296" t="s">
        <v>2438</v>
      </c>
      <c r="E4296" t="s">
        <v>2439</v>
      </c>
      <c r="F4296" t="s">
        <v>7439</v>
      </c>
      <c r="G4296" t="s">
        <v>7440</v>
      </c>
      <c r="H4296" t="s">
        <v>8662</v>
      </c>
      <c r="I4296" t="s">
        <v>8663</v>
      </c>
    </row>
    <row r="4297" spans="2:9" hidden="1">
      <c r="B4297" t="s">
        <v>10203</v>
      </c>
      <c r="C4297" t="s">
        <v>10204</v>
      </c>
      <c r="D4297" t="s">
        <v>2438</v>
      </c>
      <c r="E4297" t="s">
        <v>2439</v>
      </c>
      <c r="F4297" t="s">
        <v>7423</v>
      </c>
      <c r="G4297" t="s">
        <v>7424</v>
      </c>
      <c r="H4297" t="s">
        <v>8953</v>
      </c>
      <c r="I4297" t="s">
        <v>8954</v>
      </c>
    </row>
    <row r="4298" spans="2:9" hidden="1">
      <c r="B4298" t="s">
        <v>10205</v>
      </c>
      <c r="C4298" t="s">
        <v>10206</v>
      </c>
      <c r="D4298" t="s">
        <v>2438</v>
      </c>
      <c r="E4298" t="s">
        <v>2439</v>
      </c>
      <c r="F4298" t="s">
        <v>8548</v>
      </c>
      <c r="G4298" t="s">
        <v>8549</v>
      </c>
      <c r="H4298" t="s">
        <v>8297</v>
      </c>
      <c r="I4298" t="s">
        <v>60</v>
      </c>
    </row>
    <row r="4299" spans="2:9" hidden="1">
      <c r="B4299" t="s">
        <v>10207</v>
      </c>
      <c r="C4299" t="s">
        <v>10208</v>
      </c>
      <c r="D4299" t="s">
        <v>2438</v>
      </c>
      <c r="E4299" t="s">
        <v>2439</v>
      </c>
      <c r="F4299" t="s">
        <v>8696</v>
      </c>
      <c r="G4299" t="s">
        <v>1094</v>
      </c>
      <c r="H4299" t="s">
        <v>2442</v>
      </c>
      <c r="I4299" t="s">
        <v>2443</v>
      </c>
    </row>
    <row r="4300" spans="2:9" hidden="1">
      <c r="B4300" t="s">
        <v>10209</v>
      </c>
      <c r="C4300" t="s">
        <v>10210</v>
      </c>
      <c r="D4300" t="s">
        <v>2438</v>
      </c>
      <c r="E4300" t="s">
        <v>2439</v>
      </c>
      <c r="F4300" t="s">
        <v>7605</v>
      </c>
      <c r="G4300" t="s">
        <v>7606</v>
      </c>
      <c r="H4300" t="s">
        <v>8297</v>
      </c>
      <c r="I4300" t="s">
        <v>60</v>
      </c>
    </row>
    <row r="4301" spans="2:9" hidden="1">
      <c r="B4301" t="s">
        <v>10211</v>
      </c>
      <c r="C4301" t="s">
        <v>10212</v>
      </c>
      <c r="D4301" t="s">
        <v>9831</v>
      </c>
      <c r="E4301" t="s">
        <v>9810</v>
      </c>
      <c r="F4301" t="s">
        <v>9809</v>
      </c>
      <c r="G4301" t="s">
        <v>9810</v>
      </c>
      <c r="H4301" t="s">
        <v>8296</v>
      </c>
      <c r="I4301" t="s">
        <v>244</v>
      </c>
    </row>
    <row r="4302" spans="2:9" hidden="1">
      <c r="B4302" t="s">
        <v>10213</v>
      </c>
      <c r="C4302" t="s">
        <v>10214</v>
      </c>
      <c r="D4302" t="s">
        <v>2438</v>
      </c>
      <c r="E4302" t="s">
        <v>2439</v>
      </c>
      <c r="F4302" t="s">
        <v>7949</v>
      </c>
      <c r="G4302" t="s">
        <v>7950</v>
      </c>
      <c r="H4302" t="s">
        <v>8725</v>
      </c>
      <c r="I4302" t="s">
        <v>8726</v>
      </c>
    </row>
    <row r="4303" spans="2:9" hidden="1">
      <c r="B4303" t="s">
        <v>10215</v>
      </c>
      <c r="C4303" t="s">
        <v>10216</v>
      </c>
      <c r="D4303" t="s">
        <v>2438</v>
      </c>
      <c r="E4303" t="s">
        <v>2439</v>
      </c>
      <c r="F4303" t="s">
        <v>7191</v>
      </c>
      <c r="G4303" t="s">
        <v>7192</v>
      </c>
      <c r="H4303" t="s">
        <v>9470</v>
      </c>
      <c r="I4303" t="s">
        <v>9471</v>
      </c>
    </row>
    <row r="4304" spans="2:9" hidden="1">
      <c r="B4304" t="s">
        <v>10217</v>
      </c>
      <c r="C4304" t="s">
        <v>10218</v>
      </c>
      <c r="D4304" t="s">
        <v>2438</v>
      </c>
      <c r="E4304" t="s">
        <v>2439</v>
      </c>
      <c r="F4304" t="s">
        <v>7557</v>
      </c>
      <c r="G4304" t="s">
        <v>7558</v>
      </c>
      <c r="H4304" t="s">
        <v>9340</v>
      </c>
      <c r="I4304" t="s">
        <v>9341</v>
      </c>
    </row>
    <row r="4305" spans="2:9" hidden="1">
      <c r="B4305" t="s">
        <v>10219</v>
      </c>
      <c r="C4305" t="s">
        <v>10220</v>
      </c>
      <c r="D4305" t="s">
        <v>2438</v>
      </c>
      <c r="E4305" t="s">
        <v>2439</v>
      </c>
      <c r="F4305" t="s">
        <v>8366</v>
      </c>
      <c r="G4305" t="s">
        <v>8367</v>
      </c>
      <c r="H4305" t="s">
        <v>8297</v>
      </c>
      <c r="I4305" t="s">
        <v>60</v>
      </c>
    </row>
    <row r="4306" spans="2:9" hidden="1">
      <c r="B4306" t="s">
        <v>10221</v>
      </c>
      <c r="C4306" t="s">
        <v>10222</v>
      </c>
      <c r="D4306" t="s">
        <v>2438</v>
      </c>
      <c r="E4306" t="s">
        <v>2439</v>
      </c>
      <c r="F4306" t="s">
        <v>7503</v>
      </c>
      <c r="G4306" t="s">
        <v>7504</v>
      </c>
      <c r="H4306" t="s">
        <v>8297</v>
      </c>
      <c r="I4306" t="s">
        <v>60</v>
      </c>
    </row>
    <row r="4307" spans="2:9" hidden="1">
      <c r="B4307" t="s">
        <v>10223</v>
      </c>
      <c r="C4307" t="s">
        <v>10224</v>
      </c>
      <c r="D4307" t="s">
        <v>2438</v>
      </c>
      <c r="E4307" t="s">
        <v>2439</v>
      </c>
      <c r="F4307" t="s">
        <v>9817</v>
      </c>
      <c r="G4307" t="s">
        <v>9818</v>
      </c>
      <c r="H4307" t="s">
        <v>9984</v>
      </c>
      <c r="I4307" t="s">
        <v>9985</v>
      </c>
    </row>
    <row r="4308" spans="2:9" hidden="1">
      <c r="B4308" t="s">
        <v>10225</v>
      </c>
      <c r="C4308" t="s">
        <v>10226</v>
      </c>
      <c r="D4308" t="s">
        <v>2438</v>
      </c>
      <c r="E4308" t="s">
        <v>2439</v>
      </c>
      <c r="F4308" t="s">
        <v>7717</v>
      </c>
      <c r="G4308" t="s">
        <v>7718</v>
      </c>
      <c r="H4308" t="s">
        <v>8297</v>
      </c>
      <c r="I4308" t="s">
        <v>60</v>
      </c>
    </row>
    <row r="4309" spans="2:9" hidden="1">
      <c r="B4309" t="s">
        <v>10227</v>
      </c>
      <c r="C4309" t="s">
        <v>10228</v>
      </c>
      <c r="D4309" t="s">
        <v>2438</v>
      </c>
      <c r="E4309" t="s">
        <v>2439</v>
      </c>
      <c r="F4309" t="s">
        <v>8300</v>
      </c>
      <c r="G4309" t="s">
        <v>8301</v>
      </c>
      <c r="H4309" t="s">
        <v>8297</v>
      </c>
      <c r="I4309" t="s">
        <v>60</v>
      </c>
    </row>
    <row r="4310" spans="2:9">
      <c r="B4310" t="s">
        <v>10229</v>
      </c>
      <c r="C4310" t="s">
        <v>10230</v>
      </c>
      <c r="D4310" t="s">
        <v>836</v>
      </c>
      <c r="E4310" t="s">
        <v>837</v>
      </c>
      <c r="F4310" t="s">
        <v>895</v>
      </c>
      <c r="G4310" t="s">
        <v>896</v>
      </c>
    </row>
    <row r="4311" spans="2:9">
      <c r="B4311" t="s">
        <v>10231</v>
      </c>
      <c r="C4311" t="s">
        <v>10232</v>
      </c>
      <c r="D4311" t="s">
        <v>836</v>
      </c>
      <c r="E4311" t="s">
        <v>837</v>
      </c>
      <c r="F4311" t="s">
        <v>1843</v>
      </c>
      <c r="G4311" t="s">
        <v>1844</v>
      </c>
    </row>
    <row r="4312" spans="2:9">
      <c r="B4312" t="s">
        <v>10233</v>
      </c>
      <c r="C4312" t="s">
        <v>10234</v>
      </c>
      <c r="D4312" t="s">
        <v>836</v>
      </c>
      <c r="E4312" t="s">
        <v>837</v>
      </c>
      <c r="F4312" t="s">
        <v>2129</v>
      </c>
      <c r="G4312" t="s">
        <v>2130</v>
      </c>
    </row>
    <row r="4313" spans="2:9">
      <c r="B4313" t="s">
        <v>10235</v>
      </c>
      <c r="C4313" t="s">
        <v>10236</v>
      </c>
      <c r="D4313" t="s">
        <v>836</v>
      </c>
      <c r="E4313" t="s">
        <v>837</v>
      </c>
      <c r="F4313" t="s">
        <v>1777</v>
      </c>
      <c r="G4313" t="s">
        <v>1778</v>
      </c>
    </row>
    <row r="4314" spans="2:9">
      <c r="B4314" t="s">
        <v>10237</v>
      </c>
      <c r="C4314" t="s">
        <v>10238</v>
      </c>
      <c r="D4314" t="s">
        <v>836</v>
      </c>
      <c r="E4314" t="s">
        <v>837</v>
      </c>
      <c r="F4314" t="s">
        <v>1656</v>
      </c>
      <c r="G4314" t="s">
        <v>1657</v>
      </c>
    </row>
    <row r="4315" spans="2:9">
      <c r="B4315" t="s">
        <v>10239</v>
      </c>
      <c r="C4315" t="s">
        <v>10240</v>
      </c>
      <c r="D4315" t="s">
        <v>836</v>
      </c>
      <c r="E4315" t="s">
        <v>837</v>
      </c>
      <c r="F4315" t="s">
        <v>1523</v>
      </c>
      <c r="G4315" t="s">
        <v>1524</v>
      </c>
    </row>
    <row r="4316" spans="2:9">
      <c r="B4316" t="s">
        <v>10241</v>
      </c>
      <c r="C4316" t="s">
        <v>10242</v>
      </c>
      <c r="D4316" t="s">
        <v>836</v>
      </c>
      <c r="E4316" t="s">
        <v>837</v>
      </c>
      <c r="F4316" t="s">
        <v>916</v>
      </c>
      <c r="G4316" t="s">
        <v>917</v>
      </c>
    </row>
    <row r="4317" spans="2:9">
      <c r="B4317" t="s">
        <v>10243</v>
      </c>
      <c r="C4317" t="s">
        <v>10244</v>
      </c>
      <c r="D4317" t="s">
        <v>836</v>
      </c>
      <c r="E4317" t="s">
        <v>837</v>
      </c>
      <c r="F4317" t="s">
        <v>916</v>
      </c>
      <c r="G4317" t="s">
        <v>917</v>
      </c>
    </row>
    <row r="4318" spans="2:9">
      <c r="B4318" t="s">
        <v>10245</v>
      </c>
      <c r="C4318" t="s">
        <v>10246</v>
      </c>
      <c r="D4318" t="s">
        <v>836</v>
      </c>
      <c r="E4318" t="s">
        <v>837</v>
      </c>
      <c r="F4318" t="s">
        <v>916</v>
      </c>
      <c r="G4318" t="s">
        <v>917</v>
      </c>
    </row>
    <row r="4319" spans="2:9">
      <c r="B4319" t="s">
        <v>10247</v>
      </c>
      <c r="C4319" t="s">
        <v>10248</v>
      </c>
      <c r="D4319" t="s">
        <v>836</v>
      </c>
      <c r="E4319" t="s">
        <v>837</v>
      </c>
      <c r="F4319" t="s">
        <v>916</v>
      </c>
      <c r="G4319" t="s">
        <v>917</v>
      </c>
    </row>
    <row r="4320" spans="2:9" hidden="1">
      <c r="B4320" t="s">
        <v>10249</v>
      </c>
      <c r="C4320" t="s">
        <v>10250</v>
      </c>
      <c r="D4320" t="s">
        <v>1305</v>
      </c>
      <c r="E4320" t="s">
        <v>1306</v>
      </c>
      <c r="F4320" t="s">
        <v>2177</v>
      </c>
      <c r="G4320" t="s">
        <v>2178</v>
      </c>
    </row>
    <row r="4321" spans="2:7">
      <c r="B4321" t="s">
        <v>10251</v>
      </c>
      <c r="C4321" t="s">
        <v>10252</v>
      </c>
      <c r="D4321" t="s">
        <v>836</v>
      </c>
      <c r="E4321" t="s">
        <v>837</v>
      </c>
      <c r="F4321" t="s">
        <v>2011</v>
      </c>
      <c r="G4321" t="s">
        <v>2012</v>
      </c>
    </row>
    <row r="4322" spans="2:7">
      <c r="B4322" t="s">
        <v>10253</v>
      </c>
      <c r="C4322" t="s">
        <v>10254</v>
      </c>
      <c r="D4322" t="s">
        <v>836</v>
      </c>
      <c r="E4322" t="s">
        <v>837</v>
      </c>
      <c r="F4322" t="s">
        <v>916</v>
      </c>
      <c r="G4322" t="s">
        <v>917</v>
      </c>
    </row>
    <row r="4323" spans="2:7">
      <c r="B4323" t="s">
        <v>10255</v>
      </c>
      <c r="C4323" t="s">
        <v>10256</v>
      </c>
      <c r="D4323" t="s">
        <v>836</v>
      </c>
      <c r="E4323" t="s">
        <v>837</v>
      </c>
      <c r="F4323" t="s">
        <v>916</v>
      </c>
      <c r="G4323" t="s">
        <v>917</v>
      </c>
    </row>
    <row r="4324" spans="2:7">
      <c r="B4324" t="s">
        <v>10257</v>
      </c>
      <c r="C4324" t="s">
        <v>10258</v>
      </c>
      <c r="D4324" t="s">
        <v>836</v>
      </c>
      <c r="E4324" t="s">
        <v>837</v>
      </c>
      <c r="F4324" t="s">
        <v>916</v>
      </c>
      <c r="G4324" t="s">
        <v>917</v>
      </c>
    </row>
    <row r="4325" spans="2:7">
      <c r="B4325" t="s">
        <v>10259</v>
      </c>
      <c r="C4325" t="s">
        <v>10260</v>
      </c>
      <c r="D4325" t="s">
        <v>836</v>
      </c>
      <c r="E4325" t="s">
        <v>837</v>
      </c>
      <c r="F4325" t="s">
        <v>916</v>
      </c>
      <c r="G4325" t="s">
        <v>917</v>
      </c>
    </row>
    <row r="4326" spans="2:7">
      <c r="B4326" t="s">
        <v>10261</v>
      </c>
      <c r="C4326" t="s">
        <v>10262</v>
      </c>
      <c r="D4326" t="s">
        <v>836</v>
      </c>
      <c r="E4326" t="s">
        <v>837</v>
      </c>
      <c r="F4326" t="s">
        <v>1648</v>
      </c>
      <c r="G4326" t="s">
        <v>1649</v>
      </c>
    </row>
    <row r="4327" spans="2:7">
      <c r="B4327" t="s">
        <v>10263</v>
      </c>
      <c r="C4327" t="s">
        <v>10264</v>
      </c>
      <c r="D4327" t="s">
        <v>836</v>
      </c>
      <c r="E4327" t="s">
        <v>837</v>
      </c>
      <c r="F4327" t="s">
        <v>1648</v>
      </c>
      <c r="G4327" t="s">
        <v>1649</v>
      </c>
    </row>
    <row r="4328" spans="2:7">
      <c r="B4328" t="s">
        <v>10265</v>
      </c>
      <c r="C4328" t="s">
        <v>10266</v>
      </c>
      <c r="D4328" t="s">
        <v>836</v>
      </c>
      <c r="E4328" t="s">
        <v>837</v>
      </c>
      <c r="F4328" t="s">
        <v>1397</v>
      </c>
      <c r="G4328" t="s">
        <v>1398</v>
      </c>
    </row>
    <row r="4329" spans="2:7">
      <c r="B4329" t="s">
        <v>10267</v>
      </c>
      <c r="C4329" t="s">
        <v>10268</v>
      </c>
      <c r="D4329" t="s">
        <v>836</v>
      </c>
      <c r="E4329" t="s">
        <v>837</v>
      </c>
      <c r="F4329" t="s">
        <v>1397</v>
      </c>
      <c r="G4329" t="s">
        <v>1398</v>
      </c>
    </row>
    <row r="4330" spans="2:7">
      <c r="B4330" t="s">
        <v>10269</v>
      </c>
      <c r="C4330" t="s">
        <v>10270</v>
      </c>
      <c r="D4330" t="s">
        <v>836</v>
      </c>
      <c r="E4330" t="s">
        <v>837</v>
      </c>
      <c r="F4330" t="s">
        <v>549</v>
      </c>
      <c r="G4330" t="s">
        <v>1851</v>
      </c>
    </row>
    <row r="4331" spans="2:7">
      <c r="B4331" t="s">
        <v>10271</v>
      </c>
      <c r="C4331" t="s">
        <v>10272</v>
      </c>
      <c r="D4331" t="s">
        <v>836</v>
      </c>
      <c r="E4331" t="s">
        <v>837</v>
      </c>
      <c r="F4331" t="s">
        <v>2011</v>
      </c>
      <c r="G4331" t="s">
        <v>2012</v>
      </c>
    </row>
    <row r="4332" spans="2:7">
      <c r="B4332" t="s">
        <v>10273</v>
      </c>
      <c r="C4332" t="s">
        <v>10274</v>
      </c>
      <c r="D4332" t="s">
        <v>836</v>
      </c>
      <c r="E4332" t="s">
        <v>837</v>
      </c>
      <c r="F4332" t="s">
        <v>1542</v>
      </c>
      <c r="G4332" t="s">
        <v>1543</v>
      </c>
    </row>
    <row r="4333" spans="2:7">
      <c r="B4333" t="s">
        <v>10275</v>
      </c>
      <c r="C4333" t="s">
        <v>10276</v>
      </c>
      <c r="D4333" t="s">
        <v>836</v>
      </c>
      <c r="E4333" t="s">
        <v>837</v>
      </c>
      <c r="F4333" t="s">
        <v>1542</v>
      </c>
      <c r="G4333" t="s">
        <v>1543</v>
      </c>
    </row>
    <row r="4334" spans="2:7">
      <c r="B4334" t="s">
        <v>10277</v>
      </c>
      <c r="C4334" t="s">
        <v>10278</v>
      </c>
      <c r="D4334" t="s">
        <v>836</v>
      </c>
      <c r="E4334" t="s">
        <v>837</v>
      </c>
      <c r="F4334" t="s">
        <v>1542</v>
      </c>
      <c r="G4334" t="s">
        <v>1543</v>
      </c>
    </row>
    <row r="4335" spans="2:7">
      <c r="B4335" t="s">
        <v>10279</v>
      </c>
      <c r="C4335" t="s">
        <v>10280</v>
      </c>
      <c r="D4335" t="s">
        <v>836</v>
      </c>
      <c r="E4335" t="s">
        <v>837</v>
      </c>
      <c r="F4335" t="s">
        <v>1542</v>
      </c>
      <c r="G4335" t="s">
        <v>1543</v>
      </c>
    </row>
    <row r="4336" spans="2:7">
      <c r="B4336" t="s">
        <v>10281</v>
      </c>
      <c r="C4336" t="s">
        <v>10282</v>
      </c>
      <c r="D4336" t="s">
        <v>836</v>
      </c>
      <c r="E4336" t="s">
        <v>837</v>
      </c>
      <c r="F4336" t="s">
        <v>870</v>
      </c>
      <c r="G4336" t="s">
        <v>871</v>
      </c>
    </row>
    <row r="4337" spans="2:7">
      <c r="B4337" t="s">
        <v>10283</v>
      </c>
      <c r="C4337" t="s">
        <v>10284</v>
      </c>
      <c r="D4337" t="s">
        <v>836</v>
      </c>
      <c r="E4337" t="s">
        <v>837</v>
      </c>
      <c r="F4337" t="s">
        <v>870</v>
      </c>
      <c r="G4337" t="s">
        <v>871</v>
      </c>
    </row>
    <row r="4338" spans="2:7">
      <c r="B4338" t="s">
        <v>10285</v>
      </c>
      <c r="C4338" t="s">
        <v>10286</v>
      </c>
      <c r="D4338" t="s">
        <v>836</v>
      </c>
      <c r="E4338" t="s">
        <v>837</v>
      </c>
      <c r="F4338" t="s">
        <v>916</v>
      </c>
      <c r="G4338" t="s">
        <v>917</v>
      </c>
    </row>
    <row r="4339" spans="2:7">
      <c r="B4339" t="s">
        <v>10287</v>
      </c>
      <c r="C4339" t="s">
        <v>10288</v>
      </c>
      <c r="D4339" t="s">
        <v>836</v>
      </c>
      <c r="E4339" t="s">
        <v>837</v>
      </c>
      <c r="F4339" t="s">
        <v>916</v>
      </c>
      <c r="G4339" t="s">
        <v>917</v>
      </c>
    </row>
    <row r="4340" spans="2:7">
      <c r="B4340" t="s">
        <v>10289</v>
      </c>
      <c r="C4340" t="s">
        <v>10290</v>
      </c>
      <c r="D4340" t="s">
        <v>836</v>
      </c>
      <c r="E4340" t="s">
        <v>837</v>
      </c>
      <c r="F4340" t="s">
        <v>916</v>
      </c>
      <c r="G4340" t="s">
        <v>917</v>
      </c>
    </row>
    <row r="4341" spans="2:7">
      <c r="B4341" t="s">
        <v>10291</v>
      </c>
      <c r="C4341" t="s">
        <v>10292</v>
      </c>
      <c r="D4341" t="s">
        <v>836</v>
      </c>
      <c r="E4341" t="s">
        <v>837</v>
      </c>
      <c r="F4341" t="s">
        <v>916</v>
      </c>
      <c r="G4341" t="s">
        <v>917</v>
      </c>
    </row>
    <row r="4342" spans="2:7" hidden="1">
      <c r="B4342" t="s">
        <v>10293</v>
      </c>
      <c r="C4342" t="s">
        <v>10294</v>
      </c>
      <c r="D4342" t="s">
        <v>1305</v>
      </c>
      <c r="E4342" t="s">
        <v>1306</v>
      </c>
      <c r="F4342" t="s">
        <v>1575</v>
      </c>
      <c r="G4342" t="s">
        <v>1576</v>
      </c>
    </row>
    <row r="4343" spans="2:7">
      <c r="B4343" t="s">
        <v>10295</v>
      </c>
      <c r="C4343" t="s">
        <v>10296</v>
      </c>
      <c r="D4343" t="s">
        <v>836</v>
      </c>
      <c r="E4343" t="s">
        <v>837</v>
      </c>
      <c r="F4343" t="s">
        <v>1487</v>
      </c>
      <c r="G4343" t="s">
        <v>1488</v>
      </c>
    </row>
    <row r="4344" spans="2:7">
      <c r="B4344" t="s">
        <v>10297</v>
      </c>
      <c r="C4344" t="s">
        <v>10298</v>
      </c>
      <c r="D4344" t="s">
        <v>836</v>
      </c>
      <c r="E4344" t="s">
        <v>837</v>
      </c>
      <c r="F4344" t="s">
        <v>1487</v>
      </c>
      <c r="G4344" t="s">
        <v>1488</v>
      </c>
    </row>
    <row r="4345" spans="2:7" hidden="1">
      <c r="B4345" t="s">
        <v>10299</v>
      </c>
      <c r="C4345" t="s">
        <v>10300</v>
      </c>
      <c r="D4345" t="s">
        <v>1305</v>
      </c>
      <c r="E4345" t="s">
        <v>1306</v>
      </c>
      <c r="F4345" t="s">
        <v>1575</v>
      </c>
      <c r="G4345" t="s">
        <v>1576</v>
      </c>
    </row>
    <row r="4346" spans="2:7">
      <c r="B4346" t="s">
        <v>10301</v>
      </c>
      <c r="C4346" t="s">
        <v>10302</v>
      </c>
      <c r="D4346" t="s">
        <v>836</v>
      </c>
      <c r="E4346" t="s">
        <v>837</v>
      </c>
      <c r="F4346" t="s">
        <v>1013</v>
      </c>
      <c r="G4346" t="s">
        <v>1014</v>
      </c>
    </row>
    <row r="4347" spans="2:7" hidden="1">
      <c r="B4347" t="s">
        <v>10303</v>
      </c>
      <c r="C4347" t="s">
        <v>10304</v>
      </c>
      <c r="D4347" t="s">
        <v>899</v>
      </c>
      <c r="E4347" t="s">
        <v>900</v>
      </c>
      <c r="F4347" t="s">
        <v>1079</v>
      </c>
      <c r="G4347" t="s">
        <v>1080</v>
      </c>
    </row>
    <row r="4348" spans="2:7" hidden="1">
      <c r="B4348" t="s">
        <v>10305</v>
      </c>
      <c r="C4348" t="s">
        <v>10306</v>
      </c>
      <c r="D4348" t="s">
        <v>1305</v>
      </c>
      <c r="E4348" t="s">
        <v>1306</v>
      </c>
      <c r="F4348" t="s">
        <v>1575</v>
      </c>
      <c r="G4348" t="s">
        <v>1576</v>
      </c>
    </row>
  </sheetData>
  <phoneticPr fontId="3"/>
  <pageMargins left="0.7" right="0.7" top="0.75" bottom="0.75" header="0.3" footer="0.3"/>
  <tableParts count="1">
    <tablePart r:id="rId1"/>
  </tableParts>
</worksheet>
</file>

<file path=xl/worksheets/sheet11.xml><?xml version="1.0" encoding="utf-8"?>
<worksheet xmlns="http://schemas.openxmlformats.org/spreadsheetml/2006/main" xmlns:r="http://schemas.openxmlformats.org/officeDocument/2006/relationships">
  <dimension ref="A1:V4348"/>
  <sheetViews>
    <sheetView topLeftCell="F1" workbookViewId="0">
      <selection activeCell="K45" sqref="K45"/>
    </sheetView>
  </sheetViews>
  <sheetFormatPr defaultRowHeight="13.5"/>
  <cols>
    <col min="1" max="1" width="9.140625" style="3"/>
    <col min="2" max="2" width="9.140625" style="104"/>
    <col min="3" max="3" width="10.42578125" style="104" customWidth="1"/>
    <col min="4" max="4" width="20.28515625" style="104" customWidth="1"/>
    <col min="5" max="8" width="10.7109375" style="104" customWidth="1"/>
    <col min="9" max="9" width="12.28515625" style="104" customWidth="1"/>
    <col min="10" max="10" width="9.140625" style="1"/>
    <col min="11" max="11" width="11.7109375" style="1" customWidth="1"/>
    <col min="12" max="12" width="21.5703125" style="1" bestFit="1" customWidth="1"/>
    <col min="13" max="13" width="11.28515625" style="1" bestFit="1" customWidth="1"/>
    <col min="14" max="14" width="9.140625" style="1"/>
    <col min="15" max="15" width="9.140625" style="1" customWidth="1"/>
    <col min="16" max="16" width="55.5703125" style="1" bestFit="1" customWidth="1"/>
    <col min="17" max="17" width="9.140625" style="1"/>
    <col min="18" max="18" width="7.7109375" style="1" customWidth="1"/>
    <col min="19" max="19" width="22.85546875" style="1" bestFit="1" customWidth="1"/>
    <col min="20" max="20" width="9.140625" style="1"/>
    <col min="21" max="21" width="8.7109375" style="1" customWidth="1"/>
    <col min="22" max="22" width="20.7109375" style="1" bestFit="1" customWidth="1"/>
    <col min="23" max="16384" width="9.140625" style="1"/>
  </cols>
  <sheetData>
    <row r="1" spans="2:22">
      <c r="B1" s="103" t="s">
        <v>433</v>
      </c>
    </row>
    <row r="2" spans="2:22">
      <c r="B2" s="114" t="s">
        <v>424</v>
      </c>
      <c r="C2" s="115" t="s">
        <v>436</v>
      </c>
      <c r="D2" s="116" t="s">
        <v>12</v>
      </c>
      <c r="E2" s="116" t="s">
        <v>425</v>
      </c>
      <c r="F2" s="116" t="s">
        <v>426</v>
      </c>
      <c r="G2" s="116" t="s">
        <v>427</v>
      </c>
      <c r="H2" s="116" t="s">
        <v>428</v>
      </c>
      <c r="I2" s="117" t="s">
        <v>429</v>
      </c>
      <c r="K2" s="178" t="s">
        <v>830</v>
      </c>
      <c r="L2" s="130" t="s">
        <v>831</v>
      </c>
      <c r="M2" s="130" t="s">
        <v>10495</v>
      </c>
      <c r="O2" t="s">
        <v>826</v>
      </c>
      <c r="P2" t="s">
        <v>827</v>
      </c>
      <c r="R2" t="s">
        <v>828</v>
      </c>
      <c r="S2" t="s">
        <v>829</v>
      </c>
      <c r="U2" t="s">
        <v>832</v>
      </c>
      <c r="V2" t="s">
        <v>833</v>
      </c>
    </row>
    <row r="3" spans="2:22">
      <c r="B3" s="111">
        <v>0</v>
      </c>
      <c r="C3" s="102">
        <v>1</v>
      </c>
      <c r="D3" s="105" t="s">
        <v>10320</v>
      </c>
      <c r="E3" s="106">
        <v>12980</v>
      </c>
      <c r="F3" s="106">
        <v>97290</v>
      </c>
      <c r="G3" s="106">
        <v>1962000</v>
      </c>
      <c r="H3" s="106">
        <v>23544000</v>
      </c>
      <c r="I3" s="112"/>
      <c r="K3" s="131" t="s">
        <v>879</v>
      </c>
      <c r="L3" s="5" t="s">
        <v>880</v>
      </c>
      <c r="M3" s="179">
        <f>VLOOKUP(T_資格[[#This Row],[資格名称]],T_賃率表[[#All],[資格区分]:[時間外単価]],4,FALSE)</f>
        <v>1962000</v>
      </c>
      <c r="O3" t="s">
        <v>876</v>
      </c>
      <c r="P3" t="s">
        <v>877</v>
      </c>
      <c r="R3" t="s">
        <v>878</v>
      </c>
      <c r="S3" t="s">
        <v>564</v>
      </c>
      <c r="U3" t="s">
        <v>879</v>
      </c>
      <c r="V3" t="s">
        <v>881</v>
      </c>
    </row>
    <row r="4" spans="2:22">
      <c r="B4" s="111">
        <v>0</v>
      </c>
      <c r="C4" s="102">
        <v>1</v>
      </c>
      <c r="D4" s="105" t="s">
        <v>10321</v>
      </c>
      <c r="E4" s="106">
        <v>12980</v>
      </c>
      <c r="F4" s="106">
        <v>97290</v>
      </c>
      <c r="G4" s="106">
        <v>1962000</v>
      </c>
      <c r="H4" s="106">
        <v>23544000</v>
      </c>
      <c r="I4" s="112"/>
      <c r="K4" s="131" t="s">
        <v>1075</v>
      </c>
      <c r="L4" s="5" t="s">
        <v>1076</v>
      </c>
      <c r="M4" s="179">
        <f>VLOOKUP(T_資格[[#This Row],[資格名称]],T_賃率表[[#All],[資格区分]:[時間外単価]],4,FALSE)</f>
        <v>1962000</v>
      </c>
      <c r="O4" t="s">
        <v>1334</v>
      </c>
      <c r="P4" t="s">
        <v>1335</v>
      </c>
      <c r="R4" t="s">
        <v>1426</v>
      </c>
      <c r="S4" t="s">
        <v>1427</v>
      </c>
      <c r="U4" t="s">
        <v>945</v>
      </c>
      <c r="V4" t="s">
        <v>1033</v>
      </c>
    </row>
    <row r="5" spans="2:22">
      <c r="B5" s="111">
        <v>0</v>
      </c>
      <c r="C5" s="102">
        <v>1</v>
      </c>
      <c r="D5" s="105" t="s">
        <v>10322</v>
      </c>
      <c r="E5" s="106">
        <v>12980</v>
      </c>
      <c r="F5" s="106">
        <v>97290</v>
      </c>
      <c r="G5" s="106">
        <v>1962000</v>
      </c>
      <c r="H5" s="106">
        <v>23544000</v>
      </c>
      <c r="I5" s="112"/>
      <c r="K5" s="131" t="s">
        <v>1308</v>
      </c>
      <c r="L5" s="5" t="s">
        <v>1309</v>
      </c>
      <c r="M5" s="179">
        <f>VLOOKUP(T_資格[[#This Row],[資格名称]],T_賃率表[[#All],[資格区分]:[時間外単価]],4,FALSE)</f>
        <v>1962000</v>
      </c>
      <c r="O5" t="s">
        <v>1019</v>
      </c>
      <c r="P5" t="s">
        <v>1020</v>
      </c>
      <c r="R5" t="s">
        <v>1449</v>
      </c>
      <c r="S5" t="s">
        <v>1450</v>
      </c>
      <c r="U5" t="s">
        <v>559</v>
      </c>
      <c r="V5" t="s">
        <v>561</v>
      </c>
    </row>
    <row r="6" spans="2:22">
      <c r="B6" s="111">
        <v>0</v>
      </c>
      <c r="C6" s="102">
        <v>1</v>
      </c>
      <c r="D6" s="105" t="s">
        <v>10323</v>
      </c>
      <c r="E6" s="106">
        <v>12980</v>
      </c>
      <c r="F6" s="106">
        <v>97290</v>
      </c>
      <c r="G6" s="106">
        <v>1962000</v>
      </c>
      <c r="H6" s="106">
        <v>23544000</v>
      </c>
      <c r="I6" s="112"/>
      <c r="K6" s="131" t="s">
        <v>1253</v>
      </c>
      <c r="L6" s="5" t="s">
        <v>1254</v>
      </c>
      <c r="M6" s="179">
        <f>VLOOKUP(T_資格[[#This Row],[資格名称]],T_賃率表[[#All],[資格区分]:[時間外単価]],4,FALSE)</f>
        <v>1962000</v>
      </c>
      <c r="O6" t="s">
        <v>906</v>
      </c>
      <c r="P6" t="s">
        <v>907</v>
      </c>
      <c r="R6" t="s">
        <v>1115</v>
      </c>
      <c r="S6" t="s">
        <v>1116</v>
      </c>
      <c r="U6" t="s">
        <v>1480</v>
      </c>
      <c r="V6" t="s">
        <v>18</v>
      </c>
    </row>
    <row r="7" spans="2:22">
      <c r="B7" s="111">
        <v>0</v>
      </c>
      <c r="C7" s="102">
        <v>1</v>
      </c>
      <c r="D7" s="105" t="s">
        <v>10324</v>
      </c>
      <c r="E7" s="106">
        <v>12980</v>
      </c>
      <c r="F7" s="106">
        <v>97290</v>
      </c>
      <c r="G7" s="106">
        <v>1962000</v>
      </c>
      <c r="H7" s="106">
        <v>23544000</v>
      </c>
      <c r="I7" s="112"/>
      <c r="K7" s="131" t="s">
        <v>1358</v>
      </c>
      <c r="L7" s="5" t="s">
        <v>1359</v>
      </c>
      <c r="M7" s="179">
        <f>VLOOKUP(T_資格[[#This Row],[資格名称]],T_賃率表[[#All],[資格区分]:[時間外単価]],4,FALSE)</f>
        <v>1962000</v>
      </c>
      <c r="O7" t="s">
        <v>1029</v>
      </c>
      <c r="P7" t="s">
        <v>1030</v>
      </c>
      <c r="R7" t="s">
        <v>1416</v>
      </c>
      <c r="S7" t="s">
        <v>1417</v>
      </c>
      <c r="U7" t="s">
        <v>550</v>
      </c>
      <c r="V7" t="s">
        <v>551</v>
      </c>
    </row>
    <row r="8" spans="2:22">
      <c r="B8" s="111">
        <v>0</v>
      </c>
      <c r="C8" s="102">
        <v>1</v>
      </c>
      <c r="D8" s="105" t="s">
        <v>10325</v>
      </c>
      <c r="E8" s="106">
        <v>12980</v>
      </c>
      <c r="F8" s="106">
        <v>97290</v>
      </c>
      <c r="G8" s="106">
        <v>1962000</v>
      </c>
      <c r="H8" s="106">
        <v>23544000</v>
      </c>
      <c r="I8" s="112"/>
      <c r="K8" s="131" t="s">
        <v>2179</v>
      </c>
      <c r="L8" s="5" t="s">
        <v>1715</v>
      </c>
      <c r="M8" s="179">
        <f>VLOOKUP(T_資格[[#This Row],[資格名称]],T_賃率表[[#All],[資格区分]:[時間外単価]],4,FALSE)</f>
        <v>1962000</v>
      </c>
      <c r="O8" t="s">
        <v>1067</v>
      </c>
      <c r="P8" t="s">
        <v>1068</v>
      </c>
      <c r="R8" t="s">
        <v>1468</v>
      </c>
      <c r="S8" t="s">
        <v>1469</v>
      </c>
      <c r="U8" t="s">
        <v>766</v>
      </c>
      <c r="V8" t="s">
        <v>768</v>
      </c>
    </row>
    <row r="9" spans="2:22">
      <c r="B9" s="111">
        <v>0</v>
      </c>
      <c r="C9" s="102">
        <v>1</v>
      </c>
      <c r="D9" s="105" t="s">
        <v>10348</v>
      </c>
      <c r="E9" s="106">
        <v>12980</v>
      </c>
      <c r="F9" s="106">
        <v>97290</v>
      </c>
      <c r="G9" s="106">
        <v>1962000</v>
      </c>
      <c r="H9" s="106">
        <v>23544000</v>
      </c>
      <c r="I9" s="112"/>
      <c r="K9" s="131" t="s">
        <v>1428</v>
      </c>
      <c r="L9" s="5" t="s">
        <v>1429</v>
      </c>
      <c r="M9" s="179">
        <f>VLOOKUP(T_資格[[#This Row],[資格名称]],T_賃率表[[#All],[資格区分]:[時間外単価]],4,FALSE)</f>
        <v>1962000</v>
      </c>
      <c r="O9" t="s">
        <v>1819</v>
      </c>
      <c r="P9" t="s">
        <v>1820</v>
      </c>
      <c r="R9" t="s">
        <v>1453</v>
      </c>
      <c r="S9" t="s">
        <v>552</v>
      </c>
      <c r="U9" t="s">
        <v>632</v>
      </c>
      <c r="V9" t="s">
        <v>634</v>
      </c>
    </row>
    <row r="10" spans="2:22">
      <c r="B10" s="111">
        <v>0</v>
      </c>
      <c r="C10" s="102">
        <v>1</v>
      </c>
      <c r="D10" s="105" t="s">
        <v>10326</v>
      </c>
      <c r="E10" s="106">
        <v>12980</v>
      </c>
      <c r="F10" s="106">
        <v>97290</v>
      </c>
      <c r="G10" s="106">
        <v>1962000</v>
      </c>
      <c r="H10" s="106">
        <v>23544000</v>
      </c>
      <c r="I10" s="112"/>
      <c r="K10" s="131" t="s">
        <v>3241</v>
      </c>
      <c r="L10" s="5" t="s">
        <v>3242</v>
      </c>
      <c r="M10" s="179">
        <f>VLOOKUP(T_資格[[#This Row],[資格名称]],T_賃率表[[#All],[資格区分]:[時間外単価]],4,FALSE)</f>
        <v>1962000</v>
      </c>
      <c r="O10" t="s">
        <v>1393</v>
      </c>
      <c r="P10" t="s">
        <v>1394</v>
      </c>
      <c r="R10" t="s">
        <v>1330</v>
      </c>
      <c r="S10" t="s">
        <v>1331</v>
      </c>
      <c r="U10" t="s">
        <v>6615</v>
      </c>
      <c r="V10" t="s">
        <v>551</v>
      </c>
    </row>
    <row r="11" spans="2:22">
      <c r="B11" s="111">
        <v>0</v>
      </c>
      <c r="C11" s="102">
        <v>1</v>
      </c>
      <c r="D11" s="105" t="s">
        <v>10327</v>
      </c>
      <c r="E11" s="106">
        <v>12980</v>
      </c>
      <c r="F11" s="106">
        <v>97290</v>
      </c>
      <c r="G11" s="106">
        <v>1962000</v>
      </c>
      <c r="H11" s="106">
        <v>23544000</v>
      </c>
      <c r="I11" s="112"/>
      <c r="K11" s="131" t="s">
        <v>1336</v>
      </c>
      <c r="L11" s="5" t="s">
        <v>1337</v>
      </c>
      <c r="M11" s="179">
        <f>VLOOKUP(T_資格[[#This Row],[資格名称]],T_賃率表[[#All],[資格区分]:[時間外単価]],4,FALSE)</f>
        <v>1962000</v>
      </c>
      <c r="O11" t="s">
        <v>997</v>
      </c>
      <c r="P11" t="s">
        <v>998</v>
      </c>
      <c r="R11" t="s">
        <v>2020</v>
      </c>
      <c r="S11" t="s">
        <v>661</v>
      </c>
      <c r="U11" t="s">
        <v>562</v>
      </c>
      <c r="V11" t="s">
        <v>672</v>
      </c>
    </row>
    <row r="12" spans="2:22">
      <c r="B12" s="111">
        <v>0</v>
      </c>
      <c r="C12" s="102">
        <v>1</v>
      </c>
      <c r="D12" s="105" t="s">
        <v>10329</v>
      </c>
      <c r="E12" s="106">
        <v>12980</v>
      </c>
      <c r="F12" s="106">
        <v>97290</v>
      </c>
      <c r="G12" s="106">
        <v>1962000</v>
      </c>
      <c r="H12" s="106">
        <v>23544000</v>
      </c>
      <c r="I12" s="112"/>
      <c r="K12" s="131" t="s">
        <v>4291</v>
      </c>
      <c r="L12" s="5" t="s">
        <v>1335</v>
      </c>
      <c r="M12" s="179">
        <f>VLOOKUP(T_資格[[#This Row],[資格名称]],T_賃率表[[#All],[資格区分]:[時間外単価]],4,FALSE)</f>
        <v>1962000</v>
      </c>
      <c r="O12" t="s">
        <v>1397</v>
      </c>
      <c r="P12" t="s">
        <v>1398</v>
      </c>
      <c r="R12" t="s">
        <v>5849</v>
      </c>
      <c r="S12" t="s">
        <v>1116</v>
      </c>
      <c r="U12" t="s">
        <v>671</v>
      </c>
      <c r="V12" t="s">
        <v>672</v>
      </c>
    </row>
    <row r="13" spans="2:22">
      <c r="B13" s="111">
        <v>0</v>
      </c>
      <c r="C13" s="102">
        <v>1</v>
      </c>
      <c r="D13" s="105" t="s">
        <v>10328</v>
      </c>
      <c r="E13" s="106">
        <v>12980</v>
      </c>
      <c r="F13" s="106">
        <v>97290</v>
      </c>
      <c r="G13" s="106">
        <v>1962000</v>
      </c>
      <c r="H13" s="106">
        <v>23544000</v>
      </c>
      <c r="I13" s="112"/>
      <c r="K13" s="131" t="s">
        <v>1224</v>
      </c>
      <c r="L13" s="5" t="s">
        <v>1225</v>
      </c>
      <c r="M13" s="179">
        <f>VLOOKUP(T_資格[[#This Row],[資格名称]],T_賃率表[[#All],[資格区分]:[時間外単価]],4,FALSE)</f>
        <v>1459000</v>
      </c>
      <c r="O13" t="s">
        <v>2206</v>
      </c>
      <c r="P13" t="s">
        <v>2207</v>
      </c>
      <c r="R13" t="s">
        <v>1480</v>
      </c>
      <c r="S13" t="s">
        <v>1481</v>
      </c>
      <c r="U13" t="s">
        <v>4424</v>
      </c>
      <c r="V13" t="s">
        <v>672</v>
      </c>
    </row>
    <row r="14" spans="2:22">
      <c r="B14" s="111">
        <v>1</v>
      </c>
      <c r="C14" s="102">
        <v>1</v>
      </c>
      <c r="D14" s="105" t="s">
        <v>10316</v>
      </c>
      <c r="E14" s="106">
        <v>9650</v>
      </c>
      <c r="F14" s="106">
        <v>72350</v>
      </c>
      <c r="G14" s="106">
        <v>1459000</v>
      </c>
      <c r="H14" s="106">
        <v>17508000</v>
      </c>
      <c r="I14" s="112"/>
      <c r="K14" s="131" t="s">
        <v>1344</v>
      </c>
      <c r="L14" s="5" t="s">
        <v>1345</v>
      </c>
      <c r="M14" s="179">
        <f>VLOOKUP(T_資格[[#This Row],[資格名称]],T_賃率表[[#All],[資格区分]:[時間外単価]],4,FALSE)</f>
        <v>1459000</v>
      </c>
      <c r="O14" t="s">
        <v>3153</v>
      </c>
      <c r="P14" t="s">
        <v>3154</v>
      </c>
      <c r="R14" t="s">
        <v>1791</v>
      </c>
      <c r="S14" t="s">
        <v>1792</v>
      </c>
      <c r="U14" t="s">
        <v>590</v>
      </c>
      <c r="V14" t="s">
        <v>860</v>
      </c>
    </row>
    <row r="15" spans="2:22">
      <c r="B15" s="111">
        <v>1</v>
      </c>
      <c r="C15" s="102">
        <v>1</v>
      </c>
      <c r="D15" s="105" t="s">
        <v>10317</v>
      </c>
      <c r="E15" s="106">
        <v>9650</v>
      </c>
      <c r="F15" s="106">
        <v>72350</v>
      </c>
      <c r="G15" s="106">
        <v>1459000</v>
      </c>
      <c r="H15" s="106">
        <v>17508000</v>
      </c>
      <c r="I15" s="112"/>
      <c r="K15" s="131" t="s">
        <v>1418</v>
      </c>
      <c r="L15" s="5" t="s">
        <v>1419</v>
      </c>
      <c r="M15" s="180">
        <f>VLOOKUP(T_資格[[#This Row],[資格名称]],T_賃率表[[#All],[資格区分]:[時間外単価]],4,FALSE)</f>
        <v>1459000</v>
      </c>
      <c r="O15" t="s">
        <v>2513</v>
      </c>
      <c r="P15" t="s">
        <v>2514</v>
      </c>
      <c r="R15" t="s">
        <v>1198</v>
      </c>
      <c r="S15" t="s">
        <v>1199</v>
      </c>
      <c r="U15" t="s">
        <v>590</v>
      </c>
      <c r="V15" t="s">
        <v>849</v>
      </c>
    </row>
    <row r="16" spans="2:22">
      <c r="B16" s="111">
        <v>1</v>
      </c>
      <c r="C16" s="102">
        <v>1</v>
      </c>
      <c r="D16" s="105" t="s">
        <v>10315</v>
      </c>
      <c r="E16" s="106">
        <v>9650</v>
      </c>
      <c r="F16" s="106">
        <v>72350</v>
      </c>
      <c r="G16" s="106">
        <v>1459000</v>
      </c>
      <c r="H16" s="106">
        <v>17508000</v>
      </c>
      <c r="I16" s="112"/>
      <c r="K16" s="131" t="s">
        <v>1124</v>
      </c>
      <c r="L16" s="5" t="s">
        <v>1125</v>
      </c>
      <c r="M16" s="179">
        <f>VLOOKUP(T_資格[[#This Row],[資格名称]],T_賃率表[[#All],[資格区分]:[時間外単価]],4,FALSE)</f>
        <v>1459000</v>
      </c>
      <c r="O16" t="s">
        <v>1682</v>
      </c>
      <c r="P16" t="s">
        <v>1683</v>
      </c>
      <c r="R16" t="s">
        <v>632</v>
      </c>
      <c r="S16" t="s">
        <v>1119</v>
      </c>
      <c r="U16" t="s">
        <v>600</v>
      </c>
      <c r="V16" t="s">
        <v>849</v>
      </c>
    </row>
    <row r="17" spans="2:22">
      <c r="B17" s="111">
        <v>1</v>
      </c>
      <c r="C17" s="102">
        <v>1</v>
      </c>
      <c r="D17" s="105" t="s">
        <v>10347</v>
      </c>
      <c r="E17" s="106">
        <v>9650</v>
      </c>
      <c r="F17" s="106">
        <v>72350</v>
      </c>
      <c r="G17" s="106">
        <v>1459000</v>
      </c>
      <c r="H17" s="106">
        <v>17508000</v>
      </c>
      <c r="I17" s="112"/>
      <c r="K17" s="131" t="s">
        <v>945</v>
      </c>
      <c r="L17" s="5" t="s">
        <v>946</v>
      </c>
      <c r="M17" s="179">
        <f>VLOOKUP(T_資格[[#This Row],[資格名称]],T_賃率表[[#All],[資格区分]:[時間外単価]],4,FALSE)</f>
        <v>1459000</v>
      </c>
      <c r="O17" t="s">
        <v>1122</v>
      </c>
      <c r="P17" t="s">
        <v>1123</v>
      </c>
      <c r="R17" t="s">
        <v>1372</v>
      </c>
      <c r="S17" t="s">
        <v>567</v>
      </c>
      <c r="U17" t="s">
        <v>600</v>
      </c>
      <c r="V17" t="s">
        <v>860</v>
      </c>
    </row>
    <row r="18" spans="2:22">
      <c r="B18" s="111">
        <v>1</v>
      </c>
      <c r="C18" s="102">
        <v>1</v>
      </c>
      <c r="D18" s="105" t="s">
        <v>10318</v>
      </c>
      <c r="E18" s="106">
        <v>9650</v>
      </c>
      <c r="F18" s="106">
        <v>72350</v>
      </c>
      <c r="G18" s="106">
        <v>1459000</v>
      </c>
      <c r="H18" s="106">
        <v>17508000</v>
      </c>
      <c r="I18" s="112"/>
      <c r="K18" s="131" t="s">
        <v>4702</v>
      </c>
      <c r="L18" s="5" t="s">
        <v>10349</v>
      </c>
      <c r="M18" s="179">
        <f>VLOOKUP(T_資格[[#This Row],[資格名称]],T_賃率表[[#All],[資格区分]:[時間外単価]],4,FALSE)</f>
        <v>1459000</v>
      </c>
      <c r="O18" t="s">
        <v>1036</v>
      </c>
      <c r="P18" t="s">
        <v>1037</v>
      </c>
      <c r="R18" t="s">
        <v>1484</v>
      </c>
      <c r="S18" t="s">
        <v>567</v>
      </c>
      <c r="U18" t="s">
        <v>641</v>
      </c>
      <c r="V18" t="s">
        <v>884</v>
      </c>
    </row>
    <row r="19" spans="2:22">
      <c r="B19" s="111">
        <v>1</v>
      </c>
      <c r="C19" s="102">
        <v>1</v>
      </c>
      <c r="D19" s="105" t="s">
        <v>10319</v>
      </c>
      <c r="E19" s="106">
        <v>9650</v>
      </c>
      <c r="F19" s="106">
        <v>72350</v>
      </c>
      <c r="G19" s="106">
        <v>1459000</v>
      </c>
      <c r="H19" s="106">
        <v>17508000</v>
      </c>
      <c r="I19" s="112"/>
      <c r="K19" s="131" t="s">
        <v>550</v>
      </c>
      <c r="L19" s="5" t="s">
        <v>432</v>
      </c>
      <c r="M19" s="179">
        <f>VLOOKUP(T_資格[[#This Row],[資格名称]],T_賃率表[[#All],[資格区分]:[時間外単価]],4,FALSE)</f>
        <v>1259000</v>
      </c>
      <c r="O19" t="s">
        <v>1128</v>
      </c>
      <c r="P19" t="s">
        <v>1129</v>
      </c>
      <c r="R19" t="s">
        <v>1130</v>
      </c>
      <c r="S19" t="s">
        <v>1131</v>
      </c>
      <c r="U19" t="s">
        <v>641</v>
      </c>
      <c r="V19" t="s">
        <v>849</v>
      </c>
    </row>
    <row r="20" spans="2:22">
      <c r="B20" s="111">
        <v>1</v>
      </c>
      <c r="C20" s="102">
        <v>1</v>
      </c>
      <c r="D20" s="105" t="s">
        <v>10330</v>
      </c>
      <c r="E20" s="106">
        <v>9650</v>
      </c>
      <c r="F20" s="106">
        <v>72350</v>
      </c>
      <c r="G20" s="106">
        <v>1459000</v>
      </c>
      <c r="H20" s="106">
        <v>17508000</v>
      </c>
      <c r="I20" s="112"/>
      <c r="K20" s="131" t="s">
        <v>562</v>
      </c>
      <c r="L20" s="5" t="s">
        <v>13</v>
      </c>
      <c r="M20" s="179">
        <f>VLOOKUP(T_資格[[#This Row],[資格名称]],T_賃率表[[#All],[資格区分]:[時間外単価]],4,FALSE)</f>
        <v>1054000</v>
      </c>
      <c r="O20" t="s">
        <v>1843</v>
      </c>
      <c r="P20" t="s">
        <v>1844</v>
      </c>
      <c r="R20" t="s">
        <v>1193</v>
      </c>
      <c r="S20" t="s">
        <v>1131</v>
      </c>
      <c r="U20" t="s">
        <v>654</v>
      </c>
      <c r="V20" t="s">
        <v>656</v>
      </c>
    </row>
    <row r="21" spans="2:22">
      <c r="B21" s="111">
        <v>2</v>
      </c>
      <c r="C21" s="102">
        <v>0</v>
      </c>
      <c r="D21" s="107" t="s">
        <v>432</v>
      </c>
      <c r="E21" s="106">
        <v>8330</v>
      </c>
      <c r="F21" s="106">
        <v>62430</v>
      </c>
      <c r="G21" s="106">
        <v>1259000</v>
      </c>
      <c r="H21" s="106">
        <v>15108000</v>
      </c>
      <c r="I21" s="112"/>
      <c r="K21" s="131" t="s">
        <v>570</v>
      </c>
      <c r="L21" s="5" t="s">
        <v>14</v>
      </c>
      <c r="M21" s="179">
        <f>VLOOKUP(T_資格[[#This Row],[資格名称]],T_賃率表[[#All],[資格区分]:[時間外単価]],4,FALSE)</f>
        <v>965000</v>
      </c>
      <c r="O21" t="s">
        <v>1889</v>
      </c>
      <c r="P21" t="s">
        <v>1890</v>
      </c>
      <c r="R21" t="s">
        <v>1230</v>
      </c>
      <c r="S21" t="s">
        <v>1131</v>
      </c>
      <c r="U21" t="s">
        <v>841</v>
      </c>
      <c r="V21" t="s">
        <v>842</v>
      </c>
    </row>
    <row r="22" spans="2:22">
      <c r="B22" s="111">
        <v>3</v>
      </c>
      <c r="C22" s="102">
        <v>0</v>
      </c>
      <c r="D22" s="107" t="s">
        <v>13</v>
      </c>
      <c r="E22" s="106">
        <v>6970</v>
      </c>
      <c r="F22" s="106">
        <v>52270</v>
      </c>
      <c r="G22" s="106">
        <v>1054000</v>
      </c>
      <c r="H22" s="106">
        <v>12648000</v>
      </c>
      <c r="I22" s="112"/>
      <c r="K22" s="131" t="s">
        <v>696</v>
      </c>
      <c r="L22" s="5" t="s">
        <v>15</v>
      </c>
      <c r="M22" s="179">
        <f>VLOOKUP(T_資格[[#This Row],[資格名称]],T_賃率表[[#All],[資格区分]:[時間外単価]],4,FALSE)</f>
        <v>924000</v>
      </c>
      <c r="O22" t="s">
        <v>2018</v>
      </c>
      <c r="P22" t="s">
        <v>2019</v>
      </c>
      <c r="R22" t="s">
        <v>1537</v>
      </c>
      <c r="S22" t="s">
        <v>661</v>
      </c>
      <c r="U22" t="s">
        <v>6828</v>
      </c>
      <c r="V22" t="s">
        <v>6829</v>
      </c>
    </row>
    <row r="23" spans="2:22">
      <c r="B23" s="111">
        <v>2</v>
      </c>
      <c r="C23" s="102">
        <v>0</v>
      </c>
      <c r="D23" s="107" t="s">
        <v>10345</v>
      </c>
      <c r="E23" s="106">
        <v>8330</v>
      </c>
      <c r="F23" s="106">
        <v>62430</v>
      </c>
      <c r="G23" s="106">
        <v>1259000</v>
      </c>
      <c r="H23" s="106">
        <v>15108000</v>
      </c>
      <c r="I23" s="112"/>
      <c r="K23" s="131" t="s">
        <v>576</v>
      </c>
      <c r="L23" s="5" t="s">
        <v>16</v>
      </c>
      <c r="M23" s="179">
        <f>VLOOKUP(T_資格[[#This Row],[資格名称]],T_賃率表[[#All],[資格区分]:[時間外単価]],4,FALSE)</f>
        <v>874000</v>
      </c>
      <c r="O23" t="s">
        <v>2559</v>
      </c>
      <c r="P23" t="s">
        <v>2560</v>
      </c>
      <c r="R23" t="s">
        <v>2502</v>
      </c>
      <c r="S23" t="s">
        <v>661</v>
      </c>
      <c r="U23"/>
      <c r="V23"/>
    </row>
    <row r="24" spans="2:22">
      <c r="B24" s="111">
        <v>3</v>
      </c>
      <c r="C24" s="102">
        <v>0</v>
      </c>
      <c r="D24" s="107" t="s">
        <v>10346</v>
      </c>
      <c r="E24" s="106">
        <v>6970</v>
      </c>
      <c r="F24" s="106">
        <v>52270</v>
      </c>
      <c r="G24" s="106">
        <v>1054000</v>
      </c>
      <c r="H24" s="106">
        <v>12648000</v>
      </c>
      <c r="I24" s="112"/>
      <c r="K24" s="131" t="s">
        <v>590</v>
      </c>
      <c r="L24" s="5" t="s">
        <v>591</v>
      </c>
      <c r="M24" s="180">
        <f>VLOOKUP(T_資格[[#This Row],[資格名称]],T_賃率表[[#All],[資格区分]:[時間外単価]],4,FALSE)</f>
        <v>822000</v>
      </c>
      <c r="O24" t="s">
        <v>891</v>
      </c>
      <c r="P24" t="s">
        <v>892</v>
      </c>
      <c r="R24" t="s">
        <v>1410</v>
      </c>
      <c r="S24" t="s">
        <v>1411</v>
      </c>
      <c r="U24"/>
      <c r="V24"/>
    </row>
    <row r="25" spans="2:22">
      <c r="B25" s="111">
        <v>6</v>
      </c>
      <c r="C25" s="102">
        <v>0</v>
      </c>
      <c r="D25" s="107" t="s">
        <v>14</v>
      </c>
      <c r="E25" s="106">
        <v>6390</v>
      </c>
      <c r="F25" s="106">
        <v>47860</v>
      </c>
      <c r="G25" s="106">
        <v>965000</v>
      </c>
      <c r="H25" s="106">
        <v>11580000</v>
      </c>
      <c r="I25" s="112"/>
      <c r="K25" s="131" t="s">
        <v>858</v>
      </c>
      <c r="L25" s="181" t="s">
        <v>453</v>
      </c>
      <c r="M25" s="179">
        <f>VLOOKUP(T_資格[[#This Row],[資格名称]],T_賃率表[[#All],[資格区分]:[時間外単価]],4,FALSE)</f>
        <v>0</v>
      </c>
      <c r="O25" t="s">
        <v>2011</v>
      </c>
      <c r="P25" t="s">
        <v>2012</v>
      </c>
      <c r="R25" t="s">
        <v>1891</v>
      </c>
      <c r="S25" t="s">
        <v>1411</v>
      </c>
      <c r="U25"/>
      <c r="V25"/>
    </row>
    <row r="26" spans="2:22">
      <c r="B26" s="111">
        <v>7</v>
      </c>
      <c r="C26" s="102">
        <v>0</v>
      </c>
      <c r="D26" s="107" t="s">
        <v>15</v>
      </c>
      <c r="E26" s="106">
        <v>6110</v>
      </c>
      <c r="F26" s="106">
        <v>45820</v>
      </c>
      <c r="G26" s="106">
        <v>924000</v>
      </c>
      <c r="H26" s="106">
        <v>11088000</v>
      </c>
      <c r="I26" s="112"/>
      <c r="K26" s="131" t="s">
        <v>3043</v>
      </c>
      <c r="L26" s="5" t="s">
        <v>3044</v>
      </c>
      <c r="M26" s="179" t="e">
        <f>VLOOKUP(T_資格[[#This Row],[資格名称]],T_賃率表[[#All],[資格区分]:[時間外単価]],4,FALSE)</f>
        <v>#N/A</v>
      </c>
      <c r="O26" t="s">
        <v>1111</v>
      </c>
      <c r="P26" t="s">
        <v>1112</v>
      </c>
      <c r="R26" t="s">
        <v>2013</v>
      </c>
      <c r="S26" t="s">
        <v>1411</v>
      </c>
      <c r="U26"/>
      <c r="V26"/>
    </row>
    <row r="27" spans="2:22">
      <c r="B27" s="111">
        <v>8</v>
      </c>
      <c r="C27" s="102">
        <v>0</v>
      </c>
      <c r="D27" s="107" t="s">
        <v>16</v>
      </c>
      <c r="E27" s="106">
        <v>5780</v>
      </c>
      <c r="F27" s="106">
        <v>43340</v>
      </c>
      <c r="G27" s="106">
        <v>874000</v>
      </c>
      <c r="H27" s="106">
        <v>10488000</v>
      </c>
      <c r="I27" s="112"/>
      <c r="K27" s="131" t="s">
        <v>600</v>
      </c>
      <c r="L27" s="5" t="s">
        <v>601</v>
      </c>
      <c r="M27" s="180">
        <f>VLOOKUP(T_資格[[#This Row],[資格名称]],T_賃率表[[#All],[資格区分]:[時間外単価]],4,FALSE)</f>
        <v>797000</v>
      </c>
      <c r="O27" t="s">
        <v>1881</v>
      </c>
      <c r="P27" t="s">
        <v>1882</v>
      </c>
      <c r="R27" t="s">
        <v>1550</v>
      </c>
      <c r="S27" t="s">
        <v>571</v>
      </c>
      <c r="U27"/>
      <c r="V27"/>
    </row>
    <row r="28" spans="2:22">
      <c r="B28" s="111">
        <v>6</v>
      </c>
      <c r="C28" s="102">
        <v>0</v>
      </c>
      <c r="D28" s="107" t="s">
        <v>10339</v>
      </c>
      <c r="E28" s="106">
        <v>6390</v>
      </c>
      <c r="F28" s="106">
        <v>47860</v>
      </c>
      <c r="G28" s="106">
        <v>965000</v>
      </c>
      <c r="H28" s="106">
        <v>11580000</v>
      </c>
      <c r="I28" s="112"/>
      <c r="K28" s="131" t="s">
        <v>5797</v>
      </c>
      <c r="L28" s="181" t="s">
        <v>454</v>
      </c>
      <c r="M28" s="179">
        <f>VLOOKUP(T_資格[[#This Row],[資格名称]],T_賃率表[[#All],[資格区分]:[時間外単価]],4,FALSE)</f>
        <v>0</v>
      </c>
      <c r="O28" t="s">
        <v>3277</v>
      </c>
      <c r="P28" t="s">
        <v>3278</v>
      </c>
      <c r="R28" t="s">
        <v>1866</v>
      </c>
      <c r="S28" t="s">
        <v>571</v>
      </c>
      <c r="U28"/>
      <c r="V28"/>
    </row>
    <row r="29" spans="2:22">
      <c r="B29" s="111">
        <v>7</v>
      </c>
      <c r="C29" s="102">
        <v>0</v>
      </c>
      <c r="D29" s="107" t="s">
        <v>10340</v>
      </c>
      <c r="E29" s="106">
        <v>6110</v>
      </c>
      <c r="F29" s="106">
        <v>45820</v>
      </c>
      <c r="G29" s="106">
        <v>924000</v>
      </c>
      <c r="H29" s="106">
        <v>11088000</v>
      </c>
      <c r="I29" s="112"/>
      <c r="K29" s="131" t="s">
        <v>608</v>
      </c>
      <c r="L29" s="5" t="s">
        <v>609</v>
      </c>
      <c r="M29" s="179">
        <f>VLOOKUP(T_資格[[#This Row],[資格名称]],T_賃率表[[#All],[資格区分]:[時間外単価]],4,FALSE)</f>
        <v>752000</v>
      </c>
      <c r="O29" t="s">
        <v>3107</v>
      </c>
      <c r="P29" t="s">
        <v>3108</v>
      </c>
      <c r="R29" t="s">
        <v>1247</v>
      </c>
      <c r="S29" t="s">
        <v>1248</v>
      </c>
      <c r="U29"/>
      <c r="V29"/>
    </row>
    <row r="30" spans="2:22">
      <c r="B30" s="111">
        <v>8</v>
      </c>
      <c r="C30" s="102">
        <v>0</v>
      </c>
      <c r="D30" s="107" t="s">
        <v>10341</v>
      </c>
      <c r="E30" s="106">
        <v>5780</v>
      </c>
      <c r="F30" s="106">
        <v>43340</v>
      </c>
      <c r="G30" s="106">
        <v>874000</v>
      </c>
      <c r="H30" s="106">
        <v>10488000</v>
      </c>
      <c r="I30" s="112"/>
      <c r="K30" s="131" t="s">
        <v>2670</v>
      </c>
      <c r="L30" s="181" t="s">
        <v>455</v>
      </c>
      <c r="M30" s="179">
        <f>VLOOKUP(T_資格[[#This Row],[資格名称]],T_賃率表[[#All],[資格区分]:[時間外単価]],4,FALSE)</f>
        <v>633000</v>
      </c>
      <c r="O30" t="s">
        <v>956</v>
      </c>
      <c r="P30" t="s">
        <v>957</v>
      </c>
      <c r="R30" t="s">
        <v>1432</v>
      </c>
      <c r="S30" t="s">
        <v>1248</v>
      </c>
      <c r="U30"/>
      <c r="V30"/>
    </row>
    <row r="31" spans="2:22">
      <c r="B31" s="111">
        <v>9</v>
      </c>
      <c r="C31" s="102">
        <v>0</v>
      </c>
      <c r="D31" s="107" t="s">
        <v>450</v>
      </c>
      <c r="E31" s="106">
        <v>5440</v>
      </c>
      <c r="F31" s="106">
        <v>40770</v>
      </c>
      <c r="G31" s="106">
        <v>822000</v>
      </c>
      <c r="H31" s="106">
        <v>9864000</v>
      </c>
      <c r="I31" s="113">
        <v>3320</v>
      </c>
      <c r="K31" s="131" t="s">
        <v>1152</v>
      </c>
      <c r="L31" s="5" t="s">
        <v>1153</v>
      </c>
      <c r="M31" s="179">
        <f>VLOOKUP(T_資格[[#This Row],[資格名称]],T_賃率表[[#All],[資格区分]:[時間外単価]],4,FALSE)</f>
        <v>573000</v>
      </c>
      <c r="O31" t="s">
        <v>1245</v>
      </c>
      <c r="P31" t="s">
        <v>1246</v>
      </c>
      <c r="R31" t="s">
        <v>1364</v>
      </c>
      <c r="S31" t="s">
        <v>1365</v>
      </c>
      <c r="U31"/>
      <c r="V31"/>
    </row>
    <row r="32" spans="2:22">
      <c r="B32" s="111">
        <v>10</v>
      </c>
      <c r="C32" s="102">
        <v>0</v>
      </c>
      <c r="D32" s="107" t="s">
        <v>451</v>
      </c>
      <c r="E32" s="106">
        <v>5270</v>
      </c>
      <c r="F32" s="106">
        <v>39530</v>
      </c>
      <c r="G32" s="106">
        <v>797000</v>
      </c>
      <c r="H32" s="106">
        <v>9564000</v>
      </c>
      <c r="I32" s="113">
        <v>3280</v>
      </c>
      <c r="K32" s="131" t="s">
        <v>760</v>
      </c>
      <c r="L32" s="5" t="s">
        <v>761</v>
      </c>
      <c r="M32" s="180">
        <f>VLOOKUP(T_資格[[#This Row],[資格名称]],T_賃率表[[#All],[資格区分]:[時間外単価]],4,FALSE)</f>
        <v>573000</v>
      </c>
      <c r="O32" t="s">
        <v>2428</v>
      </c>
      <c r="P32" t="s">
        <v>2429</v>
      </c>
      <c r="R32" t="s">
        <v>4172</v>
      </c>
      <c r="S32" t="s">
        <v>1365</v>
      </c>
      <c r="U32"/>
      <c r="V32"/>
    </row>
    <row r="33" spans="2:22">
      <c r="B33" s="111">
        <v>11</v>
      </c>
      <c r="C33" s="102">
        <v>0</v>
      </c>
      <c r="D33" s="107" t="s">
        <v>452</v>
      </c>
      <c r="E33" s="106">
        <v>4980</v>
      </c>
      <c r="F33" s="106">
        <v>37290</v>
      </c>
      <c r="G33" s="106">
        <v>752000</v>
      </c>
      <c r="H33" s="106">
        <v>9024000</v>
      </c>
      <c r="I33" s="113">
        <v>3150</v>
      </c>
      <c r="K33" s="131" t="s">
        <v>5350</v>
      </c>
      <c r="L33" s="5" t="s">
        <v>5351</v>
      </c>
      <c r="M33" s="179" t="e">
        <f>VLOOKUP(T_資格[[#This Row],[資格名称]],T_賃率表[[#All],[資格区分]:[時間外単価]],4,FALSE)</f>
        <v>#N/A</v>
      </c>
      <c r="O33" t="s">
        <v>1753</v>
      </c>
      <c r="P33" t="s">
        <v>1754</v>
      </c>
      <c r="R33" t="s">
        <v>1178</v>
      </c>
      <c r="S33" t="s">
        <v>579</v>
      </c>
      <c r="U33"/>
      <c r="V33"/>
    </row>
    <row r="34" spans="2:22">
      <c r="B34" s="111">
        <v>9</v>
      </c>
      <c r="C34" s="102">
        <v>0</v>
      </c>
      <c r="D34" s="107" t="s">
        <v>10342</v>
      </c>
      <c r="E34" s="106">
        <v>5440</v>
      </c>
      <c r="F34" s="106">
        <v>40770</v>
      </c>
      <c r="G34" s="106">
        <v>822000</v>
      </c>
      <c r="H34" s="106">
        <v>9864000</v>
      </c>
      <c r="I34" s="113">
        <v>3320</v>
      </c>
      <c r="K34" s="131" t="s">
        <v>2876</v>
      </c>
      <c r="L34" s="5" t="s">
        <v>2877</v>
      </c>
      <c r="M34" s="180">
        <f>VLOOKUP(T_資格[[#This Row],[資格名称]],T_賃率表[[#All],[資格区分]:[時間外単価]],4,FALSE)</f>
        <v>512000</v>
      </c>
      <c r="O34" t="s">
        <v>1352</v>
      </c>
      <c r="P34" t="s">
        <v>1353</v>
      </c>
      <c r="R34" t="s">
        <v>1403</v>
      </c>
      <c r="S34" t="s">
        <v>585</v>
      </c>
      <c r="U34"/>
      <c r="V34"/>
    </row>
    <row r="35" spans="2:22">
      <c r="B35" s="111">
        <v>10</v>
      </c>
      <c r="C35" s="102">
        <v>0</v>
      </c>
      <c r="D35" s="107" t="s">
        <v>10343</v>
      </c>
      <c r="E35" s="106">
        <v>5270</v>
      </c>
      <c r="F35" s="106">
        <v>39530</v>
      </c>
      <c r="G35" s="106">
        <v>797000</v>
      </c>
      <c r="H35" s="106">
        <v>9564000</v>
      </c>
      <c r="I35" s="113">
        <v>3280</v>
      </c>
      <c r="K35" s="131" t="s">
        <v>612</v>
      </c>
      <c r="L35" s="5" t="s">
        <v>613</v>
      </c>
      <c r="M35" s="179">
        <f>VLOOKUP(T_資格[[#This Row],[資格名称]],T_賃率表[[#All],[資格区分]:[時間外単価]],4,FALSE)</f>
        <v>512000</v>
      </c>
      <c r="O35" t="s">
        <v>1055</v>
      </c>
      <c r="P35" t="s">
        <v>1056</v>
      </c>
      <c r="R35" t="s">
        <v>1912</v>
      </c>
      <c r="S35" t="s">
        <v>1913</v>
      </c>
      <c r="U35"/>
      <c r="V35"/>
    </row>
    <row r="36" spans="2:22">
      <c r="B36" s="111">
        <v>11</v>
      </c>
      <c r="C36" s="102">
        <v>0</v>
      </c>
      <c r="D36" s="107" t="s">
        <v>10344</v>
      </c>
      <c r="E36" s="106">
        <v>4980</v>
      </c>
      <c r="F36" s="106">
        <v>37290</v>
      </c>
      <c r="G36" s="106">
        <v>752000</v>
      </c>
      <c r="H36" s="106">
        <v>9024000</v>
      </c>
      <c r="I36" s="113">
        <v>3150</v>
      </c>
      <c r="K36" s="131" t="s">
        <v>3477</v>
      </c>
      <c r="L36" s="5" t="s">
        <v>3478</v>
      </c>
      <c r="M36" s="179">
        <f>VLOOKUP(T_資格[[#This Row],[資格名称]],T_賃率表[[#All],[資格区分]:[時間外単価]],4,FALSE)</f>
        <v>455000</v>
      </c>
      <c r="O36" t="s">
        <v>1885</v>
      </c>
      <c r="P36" t="s">
        <v>1886</v>
      </c>
      <c r="R36" t="s">
        <v>968</v>
      </c>
      <c r="S36" t="s">
        <v>661</v>
      </c>
      <c r="U36"/>
      <c r="V36"/>
    </row>
    <row r="37" spans="2:22">
      <c r="B37" s="111">
        <v>33</v>
      </c>
      <c r="C37" s="102">
        <v>0</v>
      </c>
      <c r="D37" s="108" t="s">
        <v>453</v>
      </c>
      <c r="E37" s="106">
        <v>0</v>
      </c>
      <c r="F37" s="106">
        <v>0</v>
      </c>
      <c r="G37" s="106">
        <v>0</v>
      </c>
      <c r="H37" s="106">
        <v>0</v>
      </c>
      <c r="I37" s="113">
        <v>0</v>
      </c>
      <c r="K37" s="131" t="s">
        <v>622</v>
      </c>
      <c r="L37" s="5" t="s">
        <v>623</v>
      </c>
      <c r="M37" s="180">
        <f>VLOOKUP(T_資格[[#This Row],[資格名称]],T_賃率表[[#All],[資格区分]:[時間外単価]],4,FALSE)</f>
        <v>455000</v>
      </c>
      <c r="O37" t="s">
        <v>1144</v>
      </c>
      <c r="P37" t="s">
        <v>1145</v>
      </c>
      <c r="R37" t="s">
        <v>1742</v>
      </c>
      <c r="S37" t="s">
        <v>661</v>
      </c>
      <c r="U37"/>
      <c r="V37"/>
    </row>
    <row r="38" spans="2:22">
      <c r="B38" s="111">
        <v>34</v>
      </c>
      <c r="C38" s="102">
        <v>0</v>
      </c>
      <c r="D38" s="108" t="s">
        <v>454</v>
      </c>
      <c r="E38" s="106">
        <v>0</v>
      </c>
      <c r="F38" s="106">
        <v>0</v>
      </c>
      <c r="G38" s="106">
        <v>0</v>
      </c>
      <c r="H38" s="106">
        <v>0</v>
      </c>
      <c r="I38" s="113">
        <v>0</v>
      </c>
      <c r="K38" s="131" t="s">
        <v>4955</v>
      </c>
      <c r="L38" s="5" t="s">
        <v>4956</v>
      </c>
      <c r="M38" s="179">
        <f>VLOOKUP(T_資格[[#This Row],[資格名称]],T_賃率表[[#All],[資格区分]:[時間外単価]],4,FALSE)</f>
        <v>424000</v>
      </c>
      <c r="O38" t="s">
        <v>1083</v>
      </c>
      <c r="P38" t="s">
        <v>1084</v>
      </c>
      <c r="R38" t="s">
        <v>2620</v>
      </c>
      <c r="S38" t="s">
        <v>1365</v>
      </c>
      <c r="U38"/>
      <c r="V38"/>
    </row>
    <row r="39" spans="2:22">
      <c r="B39" s="111">
        <v>35</v>
      </c>
      <c r="C39" s="102">
        <v>0</v>
      </c>
      <c r="D39" s="108" t="s">
        <v>455</v>
      </c>
      <c r="E39" s="106">
        <v>4190</v>
      </c>
      <c r="F39" s="106">
        <v>31390</v>
      </c>
      <c r="G39" s="106">
        <v>633000</v>
      </c>
      <c r="H39" s="106">
        <v>7596000</v>
      </c>
      <c r="I39" s="113">
        <v>3220</v>
      </c>
      <c r="K39" s="131" t="s">
        <v>628</v>
      </c>
      <c r="L39" s="5" t="s">
        <v>629</v>
      </c>
      <c r="M39" s="179">
        <f>VLOOKUP(T_資格[[#This Row],[資格名称]],T_賃率表[[#All],[資格区分]:[時間外単価]],4,FALSE)</f>
        <v>424000</v>
      </c>
      <c r="O39" t="s">
        <v>1644</v>
      </c>
      <c r="P39" t="s">
        <v>1645</v>
      </c>
      <c r="R39" t="s">
        <v>908</v>
      </c>
      <c r="S39" t="s">
        <v>909</v>
      </c>
      <c r="U39"/>
      <c r="V39"/>
    </row>
    <row r="40" spans="2:22">
      <c r="B40" s="111">
        <v>12</v>
      </c>
      <c r="C40" s="102">
        <v>0</v>
      </c>
      <c r="D40" s="107" t="s">
        <v>10307</v>
      </c>
      <c r="E40" s="106">
        <v>3790</v>
      </c>
      <c r="F40" s="106">
        <v>28420</v>
      </c>
      <c r="G40" s="106">
        <v>573000</v>
      </c>
      <c r="H40" s="106">
        <v>6876000</v>
      </c>
      <c r="I40" s="113">
        <v>2820</v>
      </c>
      <c r="K40" s="131" t="s">
        <v>633</v>
      </c>
      <c r="L40" s="5" t="s">
        <v>60</v>
      </c>
      <c r="M40" s="179">
        <f>VLOOKUP(T_資格[[#This Row],[資格名称]],T_賃率表[[#All],[資格区分]:[時間外単価]],4,FALSE)</f>
        <v>373000</v>
      </c>
      <c r="O40" t="s">
        <v>895</v>
      </c>
      <c r="P40" t="s">
        <v>896</v>
      </c>
      <c r="R40" t="s">
        <v>953</v>
      </c>
      <c r="S40" t="s">
        <v>687</v>
      </c>
      <c r="U40"/>
      <c r="V40"/>
    </row>
    <row r="41" spans="2:22">
      <c r="B41" s="111">
        <v>13</v>
      </c>
      <c r="C41" s="102">
        <v>0</v>
      </c>
      <c r="D41" s="107" t="s">
        <v>10308</v>
      </c>
      <c r="E41" s="106">
        <v>3390</v>
      </c>
      <c r="F41" s="106">
        <v>25390</v>
      </c>
      <c r="G41" s="106">
        <v>512000</v>
      </c>
      <c r="H41" s="106">
        <v>6144000</v>
      </c>
      <c r="I41" s="113">
        <v>2580</v>
      </c>
      <c r="K41" s="131" t="s">
        <v>1031</v>
      </c>
      <c r="L41" s="5" t="s">
        <v>1032</v>
      </c>
      <c r="M41" s="179" t="e">
        <f>VLOOKUP(T_資格[[#This Row],[資格名称]],T_賃率表[[#All],[資格区分]:[時間外単価]],4,FALSE)</f>
        <v>#N/A</v>
      </c>
      <c r="O41" t="s">
        <v>2129</v>
      </c>
      <c r="P41" t="s">
        <v>2130</v>
      </c>
      <c r="R41" t="s">
        <v>922</v>
      </c>
      <c r="S41" t="s">
        <v>582</v>
      </c>
      <c r="U41"/>
      <c r="V41"/>
    </row>
    <row r="42" spans="2:22">
      <c r="B42" s="111">
        <v>14</v>
      </c>
      <c r="C42" s="102">
        <v>0</v>
      </c>
      <c r="D42" s="107" t="s">
        <v>10309</v>
      </c>
      <c r="E42" s="106">
        <v>3010</v>
      </c>
      <c r="F42" s="106">
        <v>22570</v>
      </c>
      <c r="G42" s="106">
        <v>455000</v>
      </c>
      <c r="H42" s="106">
        <v>5460000</v>
      </c>
      <c r="I42" s="113">
        <v>2340</v>
      </c>
      <c r="K42" s="131" t="s">
        <v>845</v>
      </c>
      <c r="L42" s="5" t="s">
        <v>846</v>
      </c>
      <c r="M42" s="179" t="e">
        <f>VLOOKUP(T_資格[[#This Row],[資格名称]],T_賃率表[[#All],[資格区分]:[時間外単価]],4,FALSE)</f>
        <v>#N/A</v>
      </c>
      <c r="O42" t="s">
        <v>1805</v>
      </c>
      <c r="P42" t="s">
        <v>1806</v>
      </c>
      <c r="R42" t="s">
        <v>927</v>
      </c>
      <c r="S42" t="s">
        <v>928</v>
      </c>
      <c r="U42"/>
      <c r="V42"/>
    </row>
    <row r="43" spans="2:22">
      <c r="B43" s="111">
        <v>15</v>
      </c>
      <c r="C43" s="102">
        <v>0</v>
      </c>
      <c r="D43" s="107" t="s">
        <v>10310</v>
      </c>
      <c r="E43" s="106">
        <v>2810</v>
      </c>
      <c r="F43" s="106">
        <v>21030</v>
      </c>
      <c r="G43" s="106">
        <v>424000</v>
      </c>
      <c r="H43" s="106">
        <v>5088000</v>
      </c>
      <c r="I43" s="113">
        <v>2230</v>
      </c>
      <c r="K43" s="131" t="s">
        <v>820</v>
      </c>
      <c r="L43" s="5" t="s">
        <v>821</v>
      </c>
      <c r="M43" s="179" t="e">
        <f>VLOOKUP(T_資格[[#This Row],[資格名称]],T_賃率表[[#All],[資格区分]:[時間外単価]],4,FALSE)</f>
        <v>#N/A</v>
      </c>
      <c r="O43" t="s">
        <v>2376</v>
      </c>
      <c r="P43" t="s">
        <v>2377</v>
      </c>
      <c r="R43" t="s">
        <v>1009</v>
      </c>
      <c r="S43" t="s">
        <v>1010</v>
      </c>
      <c r="U43"/>
      <c r="V43"/>
    </row>
    <row r="44" spans="2:22">
      <c r="B44" s="111">
        <v>12</v>
      </c>
      <c r="C44" s="102">
        <v>0</v>
      </c>
      <c r="D44" s="107" t="s">
        <v>10311</v>
      </c>
      <c r="E44" s="106">
        <v>3790</v>
      </c>
      <c r="F44" s="106">
        <v>28420</v>
      </c>
      <c r="G44" s="106">
        <v>573000</v>
      </c>
      <c r="H44" s="106">
        <v>6876000</v>
      </c>
      <c r="I44" s="113">
        <v>2820</v>
      </c>
      <c r="K44" s="131" t="s">
        <v>4463</v>
      </c>
      <c r="L44" s="5" t="s">
        <v>4464</v>
      </c>
      <c r="M44" s="179">
        <f>VLOOKUP(T_資格[[#This Row],[資格名称]],T_賃率表[[#All],[資格区分]:[時間外単価]],4,FALSE)</f>
        <v>1962000</v>
      </c>
      <c r="O44" t="s">
        <v>1668</v>
      </c>
      <c r="P44" t="s">
        <v>1669</v>
      </c>
      <c r="R44" t="s">
        <v>840</v>
      </c>
      <c r="S44" t="s">
        <v>564</v>
      </c>
      <c r="U44"/>
      <c r="V44"/>
    </row>
    <row r="45" spans="2:22">
      <c r="B45" s="111">
        <v>13</v>
      </c>
      <c r="C45" s="102">
        <v>0</v>
      </c>
      <c r="D45" s="107" t="s">
        <v>10312</v>
      </c>
      <c r="E45" s="106">
        <v>3390</v>
      </c>
      <c r="F45" s="106">
        <v>25390</v>
      </c>
      <c r="G45" s="106">
        <v>512000</v>
      </c>
      <c r="H45" s="106">
        <v>6144000</v>
      </c>
      <c r="I45" s="113">
        <v>2580</v>
      </c>
      <c r="K45" s="131" t="s">
        <v>560</v>
      </c>
      <c r="L45" s="5" t="s">
        <v>563</v>
      </c>
      <c r="M45" s="179">
        <f>VLOOKUP(T_資格[[#This Row],[資格名称]],T_賃率表[[#All],[資格区分]:[時間外単価]],4,FALSE)</f>
        <v>1459000</v>
      </c>
      <c r="O45" t="s">
        <v>1728</v>
      </c>
      <c r="P45" t="s">
        <v>1729</v>
      </c>
      <c r="R45"/>
      <c r="S45"/>
      <c r="U45"/>
      <c r="V45"/>
    </row>
    <row r="46" spans="2:22">
      <c r="B46" s="111">
        <v>14</v>
      </c>
      <c r="C46" s="102">
        <v>0</v>
      </c>
      <c r="D46" s="107" t="s">
        <v>10313</v>
      </c>
      <c r="E46" s="106">
        <v>3010</v>
      </c>
      <c r="F46" s="106">
        <v>22570</v>
      </c>
      <c r="G46" s="106">
        <v>455000</v>
      </c>
      <c r="H46" s="106">
        <v>5460000</v>
      </c>
      <c r="I46" s="113">
        <v>2340</v>
      </c>
      <c r="K46" s="131" t="s">
        <v>655</v>
      </c>
      <c r="L46" s="5" t="s">
        <v>657</v>
      </c>
      <c r="M46" s="179">
        <f>VLOOKUP(T_資格[[#This Row],[資格名称]],T_賃率表[[#All],[資格区分]:[時間外単価]],4,FALSE)</f>
        <v>1259000</v>
      </c>
      <c r="O46" t="s">
        <v>2330</v>
      </c>
      <c r="P46" t="s">
        <v>2331</v>
      </c>
      <c r="R46"/>
      <c r="S46"/>
      <c r="U46"/>
      <c r="V46"/>
    </row>
    <row r="47" spans="2:22">
      <c r="B47" s="111">
        <v>15</v>
      </c>
      <c r="C47" s="102">
        <v>0</v>
      </c>
      <c r="D47" s="107" t="s">
        <v>10314</v>
      </c>
      <c r="E47" s="106">
        <v>2810</v>
      </c>
      <c r="F47" s="106">
        <v>21030</v>
      </c>
      <c r="G47" s="106">
        <v>424000</v>
      </c>
      <c r="H47" s="106">
        <v>5088000</v>
      </c>
      <c r="I47" s="113">
        <v>2230</v>
      </c>
      <c r="K47" s="131" t="s">
        <v>742</v>
      </c>
      <c r="L47" s="5" t="s">
        <v>743</v>
      </c>
      <c r="M47" s="179">
        <f>VLOOKUP(T_資格[[#This Row],[資格名称]],T_賃率表[[#All],[資格区分]:[時間外単価]],4,FALSE)</f>
        <v>1054000</v>
      </c>
      <c r="O47" t="s">
        <v>1040</v>
      </c>
      <c r="P47" t="s">
        <v>1041</v>
      </c>
      <c r="R47"/>
      <c r="S47"/>
      <c r="U47"/>
      <c r="V47"/>
    </row>
    <row r="48" spans="2:22">
      <c r="B48" s="111">
        <v>12</v>
      </c>
      <c r="C48" s="102">
        <v>0</v>
      </c>
      <c r="D48" s="107" t="s">
        <v>10331</v>
      </c>
      <c r="E48" s="106">
        <v>3790</v>
      </c>
      <c r="F48" s="106">
        <v>28420</v>
      </c>
      <c r="G48" s="106">
        <v>573000</v>
      </c>
      <c r="H48" s="106">
        <v>6876000</v>
      </c>
      <c r="I48" s="113">
        <v>2820</v>
      </c>
      <c r="K48" s="131" t="s">
        <v>3347</v>
      </c>
      <c r="L48" s="5" t="s">
        <v>3348</v>
      </c>
      <c r="M48" s="179">
        <f>VLOOKUP(T_資格[[#This Row],[資格名称]],T_賃率表[[#All],[資格区分]:[時間外単価]],4,FALSE)</f>
        <v>965000</v>
      </c>
      <c r="O48" t="s">
        <v>1204</v>
      </c>
      <c r="P48" t="s">
        <v>1205</v>
      </c>
      <c r="R48"/>
      <c r="S48"/>
      <c r="U48"/>
      <c r="V48"/>
    </row>
    <row r="49" spans="2:22">
      <c r="B49" s="111">
        <v>13</v>
      </c>
      <c r="C49" s="102">
        <v>0</v>
      </c>
      <c r="D49" s="107" t="s">
        <v>10332</v>
      </c>
      <c r="E49" s="106">
        <v>3390</v>
      </c>
      <c r="F49" s="106">
        <v>25390</v>
      </c>
      <c r="G49" s="106">
        <v>512000</v>
      </c>
      <c r="H49" s="106">
        <v>6144000</v>
      </c>
      <c r="I49" s="113">
        <v>2580</v>
      </c>
      <c r="K49" s="131" t="s">
        <v>3235</v>
      </c>
      <c r="L49" s="5" t="s">
        <v>3236</v>
      </c>
      <c r="M49" s="179">
        <f>VLOOKUP(T_資格[[#This Row],[資格名称]],T_賃率表[[#All],[資格区分]:[時間外単価]],4,FALSE)</f>
        <v>874000</v>
      </c>
      <c r="O49" t="s">
        <v>1257</v>
      </c>
      <c r="P49" t="s">
        <v>1258</v>
      </c>
      <c r="R49"/>
      <c r="S49"/>
      <c r="U49"/>
      <c r="V49"/>
    </row>
    <row r="50" spans="2:22">
      <c r="B50" s="111">
        <v>14</v>
      </c>
      <c r="C50" s="102">
        <v>0</v>
      </c>
      <c r="D50" s="107" t="s">
        <v>10333</v>
      </c>
      <c r="E50" s="106">
        <v>3010</v>
      </c>
      <c r="F50" s="106">
        <v>22570</v>
      </c>
      <c r="G50" s="106">
        <v>455000</v>
      </c>
      <c r="H50" s="106">
        <v>5460000</v>
      </c>
      <c r="I50" s="113">
        <v>2340</v>
      </c>
      <c r="K50" s="131" t="s">
        <v>1773</v>
      </c>
      <c r="L50" s="5" t="s">
        <v>1774</v>
      </c>
      <c r="M50" s="180">
        <f>VLOOKUP(T_資格[[#This Row],[資格名称]],T_賃率表[[#All],[資格区分]:[時間外単価]],4,FALSE)</f>
        <v>822000</v>
      </c>
      <c r="O50" t="s">
        <v>3441</v>
      </c>
      <c r="P50" t="s">
        <v>3442</v>
      </c>
      <c r="R50"/>
      <c r="S50"/>
      <c r="U50"/>
      <c r="V50"/>
    </row>
    <row r="51" spans="2:22">
      <c r="B51" s="111">
        <v>15</v>
      </c>
      <c r="C51" s="102">
        <v>0</v>
      </c>
      <c r="D51" s="107" t="s">
        <v>10334</v>
      </c>
      <c r="E51" s="106">
        <v>2810</v>
      </c>
      <c r="F51" s="106">
        <v>21030</v>
      </c>
      <c r="G51" s="106">
        <v>424000</v>
      </c>
      <c r="H51" s="106">
        <v>5088000</v>
      </c>
      <c r="I51" s="113">
        <v>2230</v>
      </c>
      <c r="K51" s="131" t="s">
        <v>4728</v>
      </c>
      <c r="L51" s="5" t="s">
        <v>4729</v>
      </c>
      <c r="M51" s="179">
        <f>VLOOKUP(T_資格[[#This Row],[資格名称]],T_賃率表[[#All],[資格区分]:[時間外単価]],4,FALSE)</f>
        <v>797000</v>
      </c>
      <c r="O51" t="s">
        <v>1233</v>
      </c>
      <c r="P51" t="s">
        <v>1234</v>
      </c>
      <c r="R51"/>
      <c r="S51"/>
      <c r="U51"/>
      <c r="V51"/>
    </row>
    <row r="52" spans="2:22">
      <c r="B52" s="111">
        <v>12</v>
      </c>
      <c r="C52" s="102">
        <v>0</v>
      </c>
      <c r="D52" s="107" t="s">
        <v>10335</v>
      </c>
      <c r="E52" s="106">
        <v>3790</v>
      </c>
      <c r="F52" s="106">
        <v>28420</v>
      </c>
      <c r="G52" s="106">
        <v>573000</v>
      </c>
      <c r="H52" s="106">
        <v>6876000</v>
      </c>
      <c r="I52" s="113">
        <v>2820</v>
      </c>
      <c r="K52" s="131" t="s">
        <v>3249</v>
      </c>
      <c r="L52" s="5" t="s">
        <v>3250</v>
      </c>
      <c r="M52" s="180">
        <f>VLOOKUP(T_資格[[#This Row],[資格名称]],T_賃率表[[#All],[資格区分]:[時間外単価]],4,FALSE)</f>
        <v>752000</v>
      </c>
      <c r="O52" t="s">
        <v>2507</v>
      </c>
      <c r="P52" t="s">
        <v>2508</v>
      </c>
      <c r="R52"/>
      <c r="S52"/>
      <c r="U52"/>
      <c r="V52"/>
    </row>
    <row r="53" spans="2:22">
      <c r="B53" s="111">
        <v>13</v>
      </c>
      <c r="C53" s="102">
        <v>0</v>
      </c>
      <c r="D53" s="107" t="s">
        <v>10336</v>
      </c>
      <c r="E53" s="106">
        <v>3390</v>
      </c>
      <c r="F53" s="106">
        <v>25390</v>
      </c>
      <c r="G53" s="106">
        <v>512000</v>
      </c>
      <c r="H53" s="106">
        <v>6144000</v>
      </c>
      <c r="I53" s="113">
        <v>2580</v>
      </c>
      <c r="K53" s="131" t="s">
        <v>5380</v>
      </c>
      <c r="L53" s="5" t="s">
        <v>5381</v>
      </c>
      <c r="M53" s="179">
        <f>VLOOKUP(T_資格[[#This Row],[資格名称]],T_賃率表[[#All],[資格区分]:[時間外単価]],4,FALSE)</f>
        <v>573000</v>
      </c>
      <c r="O53" t="s">
        <v>1533</v>
      </c>
      <c r="P53" t="s">
        <v>1534</v>
      </c>
      <c r="R53"/>
      <c r="S53"/>
      <c r="U53"/>
      <c r="V53"/>
    </row>
    <row r="54" spans="2:22">
      <c r="B54" s="111">
        <v>14</v>
      </c>
      <c r="C54" s="102">
        <v>0</v>
      </c>
      <c r="D54" s="107" t="s">
        <v>10337</v>
      </c>
      <c r="E54" s="106">
        <v>3010</v>
      </c>
      <c r="F54" s="106">
        <v>22570</v>
      </c>
      <c r="G54" s="106">
        <v>455000</v>
      </c>
      <c r="H54" s="106">
        <v>5460000</v>
      </c>
      <c r="I54" s="113">
        <v>2340</v>
      </c>
      <c r="K54" s="131" t="s">
        <v>2045</v>
      </c>
      <c r="L54" s="5" t="s">
        <v>2046</v>
      </c>
      <c r="M54" s="180">
        <f>VLOOKUP(T_資格[[#This Row],[資格名称]],T_賃率表[[#All],[資格区分]:[時間外単価]],4,FALSE)</f>
        <v>573000</v>
      </c>
      <c r="O54" t="s">
        <v>1999</v>
      </c>
      <c r="P54" t="s">
        <v>2000</v>
      </c>
      <c r="R54"/>
      <c r="S54"/>
      <c r="U54"/>
      <c r="V54"/>
    </row>
    <row r="55" spans="2:22">
      <c r="B55" s="111">
        <v>15</v>
      </c>
      <c r="C55" s="102">
        <v>0</v>
      </c>
      <c r="D55" s="107" t="s">
        <v>10338</v>
      </c>
      <c r="E55" s="106">
        <v>2810</v>
      </c>
      <c r="F55" s="106">
        <v>21030</v>
      </c>
      <c r="G55" s="106">
        <v>424000</v>
      </c>
      <c r="H55" s="106">
        <v>5088000</v>
      </c>
      <c r="I55" s="113">
        <v>2230</v>
      </c>
      <c r="K55" s="131" t="s">
        <v>5884</v>
      </c>
      <c r="L55" s="5" t="s">
        <v>5885</v>
      </c>
      <c r="M55" s="179">
        <f>VLOOKUP(T_資格[[#This Row],[資格名称]],T_賃率表[[#All],[資格区分]:[時間外単価]],4,FALSE)</f>
        <v>512000</v>
      </c>
      <c r="O55" t="s">
        <v>2135</v>
      </c>
      <c r="P55" t="s">
        <v>2136</v>
      </c>
      <c r="R55"/>
      <c r="S55"/>
      <c r="U55"/>
      <c r="V55"/>
    </row>
    <row r="56" spans="2:22">
      <c r="B56" s="111">
        <v>16</v>
      </c>
      <c r="C56" s="102">
        <v>0</v>
      </c>
      <c r="D56" s="107" t="s">
        <v>17</v>
      </c>
      <c r="E56" s="106">
        <v>2470</v>
      </c>
      <c r="F56" s="106">
        <v>18500</v>
      </c>
      <c r="G56" s="106">
        <v>373000</v>
      </c>
      <c r="H56" s="106">
        <v>4476000</v>
      </c>
      <c r="I56" s="113">
        <v>2040</v>
      </c>
      <c r="K56" s="131" t="s">
        <v>6435</v>
      </c>
      <c r="L56" s="5" t="s">
        <v>6436</v>
      </c>
      <c r="M56" s="179">
        <f>VLOOKUP(T_資格[[#This Row],[資格名称]],T_賃率表[[#All],[資格区分]:[時間外単価]],4,FALSE)</f>
        <v>455000</v>
      </c>
      <c r="O56" t="s">
        <v>1519</v>
      </c>
      <c r="P56" t="s">
        <v>1520</v>
      </c>
      <c r="R56"/>
      <c r="S56"/>
      <c r="U56"/>
      <c r="V56"/>
    </row>
    <row r="57" spans="2:22">
      <c r="B57" s="111">
        <v>18</v>
      </c>
      <c r="C57" s="102">
        <v>1</v>
      </c>
      <c r="D57" s="107" t="s">
        <v>18</v>
      </c>
      <c r="E57" s="106">
        <v>5260</v>
      </c>
      <c r="F57" s="106">
        <v>39430</v>
      </c>
      <c r="G57" s="106">
        <v>795000</v>
      </c>
      <c r="H57" s="106">
        <v>9540000</v>
      </c>
      <c r="I57" s="112"/>
      <c r="K57" s="131" t="s">
        <v>767</v>
      </c>
      <c r="L57" s="5" t="s">
        <v>769</v>
      </c>
      <c r="M57" s="179">
        <f>VLOOKUP(T_資格[[#This Row],[資格名称]],T_賃率表[[#All],[資格区分]:[時間外単価]],4,FALSE)</f>
        <v>455000</v>
      </c>
      <c r="O57" t="s">
        <v>1061</v>
      </c>
      <c r="P57" t="s">
        <v>1062</v>
      </c>
      <c r="R57"/>
      <c r="S57"/>
      <c r="U57"/>
      <c r="V57"/>
    </row>
    <row r="58" spans="2:22">
      <c r="B58" s="111">
        <v>19</v>
      </c>
      <c r="C58" s="102">
        <v>1</v>
      </c>
      <c r="D58" s="107" t="s">
        <v>440</v>
      </c>
      <c r="E58" s="106">
        <v>6230</v>
      </c>
      <c r="F58" s="106">
        <v>46720</v>
      </c>
      <c r="G58" s="106">
        <v>942000</v>
      </c>
      <c r="H58" s="106">
        <v>11304000</v>
      </c>
      <c r="I58" s="112"/>
      <c r="K58" s="182" t="s">
        <v>6409</v>
      </c>
      <c r="L58" s="129" t="s">
        <v>6410</v>
      </c>
      <c r="M58" s="183">
        <f>VLOOKUP(T_資格[[#This Row],[資格名称]],T_賃率表[[#All],[資格区分]:[時間外単価]],4,FALSE)</f>
        <v>424000</v>
      </c>
      <c r="O58" t="s">
        <v>865</v>
      </c>
      <c r="P58" t="s">
        <v>866</v>
      </c>
      <c r="R58"/>
      <c r="S58"/>
      <c r="U58"/>
      <c r="V58"/>
    </row>
    <row r="59" spans="2:22">
      <c r="B59" s="111">
        <v>20</v>
      </c>
      <c r="C59" s="102">
        <v>1</v>
      </c>
      <c r="D59" s="107" t="s">
        <v>441</v>
      </c>
      <c r="E59" s="106">
        <v>5010</v>
      </c>
      <c r="F59" s="106">
        <v>37540</v>
      </c>
      <c r="G59" s="106">
        <v>757000</v>
      </c>
      <c r="H59" s="106">
        <v>9084000</v>
      </c>
      <c r="I59" s="112"/>
      <c r="K59"/>
      <c r="L59"/>
      <c r="M59" s="173"/>
      <c r="O59" t="s">
        <v>2832</v>
      </c>
      <c r="P59" t="s">
        <v>2833</v>
      </c>
      <c r="R59"/>
      <c r="S59"/>
      <c r="U59"/>
      <c r="V59"/>
    </row>
    <row r="60" spans="2:22">
      <c r="B60" s="111">
        <v>21</v>
      </c>
      <c r="C60" s="102">
        <v>1</v>
      </c>
      <c r="D60" s="107" t="s">
        <v>442</v>
      </c>
      <c r="E60" s="106">
        <v>0</v>
      </c>
      <c r="F60" s="106">
        <v>0</v>
      </c>
      <c r="G60" s="106">
        <v>0</v>
      </c>
      <c r="H60" s="106">
        <v>0</v>
      </c>
      <c r="I60" s="112"/>
      <c r="K60"/>
      <c r="L60"/>
      <c r="M60" s="173"/>
      <c r="O60" t="s">
        <v>3613</v>
      </c>
      <c r="P60" t="s">
        <v>3614</v>
      </c>
      <c r="R60"/>
      <c r="S60"/>
      <c r="U60"/>
      <c r="V60"/>
    </row>
    <row r="61" spans="2:22">
      <c r="B61" s="111">
        <v>22</v>
      </c>
      <c r="C61" s="102">
        <v>1</v>
      </c>
      <c r="D61" s="107" t="s">
        <v>443</v>
      </c>
      <c r="E61" s="106">
        <v>0</v>
      </c>
      <c r="F61" s="106">
        <v>0</v>
      </c>
      <c r="G61" s="106">
        <v>0</v>
      </c>
      <c r="H61" s="106">
        <v>0</v>
      </c>
      <c r="I61" s="112"/>
      <c r="K61"/>
      <c r="L61"/>
      <c r="M61" s="173"/>
      <c r="O61" t="s">
        <v>1023</v>
      </c>
      <c r="P61" t="s">
        <v>1024</v>
      </c>
      <c r="R61"/>
      <c r="S61"/>
      <c r="U61"/>
      <c r="V61"/>
    </row>
    <row r="62" spans="2:22">
      <c r="B62" s="111">
        <v>23</v>
      </c>
      <c r="C62" s="102">
        <v>1</v>
      </c>
      <c r="D62" s="107" t="s">
        <v>444</v>
      </c>
      <c r="E62" s="106">
        <v>2140</v>
      </c>
      <c r="F62" s="106">
        <v>16020</v>
      </c>
      <c r="G62" s="106">
        <v>323000</v>
      </c>
      <c r="H62" s="106">
        <v>3876000</v>
      </c>
      <c r="I62" s="112"/>
      <c r="K62"/>
      <c r="L62"/>
      <c r="M62" s="176"/>
      <c r="O62" t="s">
        <v>3601</v>
      </c>
      <c r="P62" t="s">
        <v>3602</v>
      </c>
      <c r="R62"/>
      <c r="S62"/>
      <c r="U62"/>
      <c r="V62"/>
    </row>
    <row r="63" spans="2:22">
      <c r="B63" s="111">
        <v>24</v>
      </c>
      <c r="C63" s="102">
        <v>1</v>
      </c>
      <c r="D63" s="107" t="s">
        <v>445</v>
      </c>
      <c r="E63" s="106">
        <v>5040</v>
      </c>
      <c r="F63" s="106">
        <v>37740</v>
      </c>
      <c r="G63" s="106">
        <v>761000</v>
      </c>
      <c r="H63" s="106">
        <v>9132000</v>
      </c>
      <c r="I63" s="112"/>
      <c r="K63"/>
      <c r="L63"/>
      <c r="M63" s="173"/>
      <c r="O63" t="s">
        <v>1312</v>
      </c>
      <c r="P63" t="s">
        <v>1313</v>
      </c>
      <c r="R63"/>
      <c r="S63"/>
      <c r="U63"/>
      <c r="V63"/>
    </row>
    <row r="64" spans="2:22">
      <c r="B64" s="111">
        <v>25</v>
      </c>
      <c r="C64" s="102">
        <v>1</v>
      </c>
      <c r="D64" s="107" t="s">
        <v>446</v>
      </c>
      <c r="E64" s="106">
        <v>5980</v>
      </c>
      <c r="F64" s="106">
        <v>44830</v>
      </c>
      <c r="G64" s="106">
        <v>904000</v>
      </c>
      <c r="H64" s="106">
        <v>10848000</v>
      </c>
      <c r="I64" s="112"/>
      <c r="K64"/>
      <c r="L64"/>
      <c r="M64" s="173"/>
      <c r="O64" t="s">
        <v>1529</v>
      </c>
      <c r="P64" t="s">
        <v>1530</v>
      </c>
      <c r="R64"/>
      <c r="S64"/>
      <c r="U64"/>
      <c r="V64"/>
    </row>
    <row r="65" spans="2:22">
      <c r="B65" s="111">
        <v>26</v>
      </c>
      <c r="C65" s="102">
        <v>1</v>
      </c>
      <c r="D65" s="107" t="s">
        <v>447</v>
      </c>
      <c r="E65" s="106">
        <v>6540</v>
      </c>
      <c r="F65" s="106">
        <v>49000</v>
      </c>
      <c r="G65" s="106">
        <v>988000</v>
      </c>
      <c r="H65" s="106">
        <v>11856000</v>
      </c>
      <c r="I65" s="112"/>
      <c r="K65"/>
      <c r="L65"/>
      <c r="M65" s="173"/>
      <c r="O65" t="s">
        <v>1214</v>
      </c>
      <c r="P65" t="s">
        <v>1215</v>
      </c>
      <c r="R65"/>
      <c r="S65"/>
      <c r="U65"/>
      <c r="V65"/>
    </row>
    <row r="66" spans="2:22">
      <c r="B66" s="111">
        <v>27</v>
      </c>
      <c r="C66" s="102">
        <v>1</v>
      </c>
      <c r="D66" s="107" t="s">
        <v>448</v>
      </c>
      <c r="E66" s="106">
        <v>5290</v>
      </c>
      <c r="F66" s="106">
        <v>39620</v>
      </c>
      <c r="G66" s="106">
        <v>799000</v>
      </c>
      <c r="H66" s="106">
        <v>9588000</v>
      </c>
      <c r="I66" s="112"/>
      <c r="K66"/>
      <c r="L66"/>
      <c r="M66" s="173"/>
      <c r="O66" t="s">
        <v>1596</v>
      </c>
      <c r="P66" t="s">
        <v>1597</v>
      </c>
      <c r="R66"/>
      <c r="S66"/>
      <c r="U66"/>
      <c r="V66"/>
    </row>
    <row r="67" spans="2:22">
      <c r="B67" s="111">
        <v>28</v>
      </c>
      <c r="C67" s="102">
        <v>1</v>
      </c>
      <c r="D67" s="107" t="s">
        <v>449</v>
      </c>
      <c r="E67" s="106">
        <v>3160</v>
      </c>
      <c r="F67" s="106">
        <v>23660</v>
      </c>
      <c r="G67" s="106">
        <v>477000</v>
      </c>
      <c r="H67" s="106">
        <v>5724000</v>
      </c>
      <c r="I67" s="113"/>
      <c r="K67"/>
      <c r="L67"/>
      <c r="M67" s="174"/>
      <c r="O67" t="s">
        <v>1316</v>
      </c>
      <c r="P67" t="s">
        <v>1317</v>
      </c>
      <c r="R67"/>
      <c r="S67"/>
      <c r="U67"/>
      <c r="V67"/>
    </row>
    <row r="68" spans="2:22">
      <c r="B68" s="111">
        <v>31</v>
      </c>
      <c r="C68" s="102">
        <v>1</v>
      </c>
      <c r="D68" s="107" t="s">
        <v>19</v>
      </c>
      <c r="E68" s="106">
        <v>2090</v>
      </c>
      <c r="F68" s="106">
        <v>15670</v>
      </c>
      <c r="G68" s="106">
        <v>316000</v>
      </c>
      <c r="H68" s="106">
        <v>3792000</v>
      </c>
      <c r="I68" s="112"/>
      <c r="K68"/>
      <c r="L68"/>
      <c r="M68" s="173"/>
      <c r="O68" t="s">
        <v>1589</v>
      </c>
      <c r="P68" t="s">
        <v>1590</v>
      </c>
      <c r="R68"/>
      <c r="S68"/>
      <c r="U68"/>
      <c r="V68"/>
    </row>
    <row r="69" spans="2:22">
      <c r="B69" s="118">
        <v>32</v>
      </c>
      <c r="C69" s="119">
        <v>1</v>
      </c>
      <c r="D69" s="120" t="s">
        <v>20</v>
      </c>
      <c r="E69" s="121">
        <v>0</v>
      </c>
      <c r="F69" s="121">
        <v>0</v>
      </c>
      <c r="G69" s="121">
        <v>0</v>
      </c>
      <c r="H69" s="121">
        <v>0</v>
      </c>
      <c r="I69" s="122"/>
      <c r="K69"/>
      <c r="L69"/>
      <c r="M69" s="173"/>
      <c r="O69" t="s">
        <v>912</v>
      </c>
      <c r="P69" t="s">
        <v>913</v>
      </c>
      <c r="R69"/>
      <c r="S69"/>
      <c r="U69"/>
      <c r="V69"/>
    </row>
    <row r="70" spans="2:22">
      <c r="B70" s="655">
        <v>16</v>
      </c>
      <c r="C70" s="656">
        <v>0</v>
      </c>
      <c r="D70" s="5" t="s">
        <v>60</v>
      </c>
      <c r="E70" s="121">
        <v>2470</v>
      </c>
      <c r="F70" s="121">
        <v>18500</v>
      </c>
      <c r="G70" s="121">
        <v>373000</v>
      </c>
      <c r="H70" s="121">
        <v>4476000</v>
      </c>
      <c r="I70" s="657">
        <v>2040</v>
      </c>
      <c r="K70"/>
      <c r="L70"/>
      <c r="M70" s="173"/>
      <c r="O70" t="s">
        <v>1656</v>
      </c>
      <c r="P70" t="s">
        <v>1657</v>
      </c>
      <c r="R70"/>
      <c r="S70"/>
      <c r="U70"/>
      <c r="V70"/>
    </row>
    <row r="71" spans="2:22">
      <c r="K71"/>
      <c r="L71"/>
      <c r="M71" s="173"/>
      <c r="O71" t="s">
        <v>1228</v>
      </c>
      <c r="P71" t="s">
        <v>1229</v>
      </c>
      <c r="R71"/>
      <c r="S71"/>
      <c r="U71"/>
      <c r="V71"/>
    </row>
    <row r="72" spans="2:22">
      <c r="K72"/>
      <c r="L72"/>
      <c r="M72" s="173"/>
      <c r="O72" t="s">
        <v>1769</v>
      </c>
      <c r="P72" t="s">
        <v>1770</v>
      </c>
      <c r="R72"/>
      <c r="S72"/>
      <c r="U72"/>
      <c r="V72"/>
    </row>
    <row r="73" spans="2:22">
      <c r="K73"/>
      <c r="L73"/>
      <c r="M73" s="173"/>
      <c r="O73" t="s">
        <v>2420</v>
      </c>
      <c r="P73" t="s">
        <v>2421</v>
      </c>
      <c r="R73"/>
      <c r="S73"/>
      <c r="U73"/>
      <c r="V73"/>
    </row>
    <row r="74" spans="2:22">
      <c r="K74"/>
      <c r="L74"/>
      <c r="M74" s="173"/>
      <c r="O74" t="s">
        <v>2270</v>
      </c>
      <c r="P74" t="s">
        <v>2271</v>
      </c>
      <c r="R74"/>
      <c r="S74"/>
      <c r="U74"/>
      <c r="V74"/>
    </row>
    <row r="75" spans="2:22">
      <c r="K75"/>
      <c r="L75"/>
      <c r="M75" s="173"/>
      <c r="O75" t="s">
        <v>1676</v>
      </c>
      <c r="P75" t="s">
        <v>1677</v>
      </c>
      <c r="R75"/>
      <c r="S75"/>
      <c r="U75"/>
      <c r="V75"/>
    </row>
    <row r="76" spans="2:22">
      <c r="K76"/>
      <c r="L76"/>
      <c r="M76" s="173"/>
      <c r="O76" t="s">
        <v>1875</v>
      </c>
      <c r="P76" t="s">
        <v>1876</v>
      </c>
      <c r="R76"/>
      <c r="S76"/>
      <c r="U76"/>
      <c r="V76"/>
    </row>
    <row r="77" spans="2:22">
      <c r="K77"/>
      <c r="L77"/>
      <c r="M77" s="175"/>
      <c r="O77" t="s">
        <v>1757</v>
      </c>
      <c r="P77" t="s">
        <v>1758</v>
      </c>
      <c r="R77"/>
      <c r="S77"/>
      <c r="U77"/>
      <c r="V77"/>
    </row>
    <row r="78" spans="2:22">
      <c r="K78"/>
      <c r="L78"/>
      <c r="M78" s="173"/>
      <c r="O78" t="s">
        <v>3775</v>
      </c>
      <c r="P78" t="s">
        <v>3776</v>
      </c>
      <c r="R78"/>
      <c r="S78"/>
      <c r="U78"/>
      <c r="V78"/>
    </row>
    <row r="79" spans="2:22">
      <c r="K79"/>
      <c r="L79"/>
      <c r="M79" s="173"/>
      <c r="O79" t="s">
        <v>4100</v>
      </c>
      <c r="P79" t="s">
        <v>4101</v>
      </c>
      <c r="R79"/>
      <c r="S79"/>
      <c r="U79"/>
      <c r="V79"/>
    </row>
    <row r="80" spans="2:22">
      <c r="K80"/>
      <c r="L80"/>
      <c r="M80" s="173"/>
      <c r="O80" t="s">
        <v>2579</v>
      </c>
      <c r="P80" t="s">
        <v>2580</v>
      </c>
      <c r="R80"/>
      <c r="S80"/>
      <c r="U80"/>
      <c r="V80"/>
    </row>
    <row r="81" spans="2:22">
      <c r="K81"/>
      <c r="L81"/>
      <c r="M81" s="173"/>
      <c r="O81" t="s">
        <v>1097</v>
      </c>
      <c r="P81" t="s">
        <v>1098</v>
      </c>
      <c r="R81"/>
      <c r="S81"/>
      <c r="U81"/>
      <c r="V81"/>
    </row>
    <row r="82" spans="2:22">
      <c r="K82"/>
      <c r="L82"/>
      <c r="M82" s="173"/>
      <c r="O82" t="s">
        <v>2752</v>
      </c>
      <c r="P82" t="s">
        <v>2753</v>
      </c>
      <c r="R82"/>
      <c r="S82"/>
      <c r="U82"/>
      <c r="V82"/>
    </row>
    <row r="83" spans="2:22">
      <c r="K83"/>
      <c r="L83"/>
      <c r="M83" s="173"/>
      <c r="O83" t="s">
        <v>2468</v>
      </c>
      <c r="P83" t="s">
        <v>2469</v>
      </c>
      <c r="R83"/>
      <c r="S83"/>
      <c r="U83"/>
      <c r="V83"/>
    </row>
    <row r="84" spans="2:22">
      <c r="K84"/>
      <c r="L84"/>
      <c r="M84"/>
      <c r="O84" t="s">
        <v>1765</v>
      </c>
      <c r="P84" t="s">
        <v>1766</v>
      </c>
      <c r="R84"/>
      <c r="S84"/>
      <c r="U84"/>
      <c r="V84"/>
    </row>
    <row r="85" spans="2:22">
      <c r="B85" s="103"/>
      <c r="C85" s="103" t="s">
        <v>437</v>
      </c>
      <c r="D85" s="103"/>
      <c r="E85" s="103"/>
      <c r="F85" s="103"/>
      <c r="G85" s="103"/>
      <c r="H85" s="103"/>
      <c r="I85" s="103"/>
      <c r="K85"/>
      <c r="L85"/>
      <c r="M85"/>
      <c r="O85" t="s">
        <v>1614</v>
      </c>
      <c r="P85" t="s">
        <v>1615</v>
      </c>
      <c r="R85"/>
      <c r="S85"/>
      <c r="U85"/>
      <c r="V85"/>
    </row>
    <row r="86" spans="2:22">
      <c r="B86" s="103"/>
      <c r="C86" s="103" t="s">
        <v>438</v>
      </c>
      <c r="D86" s="103"/>
      <c r="F86" s="109" t="s">
        <v>434</v>
      </c>
      <c r="G86" s="103">
        <v>242</v>
      </c>
      <c r="H86" s="103" t="s">
        <v>430</v>
      </c>
      <c r="I86" s="103"/>
      <c r="K86"/>
      <c r="L86"/>
      <c r="M86"/>
      <c r="O86" t="s">
        <v>1093</v>
      </c>
      <c r="P86" t="s">
        <v>1094</v>
      </c>
      <c r="R86"/>
      <c r="S86"/>
      <c r="U86"/>
      <c r="V86"/>
    </row>
    <row r="87" spans="2:22">
      <c r="B87" s="103"/>
      <c r="C87" s="103" t="s">
        <v>439</v>
      </c>
      <c r="D87" s="103"/>
      <c r="F87" s="109" t="s">
        <v>435</v>
      </c>
      <c r="G87" s="110">
        <v>1815</v>
      </c>
      <c r="H87" s="103" t="s">
        <v>431</v>
      </c>
      <c r="I87" s="103"/>
      <c r="K87"/>
      <c r="L87"/>
      <c r="M87"/>
      <c r="O87" t="s">
        <v>1166</v>
      </c>
      <c r="P87" t="s">
        <v>1167</v>
      </c>
      <c r="R87"/>
      <c r="S87"/>
      <c r="U87"/>
      <c r="V87"/>
    </row>
    <row r="88" spans="2:22">
      <c r="K88"/>
      <c r="L88"/>
      <c r="M88"/>
      <c r="O88" t="s">
        <v>2230</v>
      </c>
      <c r="P88" t="s">
        <v>2231</v>
      </c>
      <c r="R88"/>
      <c r="S88"/>
      <c r="U88"/>
      <c r="V88"/>
    </row>
    <row r="89" spans="2:22">
      <c r="K89"/>
      <c r="L89"/>
      <c r="M89"/>
      <c r="O89" t="s">
        <v>1777</v>
      </c>
      <c r="P89" t="s">
        <v>1778</v>
      </c>
      <c r="R89"/>
      <c r="S89"/>
      <c r="U89"/>
      <c r="V89"/>
    </row>
    <row r="90" spans="2:22">
      <c r="K90"/>
      <c r="L90"/>
      <c r="M90"/>
      <c r="O90" t="s">
        <v>2218</v>
      </c>
      <c r="P90" t="s">
        <v>2219</v>
      </c>
      <c r="R90"/>
      <c r="S90"/>
      <c r="U90"/>
      <c r="V90"/>
    </row>
    <row r="91" spans="2:22">
      <c r="K91"/>
      <c r="L91"/>
      <c r="M91"/>
      <c r="O91" t="s">
        <v>1692</v>
      </c>
      <c r="P91" t="s">
        <v>1693</v>
      </c>
      <c r="R91"/>
      <c r="S91"/>
      <c r="U91"/>
      <c r="V91"/>
    </row>
    <row r="92" spans="2:22">
      <c r="K92"/>
      <c r="L92"/>
      <c r="M92"/>
      <c r="O92" t="s">
        <v>2109</v>
      </c>
      <c r="P92" t="s">
        <v>2110</v>
      </c>
      <c r="R92"/>
      <c r="S92"/>
      <c r="U92"/>
      <c r="V92"/>
    </row>
    <row r="93" spans="2:22">
      <c r="K93"/>
      <c r="L93"/>
      <c r="M93"/>
      <c r="O93" t="s">
        <v>1101</v>
      </c>
      <c r="P93" t="s">
        <v>1102</v>
      </c>
      <c r="R93"/>
      <c r="S93"/>
      <c r="U93"/>
      <c r="V93"/>
    </row>
    <row r="94" spans="2:22">
      <c r="K94"/>
      <c r="L94"/>
      <c r="M94"/>
      <c r="O94" t="s">
        <v>2979</v>
      </c>
      <c r="P94" t="s">
        <v>2980</v>
      </c>
      <c r="R94"/>
      <c r="S94"/>
      <c r="U94"/>
      <c r="V94"/>
    </row>
    <row r="95" spans="2:22">
      <c r="K95"/>
      <c r="L95"/>
      <c r="M95"/>
      <c r="O95" t="s">
        <v>3831</v>
      </c>
      <c r="P95" t="s">
        <v>3832</v>
      </c>
      <c r="R95"/>
      <c r="S95"/>
      <c r="U95"/>
      <c r="V95"/>
    </row>
    <row r="96" spans="2:22">
      <c r="K96"/>
      <c r="L96"/>
      <c r="M96"/>
      <c r="O96" t="s">
        <v>6854</v>
      </c>
      <c r="P96" t="s">
        <v>6855</v>
      </c>
      <c r="R96"/>
      <c r="S96"/>
      <c r="U96"/>
      <c r="V96"/>
    </row>
    <row r="97" spans="11:22">
      <c r="K97"/>
      <c r="L97"/>
      <c r="M97"/>
      <c r="O97" t="s">
        <v>993</v>
      </c>
      <c r="P97" t="s">
        <v>994</v>
      </c>
      <c r="R97"/>
      <c r="S97"/>
      <c r="U97"/>
      <c r="V97"/>
    </row>
    <row r="98" spans="11:22">
      <c r="K98"/>
      <c r="L98"/>
      <c r="M98"/>
      <c r="O98" t="s">
        <v>1835</v>
      </c>
      <c r="P98" t="s">
        <v>1836</v>
      </c>
      <c r="R98"/>
      <c r="S98"/>
      <c r="U98"/>
      <c r="V98"/>
    </row>
    <row r="99" spans="11:22">
      <c r="K99"/>
      <c r="L99"/>
      <c r="M99"/>
      <c r="O99" t="s">
        <v>2284</v>
      </c>
      <c r="P99" t="s">
        <v>2285</v>
      </c>
      <c r="R99"/>
      <c r="S99"/>
      <c r="U99"/>
      <c r="V99"/>
    </row>
    <row r="100" spans="11:22">
      <c r="K100"/>
      <c r="L100"/>
      <c r="M100"/>
      <c r="O100" t="s">
        <v>2494</v>
      </c>
      <c r="P100" t="s">
        <v>2495</v>
      </c>
      <c r="R100"/>
      <c r="S100"/>
      <c r="U100"/>
      <c r="V100"/>
    </row>
    <row r="101" spans="11:22">
      <c r="K101"/>
      <c r="L101"/>
      <c r="M101"/>
      <c r="O101" t="s">
        <v>1745</v>
      </c>
      <c r="P101" t="s">
        <v>1746</v>
      </c>
      <c r="R101"/>
      <c r="S101"/>
      <c r="U101"/>
      <c r="V101"/>
    </row>
    <row r="102" spans="11:22">
      <c r="K102"/>
      <c r="L102"/>
      <c r="M102"/>
      <c r="O102" t="s">
        <v>1902</v>
      </c>
      <c r="P102" t="s">
        <v>1903</v>
      </c>
      <c r="R102"/>
      <c r="S102"/>
      <c r="U102"/>
      <c r="V102"/>
    </row>
    <row r="103" spans="11:22">
      <c r="K103"/>
      <c r="L103"/>
      <c r="M103"/>
      <c r="O103" t="s">
        <v>1600</v>
      </c>
      <c r="P103" t="s">
        <v>1601</v>
      </c>
      <c r="R103"/>
      <c r="S103"/>
      <c r="U103"/>
      <c r="V103"/>
    </row>
    <row r="104" spans="11:22">
      <c r="K104"/>
      <c r="L104"/>
      <c r="M104"/>
      <c r="O104" t="s">
        <v>2955</v>
      </c>
      <c r="P104" t="s">
        <v>2956</v>
      </c>
      <c r="R104"/>
      <c r="S104"/>
      <c r="U104"/>
      <c r="V104"/>
    </row>
    <row r="105" spans="11:22">
      <c r="K105"/>
      <c r="L105"/>
      <c r="M105"/>
      <c r="O105" t="s">
        <v>3355</v>
      </c>
      <c r="P105" t="s">
        <v>3356</v>
      </c>
      <c r="R105"/>
      <c r="S105"/>
      <c r="U105"/>
      <c r="V105"/>
    </row>
    <row r="106" spans="11:22">
      <c r="K106"/>
      <c r="L106"/>
      <c r="M106"/>
      <c r="O106" t="s">
        <v>1781</v>
      </c>
      <c r="P106" t="s">
        <v>1782</v>
      </c>
      <c r="R106"/>
      <c r="S106"/>
      <c r="U106"/>
      <c r="V106"/>
    </row>
    <row r="107" spans="11:22">
      <c r="K107"/>
      <c r="L107"/>
      <c r="M107"/>
      <c r="O107" t="s">
        <v>1652</v>
      </c>
      <c r="P107" t="s">
        <v>1653</v>
      </c>
      <c r="R107"/>
      <c r="S107"/>
      <c r="U107"/>
      <c r="V107"/>
    </row>
    <row r="108" spans="11:22">
      <c r="K108"/>
      <c r="L108"/>
      <c r="M108"/>
      <c r="O108" t="s">
        <v>3255</v>
      </c>
      <c r="P108" t="s">
        <v>3256</v>
      </c>
      <c r="R108"/>
      <c r="S108"/>
      <c r="U108"/>
      <c r="V108"/>
    </row>
    <row r="109" spans="11:22">
      <c r="K109"/>
      <c r="L109"/>
      <c r="M109"/>
      <c r="O109" t="s">
        <v>2280</v>
      </c>
      <c r="P109" t="s">
        <v>2281</v>
      </c>
      <c r="R109"/>
      <c r="S109"/>
      <c r="U109"/>
      <c r="V109"/>
    </row>
    <row r="110" spans="11:22">
      <c r="K110"/>
      <c r="L110"/>
      <c r="M110"/>
      <c r="O110" t="s">
        <v>1239</v>
      </c>
      <c r="P110" t="s">
        <v>1240</v>
      </c>
      <c r="R110"/>
      <c r="S110"/>
      <c r="U110"/>
      <c r="V110"/>
    </row>
    <row r="111" spans="11:22">
      <c r="K111"/>
      <c r="L111"/>
      <c r="M111"/>
      <c r="O111" t="s">
        <v>2692</v>
      </c>
      <c r="P111" t="s">
        <v>2693</v>
      </c>
      <c r="R111"/>
      <c r="S111"/>
      <c r="U111"/>
      <c r="V111"/>
    </row>
    <row r="112" spans="11:22">
      <c r="K112"/>
      <c r="L112"/>
      <c r="M112"/>
      <c r="O112" t="s">
        <v>1740</v>
      </c>
      <c r="P112" t="s">
        <v>1741</v>
      </c>
      <c r="R112"/>
      <c r="S112"/>
      <c r="U112"/>
      <c r="V112"/>
    </row>
    <row r="113" spans="11:22">
      <c r="K113"/>
      <c r="L113"/>
      <c r="M113"/>
      <c r="O113" t="s">
        <v>1604</v>
      </c>
      <c r="P113" t="s">
        <v>1605</v>
      </c>
      <c r="R113"/>
      <c r="S113"/>
      <c r="U113"/>
      <c r="V113"/>
    </row>
    <row r="114" spans="11:22">
      <c r="K114"/>
      <c r="L114"/>
      <c r="M114"/>
      <c r="O114" t="s">
        <v>2402</v>
      </c>
      <c r="P114" t="s">
        <v>2403</v>
      </c>
      <c r="R114"/>
      <c r="S114"/>
      <c r="U114"/>
      <c r="V114"/>
    </row>
    <row r="115" spans="11:22">
      <c r="K115"/>
      <c r="L115"/>
      <c r="M115"/>
      <c r="O115" t="s">
        <v>3245</v>
      </c>
      <c r="P115" t="s">
        <v>3246</v>
      </c>
      <c r="R115"/>
      <c r="S115"/>
      <c r="U115"/>
      <c r="V115"/>
    </row>
    <row r="116" spans="11:22">
      <c r="K116"/>
      <c r="L116"/>
      <c r="M116"/>
      <c r="O116" t="s">
        <v>1523</v>
      </c>
      <c r="P116" t="s">
        <v>1524</v>
      </c>
      <c r="R116"/>
      <c r="S116"/>
      <c r="U116"/>
      <c r="V116"/>
    </row>
    <row r="117" spans="11:22">
      <c r="K117"/>
      <c r="L117"/>
      <c r="M117"/>
      <c r="O117" t="s">
        <v>2638</v>
      </c>
      <c r="P117" t="s">
        <v>2639</v>
      </c>
      <c r="R117"/>
      <c r="S117"/>
      <c r="U117"/>
      <c r="V117"/>
    </row>
    <row r="118" spans="11:22">
      <c r="K118"/>
      <c r="L118"/>
      <c r="M118"/>
      <c r="O118" t="s">
        <v>2500</v>
      </c>
      <c r="P118" t="s">
        <v>2501</v>
      </c>
      <c r="R118"/>
      <c r="S118"/>
      <c r="U118"/>
      <c r="V118"/>
    </row>
    <row r="119" spans="11:22">
      <c r="K119"/>
      <c r="L119"/>
      <c r="M119"/>
      <c r="O119" t="s">
        <v>1362</v>
      </c>
      <c r="P119" t="s">
        <v>1363</v>
      </c>
      <c r="R119"/>
      <c r="S119"/>
      <c r="U119"/>
      <c r="V119"/>
    </row>
    <row r="120" spans="11:22">
      <c r="K120"/>
      <c r="L120"/>
      <c r="M120"/>
      <c r="O120" t="s">
        <v>1931</v>
      </c>
      <c r="P120" t="s">
        <v>1932</v>
      </c>
      <c r="R120"/>
      <c r="S120"/>
      <c r="U120"/>
      <c r="V120"/>
    </row>
    <row r="121" spans="11:22">
      <c r="K121"/>
      <c r="L121"/>
      <c r="M121"/>
      <c r="O121" t="s">
        <v>2490</v>
      </c>
      <c r="P121" t="s">
        <v>2491</v>
      </c>
      <c r="R121"/>
      <c r="S121"/>
      <c r="U121"/>
      <c r="V121"/>
    </row>
    <row r="122" spans="11:22">
      <c r="K122"/>
      <c r="L122"/>
      <c r="M122"/>
      <c r="O122" t="s">
        <v>2458</v>
      </c>
      <c r="P122" t="s">
        <v>2459</v>
      </c>
      <c r="R122"/>
      <c r="S122"/>
      <c r="U122"/>
      <c r="V122"/>
    </row>
    <row r="123" spans="11:22">
      <c r="K123"/>
      <c r="L123"/>
      <c r="M123"/>
      <c r="O123" t="s">
        <v>1847</v>
      </c>
      <c r="P123" t="s">
        <v>1848</v>
      </c>
      <c r="R123"/>
      <c r="S123"/>
      <c r="U123"/>
      <c r="V123"/>
    </row>
    <row r="124" spans="11:22">
      <c r="K124"/>
      <c r="L124"/>
      <c r="M124"/>
      <c r="O124" t="s">
        <v>2758</v>
      </c>
      <c r="P124" t="s">
        <v>2759</v>
      </c>
      <c r="R124"/>
      <c r="S124"/>
      <c r="U124"/>
      <c r="V124"/>
    </row>
    <row r="125" spans="11:22">
      <c r="K125"/>
      <c r="L125"/>
      <c r="M125"/>
      <c r="O125" t="s">
        <v>3051</v>
      </c>
      <c r="P125" t="s">
        <v>3052</v>
      </c>
      <c r="R125"/>
      <c r="S125"/>
      <c r="U125"/>
      <c r="V125"/>
    </row>
    <row r="126" spans="11:22">
      <c r="K126"/>
      <c r="L126"/>
      <c r="M126"/>
      <c r="O126" t="s">
        <v>4030</v>
      </c>
      <c r="P126" t="s">
        <v>4031</v>
      </c>
      <c r="R126"/>
      <c r="S126"/>
      <c r="U126"/>
      <c r="V126"/>
    </row>
    <row r="127" spans="11:22">
      <c r="K127"/>
      <c r="L127"/>
      <c r="M127"/>
      <c r="O127" t="s">
        <v>1328</v>
      </c>
      <c r="P127" t="s">
        <v>1329</v>
      </c>
      <c r="R127"/>
      <c r="S127"/>
      <c r="U127"/>
      <c r="V127"/>
    </row>
    <row r="128" spans="11:22">
      <c r="K128"/>
      <c r="L128"/>
      <c r="M128"/>
      <c r="O128" t="s">
        <v>2394</v>
      </c>
      <c r="P128" t="s">
        <v>2395</v>
      </c>
      <c r="R128"/>
      <c r="S128"/>
      <c r="U128"/>
      <c r="V128"/>
    </row>
    <row r="129" spans="11:22">
      <c r="K129"/>
      <c r="L129"/>
      <c r="M129"/>
      <c r="O129" t="s">
        <v>1898</v>
      </c>
      <c r="P129" t="s">
        <v>1899</v>
      </c>
      <c r="R129"/>
      <c r="S129"/>
      <c r="U129"/>
      <c r="V129"/>
    </row>
    <row r="130" spans="11:22">
      <c r="K130"/>
      <c r="L130"/>
      <c r="M130"/>
      <c r="O130" t="s">
        <v>3067</v>
      </c>
      <c r="P130" t="s">
        <v>3068</v>
      </c>
      <c r="R130"/>
      <c r="S130"/>
      <c r="U130"/>
      <c r="V130"/>
    </row>
    <row r="131" spans="11:22">
      <c r="K131"/>
      <c r="L131"/>
      <c r="M131"/>
      <c r="O131" t="s">
        <v>555</v>
      </c>
      <c r="P131" t="s">
        <v>556</v>
      </c>
      <c r="R131"/>
      <c r="S131"/>
      <c r="U131"/>
      <c r="V131"/>
    </row>
    <row r="132" spans="11:22">
      <c r="K132"/>
      <c r="L132"/>
      <c r="M132"/>
      <c r="O132" t="s">
        <v>3801</v>
      </c>
      <c r="P132" t="s">
        <v>3802</v>
      </c>
      <c r="R132"/>
      <c r="S132"/>
      <c r="U132"/>
      <c r="V132"/>
    </row>
    <row r="133" spans="11:22">
      <c r="K133"/>
      <c r="L133"/>
      <c r="M133"/>
      <c r="O133" t="s">
        <v>3747</v>
      </c>
      <c r="P133" t="s">
        <v>3748</v>
      </c>
      <c r="R133"/>
      <c r="S133"/>
      <c r="U133"/>
      <c r="V133"/>
    </row>
    <row r="134" spans="11:22">
      <c r="K134"/>
      <c r="L134"/>
      <c r="M134"/>
      <c r="O134" t="s">
        <v>1273</v>
      </c>
      <c r="P134" t="s">
        <v>1274</v>
      </c>
      <c r="R134"/>
      <c r="S134"/>
      <c r="U134"/>
      <c r="V134"/>
    </row>
    <row r="135" spans="11:22">
      <c r="K135"/>
      <c r="L135"/>
      <c r="M135"/>
      <c r="O135" t="s">
        <v>1985</v>
      </c>
      <c r="P135" t="s">
        <v>1986</v>
      </c>
      <c r="R135"/>
      <c r="S135"/>
      <c r="U135"/>
      <c r="V135"/>
    </row>
    <row r="136" spans="11:22">
      <c r="K136"/>
      <c r="L136"/>
      <c r="M136"/>
      <c r="O136" t="s">
        <v>2003</v>
      </c>
      <c r="P136" t="s">
        <v>2004</v>
      </c>
      <c r="R136"/>
      <c r="S136"/>
      <c r="U136"/>
      <c r="V136"/>
    </row>
    <row r="137" spans="11:22">
      <c r="K137"/>
      <c r="L137"/>
      <c r="M137"/>
      <c r="O137" t="s">
        <v>1370</v>
      </c>
      <c r="P137" t="s">
        <v>1371</v>
      </c>
      <c r="R137"/>
      <c r="S137"/>
      <c r="U137"/>
      <c r="V137"/>
    </row>
    <row r="138" spans="11:22">
      <c r="K138"/>
      <c r="L138"/>
      <c r="M138"/>
      <c r="O138" t="s">
        <v>1458</v>
      </c>
      <c r="P138" t="s">
        <v>1459</v>
      </c>
      <c r="R138"/>
      <c r="S138"/>
      <c r="U138"/>
      <c r="V138"/>
    </row>
    <row r="139" spans="11:22">
      <c r="K139"/>
      <c r="L139"/>
      <c r="M139"/>
      <c r="O139" t="s">
        <v>1648</v>
      </c>
      <c r="P139" t="s">
        <v>1649</v>
      </c>
      <c r="R139"/>
      <c r="S139"/>
      <c r="U139"/>
      <c r="V139"/>
    </row>
    <row r="140" spans="11:22">
      <c r="K140"/>
      <c r="L140"/>
      <c r="M140"/>
      <c r="O140" t="s">
        <v>1965</v>
      </c>
      <c r="P140" t="s">
        <v>1966</v>
      </c>
      <c r="R140"/>
      <c r="S140"/>
      <c r="U140"/>
      <c r="V140"/>
    </row>
    <row r="141" spans="11:22">
      <c r="K141"/>
      <c r="L141"/>
      <c r="M141"/>
      <c r="O141" t="s">
        <v>838</v>
      </c>
      <c r="P141" t="s">
        <v>839</v>
      </c>
      <c r="R141"/>
      <c r="S141"/>
      <c r="U141"/>
      <c r="V141"/>
    </row>
    <row r="142" spans="11:22">
      <c r="K142"/>
      <c r="L142"/>
      <c r="M142"/>
      <c r="O142" t="s">
        <v>1320</v>
      </c>
      <c r="P142" t="s">
        <v>1321</v>
      </c>
      <c r="R142"/>
      <c r="S142"/>
      <c r="U142"/>
      <c r="V142"/>
    </row>
    <row r="143" spans="11:22">
      <c r="K143"/>
      <c r="L143"/>
      <c r="M143"/>
      <c r="O143" t="s">
        <v>1437</v>
      </c>
      <c r="P143" t="s">
        <v>1438</v>
      </c>
      <c r="R143"/>
      <c r="S143"/>
      <c r="U143"/>
      <c r="V143"/>
    </row>
    <row r="144" spans="11:22">
      <c r="K144"/>
      <c r="L144"/>
      <c r="M144"/>
      <c r="O144" t="s">
        <v>1722</v>
      </c>
      <c r="P144" t="s">
        <v>1723</v>
      </c>
      <c r="R144"/>
      <c r="S144"/>
      <c r="U144"/>
      <c r="V144"/>
    </row>
    <row r="145" spans="11:22">
      <c r="K145"/>
      <c r="L145"/>
      <c r="M145"/>
      <c r="O145" t="s">
        <v>1136</v>
      </c>
      <c r="P145" t="s">
        <v>1137</v>
      </c>
      <c r="R145"/>
      <c r="S145"/>
      <c r="U145"/>
      <c r="V145"/>
    </row>
    <row r="146" spans="11:22">
      <c r="K146"/>
      <c r="L146"/>
      <c r="M146"/>
      <c r="O146" t="s">
        <v>852</v>
      </c>
      <c r="P146" t="s">
        <v>853</v>
      </c>
      <c r="R146"/>
      <c r="S146"/>
      <c r="U146"/>
      <c r="V146"/>
    </row>
    <row r="147" spans="11:22">
      <c r="K147"/>
      <c r="L147"/>
      <c r="M147"/>
      <c r="O147" t="s">
        <v>549</v>
      </c>
      <c r="P147" t="s">
        <v>1851</v>
      </c>
      <c r="R147"/>
      <c r="S147"/>
      <c r="U147"/>
      <c r="V147"/>
    </row>
    <row r="148" spans="11:22">
      <c r="K148"/>
      <c r="L148"/>
      <c r="M148"/>
      <c r="O148" t="s">
        <v>557</v>
      </c>
      <c r="P148" t="s">
        <v>558</v>
      </c>
      <c r="R148"/>
      <c r="S148"/>
      <c r="U148"/>
      <c r="V148"/>
    </row>
    <row r="149" spans="11:22">
      <c r="K149"/>
      <c r="L149"/>
      <c r="M149"/>
      <c r="O149" t="s">
        <v>685</v>
      </c>
      <c r="P149" t="s">
        <v>686</v>
      </c>
      <c r="R149"/>
      <c r="S149"/>
      <c r="U149"/>
      <c r="V149"/>
    </row>
    <row r="150" spans="11:22">
      <c r="K150"/>
      <c r="L150"/>
      <c r="M150"/>
      <c r="O150" t="s">
        <v>57</v>
      </c>
      <c r="P150" t="s">
        <v>741</v>
      </c>
      <c r="R150"/>
      <c r="S150"/>
      <c r="U150"/>
      <c r="V150"/>
    </row>
    <row r="151" spans="11:22">
      <c r="K151"/>
      <c r="L151"/>
      <c r="M151"/>
      <c r="O151" t="s">
        <v>1785</v>
      </c>
      <c r="P151" t="s">
        <v>1786</v>
      </c>
      <c r="R151"/>
      <c r="S151"/>
      <c r="U151"/>
      <c r="V151"/>
    </row>
    <row r="152" spans="11:22">
      <c r="K152"/>
      <c r="L152"/>
      <c r="M152"/>
      <c r="O152" t="s">
        <v>1046</v>
      </c>
      <c r="P152" t="s">
        <v>1047</v>
      </c>
      <c r="R152"/>
      <c r="S152"/>
      <c r="U152"/>
      <c r="V152"/>
    </row>
    <row r="153" spans="11:22">
      <c r="K153"/>
      <c r="L153"/>
      <c r="M153"/>
      <c r="O153" t="s">
        <v>1973</v>
      </c>
      <c r="P153" t="s">
        <v>1974</v>
      </c>
      <c r="R153"/>
      <c r="S153"/>
      <c r="U153"/>
      <c r="V153"/>
    </row>
    <row r="154" spans="11:22">
      <c r="K154"/>
      <c r="L154"/>
      <c r="M154"/>
      <c r="O154" t="s">
        <v>1501</v>
      </c>
      <c r="P154" t="s">
        <v>1502</v>
      </c>
      <c r="R154"/>
      <c r="S154"/>
      <c r="U154"/>
      <c r="V154"/>
    </row>
    <row r="155" spans="11:22">
      <c r="K155"/>
      <c r="L155"/>
      <c r="M155"/>
      <c r="O155" t="s">
        <v>1789</v>
      </c>
      <c r="P155" t="s">
        <v>1790</v>
      </c>
      <c r="R155"/>
      <c r="S155"/>
      <c r="U155"/>
      <c r="V155"/>
    </row>
    <row r="156" spans="11:22">
      <c r="K156"/>
      <c r="L156"/>
      <c r="M156"/>
      <c r="O156" t="s">
        <v>2143</v>
      </c>
      <c r="P156" t="s">
        <v>2144</v>
      </c>
      <c r="R156"/>
      <c r="S156"/>
      <c r="U156"/>
      <c r="V156"/>
    </row>
    <row r="157" spans="11:22">
      <c r="K157"/>
      <c r="L157"/>
      <c r="M157"/>
      <c r="O157" t="s">
        <v>4402</v>
      </c>
      <c r="P157" t="s">
        <v>4403</v>
      </c>
      <c r="R157"/>
      <c r="S157"/>
      <c r="U157"/>
      <c r="V157"/>
    </row>
    <row r="158" spans="11:22">
      <c r="K158"/>
      <c r="L158"/>
      <c r="M158"/>
      <c r="O158" t="s">
        <v>1542</v>
      </c>
      <c r="P158" t="s">
        <v>1543</v>
      </c>
      <c r="R158"/>
      <c r="S158"/>
      <c r="U158"/>
      <c r="V158"/>
    </row>
    <row r="159" spans="11:22">
      <c r="K159"/>
      <c r="L159"/>
      <c r="M159"/>
      <c r="O159" t="s">
        <v>1869</v>
      </c>
      <c r="P159" t="s">
        <v>1870</v>
      </c>
      <c r="R159"/>
      <c r="S159"/>
      <c r="U159"/>
      <c r="V159"/>
    </row>
    <row r="160" spans="11:22">
      <c r="K160"/>
      <c r="L160"/>
      <c r="M160"/>
      <c r="O160" t="s">
        <v>4022</v>
      </c>
      <c r="P160" t="s">
        <v>4023</v>
      </c>
      <c r="R160"/>
      <c r="S160"/>
      <c r="U160"/>
      <c r="V160"/>
    </row>
    <row r="161" spans="11:22">
      <c r="K161"/>
      <c r="L161"/>
      <c r="M161"/>
      <c r="O161" t="s">
        <v>2776</v>
      </c>
      <c r="P161" t="s">
        <v>2777</v>
      </c>
      <c r="R161"/>
      <c r="S161"/>
      <c r="U161"/>
      <c r="V161"/>
    </row>
    <row r="162" spans="11:22">
      <c r="K162"/>
      <c r="L162"/>
      <c r="M162"/>
      <c r="O162" t="s">
        <v>3389</v>
      </c>
      <c r="P162" t="s">
        <v>3390</v>
      </c>
      <c r="R162"/>
      <c r="S162"/>
      <c r="U162"/>
      <c r="V162"/>
    </row>
    <row r="163" spans="11:22">
      <c r="K163"/>
      <c r="L163"/>
      <c r="M163"/>
      <c r="O163" t="s">
        <v>2308</v>
      </c>
      <c r="P163" t="s">
        <v>2309</v>
      </c>
      <c r="R163"/>
      <c r="S163"/>
      <c r="U163"/>
      <c r="V163"/>
    </row>
    <row r="164" spans="11:22">
      <c r="K164"/>
      <c r="L164"/>
      <c r="M164"/>
      <c r="O164" t="s">
        <v>3545</v>
      </c>
      <c r="P164" t="s">
        <v>3546</v>
      </c>
      <c r="R164"/>
      <c r="S164"/>
      <c r="U164"/>
      <c r="V164"/>
    </row>
    <row r="165" spans="11:22">
      <c r="K165"/>
      <c r="L165"/>
      <c r="M165"/>
      <c r="O165" t="s">
        <v>3807</v>
      </c>
      <c r="P165" t="s">
        <v>3808</v>
      </c>
      <c r="R165"/>
      <c r="S165"/>
      <c r="U165"/>
      <c r="V165"/>
    </row>
    <row r="166" spans="11:22">
      <c r="K166"/>
      <c r="L166"/>
      <c r="M166"/>
      <c r="O166" t="s">
        <v>1801</v>
      </c>
      <c r="P166" t="s">
        <v>1802</v>
      </c>
      <c r="R166"/>
      <c r="S166"/>
      <c r="U166"/>
      <c r="V166"/>
    </row>
    <row r="167" spans="11:22">
      <c r="K167"/>
      <c r="L167"/>
      <c r="M167"/>
      <c r="O167" t="s">
        <v>8118</v>
      </c>
      <c r="P167" t="s">
        <v>8119</v>
      </c>
      <c r="R167"/>
      <c r="S167"/>
      <c r="U167"/>
      <c r="V167"/>
    </row>
    <row r="168" spans="11:22">
      <c r="K168"/>
      <c r="L168"/>
      <c r="M168"/>
      <c r="O168" t="s">
        <v>3677</v>
      </c>
      <c r="P168" t="s">
        <v>3678</v>
      </c>
      <c r="R168"/>
      <c r="S168"/>
      <c r="U168"/>
      <c r="V168"/>
    </row>
    <row r="169" spans="11:22">
      <c r="K169"/>
      <c r="L169"/>
      <c r="M169"/>
      <c r="O169" t="s">
        <v>3945</v>
      </c>
      <c r="P169" t="s">
        <v>3946</v>
      </c>
      <c r="R169"/>
      <c r="S169"/>
      <c r="U169"/>
      <c r="V169"/>
    </row>
    <row r="170" spans="11:22">
      <c r="K170"/>
      <c r="L170"/>
      <c r="M170"/>
      <c r="O170" t="s">
        <v>3189</v>
      </c>
      <c r="P170" t="s">
        <v>3190</v>
      </c>
      <c r="R170"/>
      <c r="S170"/>
      <c r="U170"/>
      <c r="V170"/>
    </row>
    <row r="171" spans="11:22">
      <c r="K171"/>
      <c r="L171"/>
      <c r="M171"/>
      <c r="O171" t="s">
        <v>660</v>
      </c>
      <c r="P171" t="s">
        <v>1052</v>
      </c>
      <c r="R171"/>
      <c r="S171"/>
      <c r="U171"/>
      <c r="V171"/>
    </row>
    <row r="172" spans="11:22">
      <c r="K172"/>
      <c r="L172"/>
      <c r="M172"/>
      <c r="O172" t="s">
        <v>1277</v>
      </c>
      <c r="P172" t="s">
        <v>1278</v>
      </c>
      <c r="R172"/>
      <c r="S172"/>
      <c r="U172"/>
      <c r="V172"/>
    </row>
    <row r="173" spans="11:22">
      <c r="K173"/>
      <c r="L173"/>
      <c r="M173"/>
      <c r="O173" t="s">
        <v>664</v>
      </c>
      <c r="P173" t="s">
        <v>2589</v>
      </c>
      <c r="R173"/>
      <c r="S173"/>
      <c r="U173"/>
      <c r="V173"/>
    </row>
    <row r="174" spans="11:22">
      <c r="K174"/>
      <c r="L174"/>
      <c r="M174"/>
      <c r="O174" t="s">
        <v>1811</v>
      </c>
      <c r="P174" t="s">
        <v>1812</v>
      </c>
      <c r="R174"/>
      <c r="S174"/>
      <c r="U174"/>
      <c r="V174"/>
    </row>
    <row r="175" spans="11:22">
      <c r="K175"/>
      <c r="L175"/>
      <c r="M175"/>
      <c r="O175" t="s">
        <v>966</v>
      </c>
      <c r="P175" t="s">
        <v>967</v>
      </c>
      <c r="R175"/>
      <c r="S175"/>
      <c r="U175"/>
      <c r="V175"/>
    </row>
    <row r="176" spans="11:22">
      <c r="K176"/>
      <c r="L176"/>
      <c r="M176"/>
      <c r="O176" t="s">
        <v>1087</v>
      </c>
      <c r="P176" t="s">
        <v>1088</v>
      </c>
      <c r="R176"/>
      <c r="S176"/>
      <c r="U176"/>
      <c r="V176"/>
    </row>
    <row r="177" spans="11:22">
      <c r="K177"/>
      <c r="L177"/>
      <c r="M177"/>
      <c r="O177" t="s">
        <v>4044</v>
      </c>
      <c r="P177" t="s">
        <v>4045</v>
      </c>
      <c r="R177"/>
      <c r="S177"/>
      <c r="U177"/>
      <c r="V177"/>
    </row>
    <row r="178" spans="11:22">
      <c r="K178"/>
      <c r="L178"/>
      <c r="M178"/>
      <c r="O178" t="s">
        <v>1185</v>
      </c>
      <c r="P178" t="s">
        <v>1186</v>
      </c>
      <c r="R178"/>
      <c r="S178"/>
      <c r="U178"/>
      <c r="V178"/>
    </row>
    <row r="179" spans="11:22">
      <c r="K179"/>
      <c r="L179"/>
      <c r="M179"/>
      <c r="O179" t="s">
        <v>667</v>
      </c>
      <c r="P179" t="s">
        <v>1593</v>
      </c>
      <c r="R179"/>
      <c r="S179"/>
      <c r="U179"/>
      <c r="V179"/>
    </row>
    <row r="180" spans="11:22">
      <c r="K180"/>
      <c r="L180"/>
      <c r="M180"/>
      <c r="O180" t="s">
        <v>670</v>
      </c>
      <c r="P180" t="s">
        <v>2892</v>
      </c>
      <c r="R180"/>
      <c r="S180"/>
      <c r="U180"/>
      <c r="V180"/>
    </row>
    <row r="181" spans="11:22">
      <c r="K181"/>
      <c r="L181"/>
      <c r="M181"/>
      <c r="O181" t="s">
        <v>792</v>
      </c>
      <c r="P181" t="s">
        <v>4631</v>
      </c>
      <c r="R181"/>
      <c r="S181"/>
      <c r="U181"/>
      <c r="V181"/>
    </row>
    <row r="182" spans="11:22">
      <c r="K182"/>
      <c r="L182"/>
      <c r="M182"/>
      <c r="O182" t="s">
        <v>675</v>
      </c>
      <c r="P182" t="s">
        <v>4007</v>
      </c>
      <c r="R182"/>
      <c r="S182"/>
      <c r="U182"/>
      <c r="V182"/>
    </row>
    <row r="183" spans="11:22">
      <c r="K183"/>
      <c r="L183"/>
      <c r="M183"/>
      <c r="O183" t="s">
        <v>2822</v>
      </c>
      <c r="P183" t="s">
        <v>2823</v>
      </c>
      <c r="R183"/>
      <c r="S183"/>
      <c r="U183"/>
      <c r="V183"/>
    </row>
    <row r="184" spans="11:22">
      <c r="K184"/>
      <c r="L184"/>
      <c r="M184"/>
      <c r="O184" t="s">
        <v>1698</v>
      </c>
      <c r="P184" t="s">
        <v>1699</v>
      </c>
      <c r="R184"/>
      <c r="S184"/>
      <c r="U184"/>
      <c r="V184"/>
    </row>
    <row r="185" spans="11:22">
      <c r="K185"/>
      <c r="L185"/>
      <c r="M185"/>
      <c r="O185" t="s">
        <v>4684</v>
      </c>
      <c r="P185" t="s">
        <v>4685</v>
      </c>
      <c r="R185"/>
      <c r="S185"/>
      <c r="U185"/>
      <c r="V185"/>
    </row>
    <row r="186" spans="11:22">
      <c r="K186"/>
      <c r="L186"/>
      <c r="M186"/>
      <c r="O186" t="s">
        <v>795</v>
      </c>
      <c r="P186" t="s">
        <v>2623</v>
      </c>
      <c r="R186"/>
      <c r="S186"/>
      <c r="U186"/>
      <c r="V186"/>
    </row>
    <row r="187" spans="11:22">
      <c r="K187"/>
      <c r="L187"/>
      <c r="M187"/>
      <c r="O187" t="s">
        <v>4273</v>
      </c>
      <c r="P187" t="s">
        <v>4274</v>
      </c>
      <c r="R187"/>
      <c r="S187"/>
      <c r="U187"/>
      <c r="V187"/>
    </row>
    <row r="188" spans="11:22">
      <c r="K188"/>
      <c r="L188"/>
      <c r="M188"/>
      <c r="O188" t="s">
        <v>680</v>
      </c>
      <c r="P188" t="s">
        <v>5720</v>
      </c>
      <c r="R188"/>
      <c r="S188"/>
      <c r="U188"/>
      <c r="V188"/>
    </row>
    <row r="189" spans="11:22">
      <c r="K189"/>
      <c r="L189"/>
      <c r="M189"/>
      <c r="O189" t="s">
        <v>943</v>
      </c>
      <c r="P189" t="s">
        <v>944</v>
      </c>
      <c r="R189"/>
      <c r="S189"/>
      <c r="U189"/>
      <c r="V189"/>
    </row>
    <row r="190" spans="11:22">
      <c r="K190"/>
      <c r="L190"/>
      <c r="M190"/>
      <c r="O190" t="s">
        <v>1401</v>
      </c>
      <c r="P190" t="s">
        <v>1402</v>
      </c>
      <c r="R190"/>
      <c r="S190"/>
      <c r="U190"/>
      <c r="V190"/>
    </row>
    <row r="191" spans="11:22">
      <c r="K191"/>
      <c r="L191"/>
      <c r="M191"/>
      <c r="O191" t="s">
        <v>1170</v>
      </c>
      <c r="P191" t="s">
        <v>1171</v>
      </c>
      <c r="R191"/>
      <c r="S191"/>
      <c r="U191"/>
      <c r="V191"/>
    </row>
    <row r="192" spans="11:22">
      <c r="K192"/>
      <c r="L192"/>
      <c r="M192"/>
      <c r="O192" t="s">
        <v>1191</v>
      </c>
      <c r="P192" t="s">
        <v>1192</v>
      </c>
      <c r="R192"/>
      <c r="S192"/>
      <c r="U192"/>
      <c r="V192"/>
    </row>
    <row r="193" spans="11:22">
      <c r="K193"/>
      <c r="L193"/>
      <c r="M193"/>
      <c r="O193" t="s">
        <v>1710</v>
      </c>
      <c r="P193" t="s">
        <v>1711</v>
      </c>
      <c r="R193"/>
      <c r="S193"/>
      <c r="U193"/>
      <c r="V193"/>
    </row>
    <row r="194" spans="11:22">
      <c r="K194"/>
      <c r="L194"/>
      <c r="M194"/>
      <c r="O194" t="s">
        <v>1196</v>
      </c>
      <c r="P194" t="s">
        <v>1197</v>
      </c>
      <c r="R194"/>
      <c r="S194"/>
      <c r="U194"/>
      <c r="V194"/>
    </row>
    <row r="195" spans="11:22">
      <c r="K195"/>
      <c r="L195"/>
      <c r="M195"/>
      <c r="O195" t="s">
        <v>925</v>
      </c>
      <c r="P195" t="s">
        <v>926</v>
      </c>
      <c r="R195"/>
      <c r="S195"/>
      <c r="U195"/>
      <c r="V195"/>
    </row>
    <row r="196" spans="11:22">
      <c r="K196"/>
      <c r="L196"/>
      <c r="M196"/>
      <c r="O196" t="s">
        <v>856</v>
      </c>
      <c r="P196" t="s">
        <v>857</v>
      </c>
      <c r="R196"/>
      <c r="S196"/>
      <c r="U196"/>
      <c r="V196"/>
    </row>
    <row r="197" spans="11:22">
      <c r="K197"/>
      <c r="L197"/>
      <c r="M197"/>
      <c r="O197" t="s">
        <v>1379</v>
      </c>
      <c r="P197" t="s">
        <v>1380</v>
      </c>
      <c r="R197"/>
      <c r="S197"/>
      <c r="U197"/>
      <c r="V197"/>
    </row>
    <row r="198" spans="11:22">
      <c r="K198"/>
      <c r="L198"/>
      <c r="M198"/>
      <c r="O198" t="s">
        <v>935</v>
      </c>
      <c r="P198" t="s">
        <v>936</v>
      </c>
      <c r="R198"/>
      <c r="S198"/>
      <c r="U198"/>
      <c r="V198"/>
    </row>
    <row r="199" spans="11:22">
      <c r="K199"/>
      <c r="L199"/>
      <c r="M199"/>
      <c r="O199" t="s">
        <v>1443</v>
      </c>
      <c r="P199" t="s">
        <v>1444</v>
      </c>
      <c r="R199"/>
      <c r="S199"/>
      <c r="U199"/>
      <c r="V199"/>
    </row>
    <row r="200" spans="11:22">
      <c r="K200"/>
      <c r="L200"/>
      <c r="M200"/>
      <c r="O200" t="s">
        <v>1563</v>
      </c>
      <c r="P200" t="s">
        <v>1564</v>
      </c>
      <c r="R200"/>
      <c r="S200"/>
      <c r="U200"/>
      <c r="V200"/>
    </row>
    <row r="201" spans="11:22">
      <c r="K201"/>
      <c r="L201"/>
      <c r="M201"/>
      <c r="O201" t="s">
        <v>989</v>
      </c>
      <c r="P201" t="s">
        <v>990</v>
      </c>
      <c r="R201"/>
      <c r="S201"/>
      <c r="U201"/>
      <c r="V201"/>
    </row>
    <row r="202" spans="11:22">
      <c r="K202"/>
      <c r="L202"/>
      <c r="M202"/>
      <c r="O202" t="s">
        <v>1174</v>
      </c>
      <c r="P202" t="s">
        <v>1175</v>
      </c>
      <c r="R202"/>
      <c r="S202"/>
      <c r="U202"/>
      <c r="V202"/>
    </row>
    <row r="203" spans="11:22">
      <c r="K203"/>
      <c r="L203"/>
      <c r="M203"/>
      <c r="O203" t="s">
        <v>1158</v>
      </c>
      <c r="P203" t="s">
        <v>1159</v>
      </c>
      <c r="R203"/>
      <c r="S203"/>
      <c r="U203"/>
      <c r="V203"/>
    </row>
    <row r="204" spans="11:22">
      <c r="K204"/>
      <c r="L204"/>
      <c r="M204"/>
      <c r="O204" t="s">
        <v>2031</v>
      </c>
      <c r="P204" t="s">
        <v>2032</v>
      </c>
      <c r="R204"/>
      <c r="S204"/>
      <c r="U204"/>
      <c r="V204"/>
    </row>
    <row r="205" spans="11:22">
      <c r="K205"/>
      <c r="L205"/>
      <c r="M205"/>
      <c r="O205" t="s">
        <v>2995</v>
      </c>
      <c r="P205" t="s">
        <v>2996</v>
      </c>
      <c r="R205"/>
      <c r="S205"/>
      <c r="U205"/>
      <c r="V205"/>
    </row>
    <row r="206" spans="11:22">
      <c r="K206"/>
      <c r="L206"/>
      <c r="M206"/>
      <c r="O206" t="s">
        <v>1497</v>
      </c>
      <c r="P206" t="s">
        <v>1498</v>
      </c>
      <c r="R206"/>
      <c r="S206"/>
      <c r="U206"/>
      <c r="V206"/>
    </row>
    <row r="207" spans="11:22">
      <c r="K207"/>
      <c r="L207"/>
      <c r="M207"/>
      <c r="O207" t="s">
        <v>2155</v>
      </c>
      <c r="P207" t="s">
        <v>2156</v>
      </c>
      <c r="R207"/>
      <c r="S207"/>
      <c r="U207"/>
      <c r="V207"/>
    </row>
    <row r="208" spans="11:22">
      <c r="K208"/>
      <c r="L208"/>
      <c r="M208"/>
      <c r="O208" t="s">
        <v>1162</v>
      </c>
      <c r="P208" t="s">
        <v>1163</v>
      </c>
      <c r="R208"/>
      <c r="S208"/>
      <c r="U208"/>
      <c r="V208"/>
    </row>
    <row r="209" spans="11:22">
      <c r="K209"/>
      <c r="L209"/>
      <c r="M209"/>
      <c r="O209" t="s">
        <v>1408</v>
      </c>
      <c r="P209" t="s">
        <v>1409</v>
      </c>
      <c r="R209"/>
      <c r="S209"/>
      <c r="U209"/>
      <c r="V209"/>
    </row>
    <row r="210" spans="11:22">
      <c r="K210"/>
      <c r="L210"/>
      <c r="M210"/>
      <c r="O210" t="s">
        <v>1734</v>
      </c>
      <c r="P210" t="s">
        <v>1735</v>
      </c>
      <c r="R210"/>
      <c r="S210"/>
      <c r="U210"/>
      <c r="V210"/>
    </row>
    <row r="211" spans="11:22">
      <c r="K211"/>
      <c r="L211"/>
      <c r="M211"/>
      <c r="O211" t="s">
        <v>1181</v>
      </c>
      <c r="P211" t="s">
        <v>1182</v>
      </c>
      <c r="R211"/>
      <c r="S211"/>
      <c r="U211"/>
      <c r="V211"/>
    </row>
    <row r="212" spans="11:22">
      <c r="K212"/>
      <c r="L212"/>
      <c r="M212"/>
      <c r="O212" t="s">
        <v>1007</v>
      </c>
      <c r="P212" t="s">
        <v>1008</v>
      </c>
      <c r="R212"/>
      <c r="S212"/>
      <c r="U212"/>
      <c r="V212"/>
    </row>
    <row r="213" spans="11:22">
      <c r="K213"/>
      <c r="L213"/>
      <c r="M213"/>
      <c r="O213" t="s">
        <v>985</v>
      </c>
      <c r="P213" t="s">
        <v>986</v>
      </c>
      <c r="R213"/>
      <c r="S213"/>
      <c r="U213"/>
      <c r="V213"/>
    </row>
    <row r="214" spans="11:22">
      <c r="K214"/>
      <c r="L214"/>
      <c r="M214"/>
      <c r="O214" t="s">
        <v>1001</v>
      </c>
      <c r="P214" t="s">
        <v>1002</v>
      </c>
      <c r="R214"/>
      <c r="S214"/>
      <c r="U214"/>
      <c r="V214"/>
    </row>
    <row r="215" spans="11:22">
      <c r="K215"/>
      <c r="L215"/>
      <c r="M215"/>
      <c r="O215" t="s">
        <v>1567</v>
      </c>
      <c r="P215" t="s">
        <v>1568</v>
      </c>
      <c r="R215"/>
      <c r="S215"/>
      <c r="U215"/>
      <c r="V215"/>
    </row>
    <row r="216" spans="11:22">
      <c r="K216"/>
      <c r="L216"/>
      <c r="M216"/>
      <c r="O216" t="s">
        <v>916</v>
      </c>
      <c r="P216" t="s">
        <v>917</v>
      </c>
      <c r="R216"/>
      <c r="S216"/>
      <c r="U216"/>
      <c r="V216"/>
    </row>
    <row r="217" spans="11:22">
      <c r="K217"/>
      <c r="L217"/>
      <c r="M217"/>
      <c r="O217" t="s">
        <v>1487</v>
      </c>
      <c r="P217" t="s">
        <v>1488</v>
      </c>
      <c r="R217"/>
      <c r="S217"/>
      <c r="U217"/>
      <c r="V217"/>
    </row>
    <row r="218" spans="11:22">
      <c r="K218"/>
      <c r="L218"/>
      <c r="M218"/>
      <c r="O218" t="s">
        <v>1476</v>
      </c>
      <c r="P218" t="s">
        <v>1477</v>
      </c>
      <c r="R218"/>
      <c r="S218"/>
      <c r="U218"/>
      <c r="V218"/>
    </row>
    <row r="219" spans="11:22">
      <c r="K219"/>
      <c r="L219"/>
      <c r="M219"/>
      <c r="O219" t="s">
        <v>1013</v>
      </c>
      <c r="P219" t="s">
        <v>1014</v>
      </c>
      <c r="R219"/>
      <c r="S219"/>
      <c r="U219"/>
      <c r="V219"/>
    </row>
    <row r="220" spans="11:22">
      <c r="K220"/>
      <c r="L220"/>
      <c r="M220"/>
      <c r="O220" t="s">
        <v>870</v>
      </c>
      <c r="P220" t="s">
        <v>871</v>
      </c>
      <c r="R220"/>
      <c r="S220"/>
      <c r="U220"/>
      <c r="V220"/>
    </row>
    <row r="221" spans="11:22">
      <c r="K221"/>
      <c r="L221"/>
      <c r="M221"/>
      <c r="O221"/>
      <c r="P221"/>
      <c r="R221"/>
      <c r="S221"/>
      <c r="U221"/>
      <c r="V221"/>
    </row>
    <row r="222" spans="11:22">
      <c r="K222"/>
      <c r="L222"/>
      <c r="M222"/>
      <c r="O222"/>
      <c r="P222"/>
      <c r="R222"/>
      <c r="S222"/>
      <c r="U222"/>
      <c r="V222"/>
    </row>
    <row r="223" spans="11:22">
      <c r="K223"/>
      <c r="L223"/>
      <c r="M223"/>
      <c r="O223"/>
      <c r="P223"/>
      <c r="R223"/>
      <c r="S223"/>
      <c r="U223"/>
      <c r="V223"/>
    </row>
    <row r="224" spans="11:22">
      <c r="K224"/>
      <c r="L224"/>
      <c r="M224"/>
      <c r="O224"/>
      <c r="P224"/>
      <c r="R224"/>
      <c r="S224"/>
      <c r="U224"/>
      <c r="V224"/>
    </row>
    <row r="225" spans="11:22">
      <c r="K225"/>
      <c r="L225"/>
      <c r="M225"/>
      <c r="O225"/>
      <c r="P225"/>
      <c r="R225"/>
      <c r="S225"/>
      <c r="U225"/>
      <c r="V225"/>
    </row>
    <row r="226" spans="11:22">
      <c r="K226"/>
      <c r="L226"/>
      <c r="M226"/>
      <c r="O226"/>
      <c r="P226"/>
      <c r="R226"/>
      <c r="S226"/>
      <c r="U226"/>
      <c r="V226"/>
    </row>
    <row r="227" spans="11:22">
      <c r="K227"/>
      <c r="L227"/>
      <c r="M227"/>
      <c r="O227"/>
      <c r="P227"/>
      <c r="R227"/>
      <c r="S227"/>
      <c r="U227"/>
      <c r="V227"/>
    </row>
    <row r="228" spans="11:22">
      <c r="K228"/>
      <c r="L228"/>
      <c r="M228"/>
      <c r="O228"/>
      <c r="P228"/>
      <c r="R228"/>
      <c r="S228"/>
      <c r="U228"/>
      <c r="V228"/>
    </row>
    <row r="229" spans="11:22">
      <c r="K229"/>
      <c r="L229"/>
      <c r="M229"/>
      <c r="O229"/>
      <c r="P229"/>
      <c r="R229"/>
      <c r="S229"/>
      <c r="U229"/>
      <c r="V229"/>
    </row>
    <row r="230" spans="11:22">
      <c r="K230"/>
      <c r="L230"/>
      <c r="M230"/>
      <c r="O230"/>
      <c r="P230"/>
      <c r="R230"/>
      <c r="S230"/>
      <c r="U230"/>
      <c r="V230"/>
    </row>
    <row r="231" spans="11:22">
      <c r="K231"/>
      <c r="L231"/>
      <c r="M231"/>
      <c r="O231"/>
      <c r="P231"/>
      <c r="R231"/>
      <c r="S231"/>
      <c r="U231"/>
      <c r="V231"/>
    </row>
    <row r="232" spans="11:22">
      <c r="K232"/>
      <c r="L232"/>
      <c r="M232"/>
      <c r="O232"/>
      <c r="P232"/>
      <c r="R232"/>
      <c r="S232"/>
      <c r="U232"/>
      <c r="V232"/>
    </row>
    <row r="233" spans="11:22">
      <c r="K233"/>
      <c r="L233"/>
      <c r="M233"/>
      <c r="O233"/>
      <c r="P233"/>
      <c r="R233"/>
      <c r="S233"/>
      <c r="U233"/>
      <c r="V233"/>
    </row>
    <row r="234" spans="11:22">
      <c r="K234"/>
      <c r="L234"/>
      <c r="M234"/>
      <c r="O234"/>
      <c r="P234"/>
      <c r="R234"/>
      <c r="S234"/>
      <c r="U234"/>
      <c r="V234"/>
    </row>
    <row r="235" spans="11:22">
      <c r="K235"/>
      <c r="L235"/>
      <c r="M235"/>
      <c r="O235"/>
      <c r="P235"/>
      <c r="R235"/>
      <c r="S235"/>
      <c r="U235"/>
      <c r="V235"/>
    </row>
    <row r="236" spans="11:22">
      <c r="K236"/>
      <c r="L236"/>
      <c r="M236"/>
      <c r="O236"/>
      <c r="P236"/>
      <c r="R236"/>
      <c r="S236"/>
      <c r="U236"/>
      <c r="V236"/>
    </row>
    <row r="237" spans="11:22">
      <c r="K237"/>
      <c r="L237"/>
      <c r="M237"/>
      <c r="O237"/>
      <c r="P237"/>
      <c r="R237"/>
      <c r="S237"/>
      <c r="U237"/>
      <c r="V237"/>
    </row>
    <row r="238" spans="11:22">
      <c r="K238"/>
      <c r="L238"/>
      <c r="M238"/>
      <c r="O238"/>
      <c r="P238"/>
      <c r="R238"/>
      <c r="S238"/>
      <c r="U238"/>
      <c r="V238"/>
    </row>
    <row r="239" spans="11:22">
      <c r="K239"/>
      <c r="L239"/>
      <c r="M239"/>
      <c r="O239"/>
      <c r="P239"/>
      <c r="R239"/>
      <c r="S239"/>
      <c r="U239"/>
      <c r="V239"/>
    </row>
    <row r="240" spans="11:22">
      <c r="K240"/>
      <c r="L240"/>
      <c r="M240"/>
      <c r="O240"/>
      <c r="P240"/>
      <c r="R240"/>
      <c r="S240"/>
      <c r="U240"/>
      <c r="V240"/>
    </row>
    <row r="241" spans="11:22">
      <c r="K241"/>
      <c r="L241"/>
      <c r="M241"/>
      <c r="O241"/>
      <c r="P241"/>
      <c r="R241"/>
      <c r="S241"/>
      <c r="U241"/>
      <c r="V241"/>
    </row>
    <row r="242" spans="11:22">
      <c r="K242"/>
      <c r="L242"/>
      <c r="M242"/>
      <c r="O242"/>
      <c r="P242"/>
      <c r="R242"/>
      <c r="S242"/>
      <c r="U242"/>
      <c r="V242"/>
    </row>
    <row r="243" spans="11:22">
      <c r="K243"/>
      <c r="L243"/>
      <c r="M243"/>
      <c r="O243"/>
      <c r="P243"/>
      <c r="R243"/>
      <c r="S243"/>
      <c r="U243"/>
      <c r="V243"/>
    </row>
    <row r="244" spans="11:22">
      <c r="K244"/>
      <c r="L244"/>
      <c r="M244"/>
      <c r="O244"/>
      <c r="P244"/>
      <c r="R244"/>
      <c r="S244"/>
      <c r="U244"/>
      <c r="V244"/>
    </row>
    <row r="245" spans="11:22">
      <c r="K245"/>
      <c r="L245"/>
      <c r="M245"/>
      <c r="O245"/>
      <c r="P245"/>
      <c r="R245"/>
      <c r="S245"/>
      <c r="U245"/>
      <c r="V245"/>
    </row>
    <row r="246" spans="11:22">
      <c r="K246"/>
      <c r="L246"/>
      <c r="M246"/>
      <c r="O246"/>
      <c r="P246"/>
      <c r="R246"/>
      <c r="S246"/>
      <c r="U246"/>
      <c r="V246"/>
    </row>
    <row r="247" spans="11:22">
      <c r="K247"/>
      <c r="L247"/>
      <c r="M247"/>
      <c r="O247"/>
      <c r="P247"/>
      <c r="R247"/>
      <c r="S247"/>
      <c r="U247"/>
      <c r="V247"/>
    </row>
    <row r="248" spans="11:22">
      <c r="K248"/>
      <c r="L248"/>
      <c r="M248"/>
      <c r="O248"/>
      <c r="P248"/>
      <c r="R248"/>
      <c r="S248"/>
      <c r="U248"/>
      <c r="V248"/>
    </row>
    <row r="249" spans="11:22">
      <c r="K249"/>
      <c r="L249"/>
      <c r="M249"/>
      <c r="O249"/>
      <c r="P249"/>
      <c r="R249"/>
      <c r="S249"/>
      <c r="U249"/>
      <c r="V249"/>
    </row>
    <row r="250" spans="11:22">
      <c r="K250"/>
      <c r="L250"/>
      <c r="M250"/>
      <c r="O250"/>
      <c r="P250"/>
      <c r="R250"/>
      <c r="S250"/>
      <c r="U250"/>
      <c r="V250"/>
    </row>
    <row r="251" spans="11:22">
      <c r="K251"/>
      <c r="L251"/>
      <c r="M251"/>
      <c r="O251"/>
      <c r="P251"/>
      <c r="R251"/>
      <c r="S251"/>
      <c r="U251"/>
      <c r="V251"/>
    </row>
    <row r="252" spans="11:22">
      <c r="K252"/>
      <c r="L252"/>
      <c r="M252"/>
      <c r="O252"/>
      <c r="P252"/>
      <c r="R252"/>
      <c r="S252"/>
      <c r="U252"/>
      <c r="V252"/>
    </row>
    <row r="253" spans="11:22">
      <c r="K253"/>
      <c r="L253"/>
      <c r="M253"/>
      <c r="O253"/>
      <c r="P253"/>
      <c r="R253"/>
      <c r="S253"/>
      <c r="U253"/>
      <c r="V253"/>
    </row>
    <row r="254" spans="11:22">
      <c r="K254"/>
      <c r="L254"/>
      <c r="M254"/>
      <c r="O254"/>
      <c r="P254"/>
      <c r="R254"/>
      <c r="S254"/>
      <c r="U254"/>
      <c r="V254"/>
    </row>
    <row r="255" spans="11:22">
      <c r="K255"/>
      <c r="L255"/>
      <c r="M255"/>
      <c r="O255"/>
      <c r="P255"/>
      <c r="R255"/>
      <c r="S255"/>
      <c r="U255"/>
      <c r="V255"/>
    </row>
    <row r="256" spans="11:22">
      <c r="K256"/>
      <c r="L256"/>
      <c r="M256"/>
      <c r="O256"/>
      <c r="P256"/>
      <c r="R256"/>
      <c r="S256"/>
      <c r="U256"/>
      <c r="V256"/>
    </row>
    <row r="257" spans="11:22">
      <c r="K257"/>
      <c r="L257"/>
      <c r="M257"/>
      <c r="O257"/>
      <c r="P257"/>
      <c r="R257"/>
      <c r="S257"/>
      <c r="U257"/>
      <c r="V257"/>
    </row>
    <row r="258" spans="11:22">
      <c r="K258"/>
      <c r="L258"/>
      <c r="M258"/>
      <c r="O258"/>
      <c r="P258"/>
      <c r="R258"/>
      <c r="S258"/>
      <c r="U258"/>
      <c r="V258"/>
    </row>
    <row r="259" spans="11:22">
      <c r="K259"/>
      <c r="L259"/>
      <c r="M259"/>
      <c r="O259"/>
      <c r="P259"/>
      <c r="R259"/>
      <c r="S259"/>
      <c r="U259"/>
      <c r="V259"/>
    </row>
    <row r="260" spans="11:22">
      <c r="K260"/>
      <c r="L260"/>
      <c r="M260"/>
      <c r="O260"/>
      <c r="P260"/>
      <c r="R260"/>
      <c r="S260"/>
      <c r="U260"/>
      <c r="V260"/>
    </row>
    <row r="261" spans="11:22">
      <c r="K261"/>
      <c r="L261"/>
      <c r="M261"/>
      <c r="O261"/>
      <c r="P261"/>
      <c r="R261"/>
      <c r="S261"/>
      <c r="U261"/>
      <c r="V261"/>
    </row>
    <row r="262" spans="11:22">
      <c r="K262"/>
      <c r="L262"/>
      <c r="M262"/>
      <c r="O262"/>
      <c r="P262"/>
      <c r="R262"/>
      <c r="S262"/>
      <c r="U262"/>
      <c r="V262"/>
    </row>
    <row r="263" spans="11:22">
      <c r="K263"/>
      <c r="L263"/>
      <c r="M263"/>
      <c r="O263"/>
      <c r="P263"/>
      <c r="R263"/>
      <c r="S263"/>
      <c r="U263"/>
      <c r="V263"/>
    </row>
    <row r="264" spans="11:22">
      <c r="K264"/>
      <c r="L264"/>
      <c r="M264"/>
      <c r="O264"/>
      <c r="P264"/>
      <c r="R264"/>
      <c r="S264"/>
      <c r="U264"/>
      <c r="V264"/>
    </row>
    <row r="265" spans="11:22">
      <c r="K265"/>
      <c r="L265"/>
      <c r="M265"/>
      <c r="O265"/>
      <c r="P265"/>
      <c r="R265"/>
      <c r="S265"/>
      <c r="U265"/>
      <c r="V265"/>
    </row>
    <row r="266" spans="11:22">
      <c r="K266"/>
      <c r="L266"/>
      <c r="M266"/>
      <c r="O266"/>
      <c r="P266"/>
      <c r="R266"/>
      <c r="S266"/>
      <c r="U266"/>
      <c r="V266"/>
    </row>
    <row r="267" spans="11:22">
      <c r="K267"/>
      <c r="L267"/>
      <c r="M267"/>
      <c r="O267"/>
      <c r="P267"/>
      <c r="R267"/>
      <c r="S267"/>
      <c r="U267"/>
      <c r="V267"/>
    </row>
    <row r="268" spans="11:22">
      <c r="K268"/>
      <c r="L268"/>
      <c r="M268"/>
      <c r="O268"/>
      <c r="P268"/>
      <c r="R268"/>
      <c r="S268"/>
      <c r="U268"/>
      <c r="V268"/>
    </row>
    <row r="269" spans="11:22">
      <c r="K269"/>
      <c r="L269"/>
      <c r="M269"/>
      <c r="O269"/>
      <c r="P269"/>
      <c r="R269"/>
      <c r="S269"/>
      <c r="U269"/>
      <c r="V269"/>
    </row>
    <row r="270" spans="11:22">
      <c r="K270"/>
      <c r="L270"/>
      <c r="M270"/>
      <c r="O270"/>
      <c r="P270"/>
      <c r="R270"/>
      <c r="S270"/>
      <c r="U270"/>
      <c r="V270"/>
    </row>
    <row r="271" spans="11:22">
      <c r="K271"/>
      <c r="L271"/>
      <c r="M271"/>
      <c r="O271"/>
      <c r="P271"/>
      <c r="R271"/>
      <c r="S271"/>
      <c r="U271"/>
      <c r="V271"/>
    </row>
    <row r="272" spans="11:22">
      <c r="K272"/>
      <c r="L272"/>
      <c r="M272"/>
      <c r="O272"/>
      <c r="P272"/>
      <c r="R272"/>
      <c r="S272"/>
      <c r="U272"/>
      <c r="V272"/>
    </row>
    <row r="273" spans="11:22">
      <c r="K273"/>
      <c r="L273"/>
      <c r="M273"/>
      <c r="O273"/>
      <c r="P273"/>
      <c r="R273"/>
      <c r="S273"/>
      <c r="U273"/>
      <c r="V273"/>
    </row>
    <row r="274" spans="11:22">
      <c r="K274"/>
      <c r="L274"/>
      <c r="M274"/>
      <c r="O274"/>
      <c r="P274"/>
      <c r="R274"/>
      <c r="S274"/>
      <c r="U274"/>
      <c r="V274"/>
    </row>
    <row r="275" spans="11:22">
      <c r="K275"/>
      <c r="L275"/>
      <c r="M275"/>
      <c r="O275"/>
      <c r="P275"/>
      <c r="R275"/>
      <c r="S275"/>
      <c r="U275"/>
      <c r="V275"/>
    </row>
    <row r="276" spans="11:22">
      <c r="K276"/>
      <c r="L276"/>
      <c r="M276"/>
      <c r="O276"/>
      <c r="P276"/>
      <c r="R276"/>
      <c r="S276"/>
      <c r="U276"/>
      <c r="V276"/>
    </row>
    <row r="277" spans="11:22">
      <c r="K277"/>
      <c r="L277"/>
      <c r="M277"/>
      <c r="O277"/>
      <c r="P277"/>
      <c r="R277"/>
      <c r="S277"/>
      <c r="U277"/>
      <c r="V277"/>
    </row>
    <row r="278" spans="11:22">
      <c r="K278"/>
      <c r="L278"/>
      <c r="M278"/>
      <c r="O278"/>
      <c r="P278"/>
      <c r="R278"/>
      <c r="S278"/>
      <c r="U278"/>
      <c r="V278"/>
    </row>
    <row r="279" spans="11:22">
      <c r="K279"/>
      <c r="L279"/>
      <c r="M279"/>
      <c r="O279"/>
      <c r="P279"/>
      <c r="R279"/>
      <c r="S279"/>
      <c r="U279"/>
      <c r="V279"/>
    </row>
    <row r="280" spans="11:22">
      <c r="K280"/>
      <c r="L280"/>
      <c r="M280"/>
      <c r="O280"/>
      <c r="P280"/>
      <c r="R280"/>
      <c r="S280"/>
      <c r="U280"/>
      <c r="V280"/>
    </row>
    <row r="281" spans="11:22">
      <c r="K281"/>
      <c r="L281"/>
      <c r="M281"/>
      <c r="O281"/>
      <c r="P281"/>
      <c r="R281"/>
      <c r="S281"/>
      <c r="U281"/>
      <c r="V281"/>
    </row>
    <row r="282" spans="11:22">
      <c r="K282"/>
      <c r="L282"/>
      <c r="M282"/>
      <c r="O282"/>
      <c r="P282"/>
      <c r="R282"/>
      <c r="S282"/>
      <c r="U282"/>
      <c r="V282"/>
    </row>
    <row r="283" spans="11:22">
      <c r="K283"/>
      <c r="L283"/>
      <c r="M283"/>
      <c r="O283"/>
      <c r="P283"/>
      <c r="R283"/>
      <c r="S283"/>
      <c r="U283"/>
      <c r="V283"/>
    </row>
    <row r="284" spans="11:22">
      <c r="K284"/>
      <c r="L284"/>
      <c r="M284"/>
      <c r="O284"/>
      <c r="P284"/>
      <c r="R284"/>
      <c r="S284"/>
      <c r="U284"/>
      <c r="V284"/>
    </row>
    <row r="285" spans="11:22">
      <c r="K285"/>
      <c r="L285"/>
      <c r="M285"/>
      <c r="O285"/>
      <c r="P285"/>
      <c r="R285"/>
      <c r="S285"/>
      <c r="U285"/>
      <c r="V285"/>
    </row>
    <row r="286" spans="11:22">
      <c r="K286"/>
      <c r="L286"/>
      <c r="M286"/>
      <c r="O286"/>
      <c r="P286"/>
      <c r="R286"/>
      <c r="S286"/>
      <c r="U286"/>
      <c r="V286"/>
    </row>
    <row r="287" spans="11:22">
      <c r="K287"/>
      <c r="L287"/>
      <c r="M287"/>
      <c r="O287"/>
      <c r="P287"/>
      <c r="R287"/>
      <c r="S287"/>
      <c r="U287"/>
      <c r="V287"/>
    </row>
    <row r="288" spans="11:22">
      <c r="K288"/>
      <c r="L288"/>
      <c r="M288"/>
      <c r="O288"/>
      <c r="P288"/>
      <c r="R288"/>
      <c r="S288"/>
      <c r="U288"/>
      <c r="V288"/>
    </row>
    <row r="289" spans="11:22">
      <c r="K289"/>
      <c r="L289"/>
      <c r="M289"/>
      <c r="O289"/>
      <c r="P289"/>
      <c r="R289"/>
      <c r="S289"/>
      <c r="U289"/>
      <c r="V289"/>
    </row>
    <row r="290" spans="11:22">
      <c r="K290"/>
      <c r="L290"/>
      <c r="M290"/>
      <c r="O290"/>
      <c r="P290"/>
      <c r="R290"/>
      <c r="S290"/>
      <c r="U290"/>
      <c r="V290"/>
    </row>
    <row r="291" spans="11:22">
      <c r="K291"/>
      <c r="L291"/>
      <c r="M291"/>
      <c r="O291"/>
      <c r="P291"/>
      <c r="R291"/>
      <c r="S291"/>
      <c r="U291"/>
      <c r="V291"/>
    </row>
    <row r="292" spans="11:22">
      <c r="K292"/>
      <c r="L292"/>
      <c r="M292"/>
      <c r="O292"/>
      <c r="P292"/>
      <c r="R292"/>
      <c r="S292"/>
      <c r="U292"/>
      <c r="V292"/>
    </row>
    <row r="293" spans="11:22">
      <c r="K293"/>
      <c r="L293"/>
      <c r="M293"/>
      <c r="O293"/>
      <c r="P293"/>
      <c r="R293"/>
      <c r="S293"/>
      <c r="U293"/>
      <c r="V293"/>
    </row>
    <row r="294" spans="11:22">
      <c r="K294"/>
      <c r="L294"/>
      <c r="M294"/>
      <c r="O294"/>
      <c r="P294"/>
      <c r="R294"/>
      <c r="S294"/>
      <c r="U294"/>
      <c r="V294"/>
    </row>
    <row r="295" spans="11:22">
      <c r="K295"/>
      <c r="L295"/>
      <c r="M295"/>
      <c r="O295"/>
      <c r="P295"/>
      <c r="R295"/>
      <c r="S295"/>
      <c r="U295"/>
      <c r="V295"/>
    </row>
    <row r="296" spans="11:22">
      <c r="K296"/>
      <c r="L296"/>
      <c r="M296"/>
      <c r="O296"/>
      <c r="P296"/>
      <c r="R296"/>
      <c r="S296"/>
      <c r="U296"/>
      <c r="V296"/>
    </row>
    <row r="297" spans="11:22">
      <c r="K297"/>
      <c r="L297"/>
      <c r="M297"/>
      <c r="O297"/>
      <c r="P297"/>
      <c r="R297"/>
      <c r="S297"/>
      <c r="U297"/>
      <c r="V297"/>
    </row>
    <row r="298" spans="11:22">
      <c r="K298"/>
      <c r="L298"/>
      <c r="M298"/>
      <c r="O298"/>
      <c r="P298"/>
      <c r="R298"/>
      <c r="S298"/>
      <c r="U298"/>
      <c r="V298"/>
    </row>
    <row r="299" spans="11:22">
      <c r="K299"/>
      <c r="L299"/>
      <c r="M299"/>
      <c r="O299"/>
      <c r="P299"/>
      <c r="R299"/>
      <c r="S299"/>
      <c r="U299"/>
      <c r="V299"/>
    </row>
    <row r="300" spans="11:22">
      <c r="K300"/>
      <c r="L300"/>
      <c r="M300"/>
      <c r="O300"/>
      <c r="P300"/>
      <c r="R300"/>
      <c r="S300"/>
      <c r="U300"/>
      <c r="V300"/>
    </row>
    <row r="301" spans="11:22">
      <c r="K301"/>
      <c r="L301"/>
      <c r="M301"/>
      <c r="O301"/>
      <c r="P301"/>
      <c r="R301"/>
      <c r="S301"/>
      <c r="U301"/>
      <c r="V301"/>
    </row>
    <row r="302" spans="11:22">
      <c r="K302"/>
      <c r="L302"/>
      <c r="M302"/>
      <c r="O302"/>
      <c r="P302"/>
      <c r="R302"/>
      <c r="S302"/>
      <c r="U302"/>
      <c r="V302"/>
    </row>
    <row r="303" spans="11:22">
      <c r="K303"/>
      <c r="L303"/>
      <c r="M303"/>
      <c r="O303"/>
      <c r="P303"/>
      <c r="R303"/>
      <c r="S303"/>
      <c r="U303"/>
      <c r="V303"/>
    </row>
    <row r="304" spans="11:22">
      <c r="K304"/>
      <c r="L304"/>
      <c r="M304"/>
      <c r="O304"/>
      <c r="P304"/>
      <c r="R304"/>
      <c r="S304"/>
      <c r="U304"/>
      <c r="V304"/>
    </row>
    <row r="305" spans="11:22">
      <c r="K305"/>
      <c r="L305"/>
      <c r="M305"/>
      <c r="O305"/>
      <c r="P305"/>
      <c r="R305"/>
      <c r="S305"/>
      <c r="U305"/>
      <c r="V305"/>
    </row>
    <row r="306" spans="11:22">
      <c r="K306"/>
      <c r="L306"/>
      <c r="M306"/>
      <c r="O306"/>
      <c r="P306"/>
      <c r="R306"/>
      <c r="S306"/>
      <c r="U306"/>
      <c r="V306"/>
    </row>
    <row r="307" spans="11:22">
      <c r="K307"/>
      <c r="L307"/>
      <c r="M307"/>
      <c r="O307"/>
      <c r="P307"/>
      <c r="R307"/>
      <c r="S307"/>
      <c r="U307"/>
      <c r="V307"/>
    </row>
    <row r="308" spans="11:22">
      <c r="K308"/>
      <c r="L308"/>
      <c r="M308"/>
      <c r="O308"/>
      <c r="P308"/>
      <c r="R308"/>
      <c r="S308"/>
      <c r="U308"/>
      <c r="V308"/>
    </row>
    <row r="309" spans="11:22">
      <c r="K309"/>
      <c r="L309"/>
      <c r="M309"/>
      <c r="O309"/>
      <c r="P309"/>
      <c r="R309"/>
      <c r="S309"/>
      <c r="U309"/>
      <c r="V309"/>
    </row>
    <row r="310" spans="11:22">
      <c r="K310"/>
      <c r="L310"/>
      <c r="M310"/>
      <c r="O310"/>
      <c r="P310"/>
      <c r="R310"/>
      <c r="S310"/>
      <c r="U310"/>
      <c r="V310"/>
    </row>
    <row r="311" spans="11:22">
      <c r="K311"/>
      <c r="L311"/>
      <c r="M311"/>
      <c r="O311"/>
      <c r="P311"/>
      <c r="R311"/>
      <c r="S311"/>
      <c r="U311"/>
      <c r="V311"/>
    </row>
    <row r="312" spans="11:22">
      <c r="K312"/>
      <c r="L312"/>
      <c r="M312"/>
      <c r="O312"/>
      <c r="P312"/>
      <c r="R312"/>
      <c r="S312"/>
      <c r="U312"/>
      <c r="V312"/>
    </row>
    <row r="313" spans="11:22">
      <c r="K313"/>
      <c r="L313"/>
      <c r="M313"/>
      <c r="O313"/>
      <c r="P313"/>
      <c r="R313"/>
      <c r="S313"/>
      <c r="U313"/>
      <c r="V313"/>
    </row>
    <row r="314" spans="11:22">
      <c r="K314"/>
      <c r="L314"/>
      <c r="M314"/>
      <c r="O314"/>
      <c r="P314"/>
      <c r="R314"/>
      <c r="S314"/>
      <c r="U314"/>
      <c r="V314"/>
    </row>
    <row r="315" spans="11:22">
      <c r="K315"/>
      <c r="L315"/>
      <c r="M315"/>
      <c r="O315"/>
      <c r="P315"/>
      <c r="R315"/>
      <c r="S315"/>
      <c r="U315"/>
      <c r="V315"/>
    </row>
    <row r="316" spans="11:22">
      <c r="K316"/>
      <c r="L316"/>
      <c r="M316"/>
      <c r="O316"/>
      <c r="P316"/>
      <c r="R316"/>
      <c r="S316"/>
      <c r="U316"/>
      <c r="V316"/>
    </row>
    <row r="317" spans="11:22">
      <c r="K317"/>
      <c r="L317"/>
      <c r="M317"/>
      <c r="O317"/>
      <c r="P317"/>
      <c r="R317"/>
      <c r="S317"/>
      <c r="U317"/>
      <c r="V317"/>
    </row>
    <row r="318" spans="11:22">
      <c r="K318"/>
      <c r="L318"/>
      <c r="M318"/>
      <c r="O318"/>
      <c r="P318"/>
      <c r="R318"/>
      <c r="S318"/>
      <c r="U318"/>
      <c r="V318"/>
    </row>
    <row r="319" spans="11:22">
      <c r="K319"/>
      <c r="L319"/>
      <c r="M319"/>
      <c r="O319"/>
      <c r="P319"/>
      <c r="R319"/>
      <c r="S319"/>
      <c r="U319"/>
      <c r="V319"/>
    </row>
    <row r="320" spans="11:22">
      <c r="K320"/>
      <c r="L320"/>
      <c r="M320"/>
      <c r="O320"/>
      <c r="P320"/>
      <c r="R320"/>
      <c r="S320"/>
      <c r="U320"/>
      <c r="V320"/>
    </row>
    <row r="321" spans="11:22">
      <c r="K321"/>
      <c r="L321"/>
      <c r="M321"/>
      <c r="O321"/>
      <c r="P321"/>
      <c r="R321"/>
      <c r="S321"/>
      <c r="U321"/>
      <c r="V321"/>
    </row>
    <row r="322" spans="11:22">
      <c r="K322"/>
      <c r="L322"/>
      <c r="M322"/>
      <c r="O322"/>
      <c r="P322"/>
      <c r="R322"/>
      <c r="S322"/>
      <c r="U322"/>
      <c r="V322"/>
    </row>
    <row r="323" spans="11:22">
      <c r="K323"/>
      <c r="L323"/>
      <c r="M323"/>
      <c r="O323"/>
      <c r="P323"/>
      <c r="R323"/>
      <c r="S323"/>
      <c r="U323"/>
      <c r="V323"/>
    </row>
    <row r="324" spans="11:22">
      <c r="K324"/>
      <c r="L324"/>
      <c r="M324"/>
      <c r="O324"/>
      <c r="P324"/>
      <c r="R324"/>
      <c r="S324"/>
      <c r="U324"/>
      <c r="V324"/>
    </row>
    <row r="325" spans="11:22">
      <c r="K325"/>
      <c r="L325"/>
      <c r="M325"/>
      <c r="O325"/>
      <c r="P325"/>
      <c r="R325"/>
      <c r="S325"/>
      <c r="U325"/>
      <c r="V325"/>
    </row>
    <row r="326" spans="11:22">
      <c r="K326"/>
      <c r="L326"/>
      <c r="M326"/>
      <c r="O326"/>
      <c r="P326"/>
      <c r="R326"/>
      <c r="S326"/>
      <c r="U326"/>
      <c r="V326"/>
    </row>
    <row r="327" spans="11:22">
      <c r="K327"/>
      <c r="L327"/>
      <c r="M327"/>
      <c r="O327"/>
      <c r="P327"/>
      <c r="R327"/>
      <c r="S327"/>
      <c r="U327"/>
      <c r="V327"/>
    </row>
    <row r="328" spans="11:22">
      <c r="K328"/>
      <c r="L328"/>
      <c r="M328"/>
      <c r="O328"/>
      <c r="P328"/>
      <c r="R328"/>
      <c r="S328"/>
      <c r="U328"/>
      <c r="V328"/>
    </row>
    <row r="329" spans="11:22">
      <c r="K329"/>
      <c r="L329"/>
      <c r="M329"/>
      <c r="O329"/>
      <c r="P329"/>
      <c r="R329"/>
      <c r="S329"/>
      <c r="U329"/>
      <c r="V329"/>
    </row>
    <row r="330" spans="11:22">
      <c r="K330"/>
      <c r="L330"/>
      <c r="M330"/>
      <c r="O330"/>
      <c r="P330"/>
      <c r="R330"/>
      <c r="S330"/>
      <c r="U330"/>
      <c r="V330"/>
    </row>
    <row r="331" spans="11:22">
      <c r="K331"/>
      <c r="L331"/>
      <c r="M331"/>
      <c r="O331"/>
      <c r="P331"/>
      <c r="R331"/>
      <c r="S331"/>
      <c r="U331"/>
      <c r="V331"/>
    </row>
    <row r="332" spans="11:22">
      <c r="K332"/>
      <c r="L332"/>
      <c r="M332"/>
      <c r="O332"/>
      <c r="P332"/>
      <c r="R332"/>
      <c r="S332"/>
      <c r="U332"/>
      <c r="V332"/>
    </row>
    <row r="333" spans="11:22">
      <c r="K333"/>
      <c r="L333"/>
      <c r="M333"/>
      <c r="O333"/>
      <c r="P333"/>
      <c r="R333"/>
      <c r="S333"/>
      <c r="U333"/>
      <c r="V333"/>
    </row>
    <row r="334" spans="11:22">
      <c r="K334"/>
      <c r="L334"/>
      <c r="M334"/>
      <c r="O334"/>
      <c r="P334"/>
      <c r="R334"/>
      <c r="S334"/>
      <c r="U334"/>
      <c r="V334"/>
    </row>
    <row r="335" spans="11:22">
      <c r="K335"/>
      <c r="L335"/>
      <c r="M335"/>
      <c r="O335"/>
      <c r="P335"/>
      <c r="R335"/>
      <c r="S335"/>
      <c r="U335"/>
      <c r="V335"/>
    </row>
    <row r="336" spans="11:22">
      <c r="K336"/>
      <c r="L336"/>
      <c r="M336"/>
      <c r="O336"/>
      <c r="P336"/>
      <c r="R336"/>
      <c r="S336"/>
      <c r="U336"/>
      <c r="V336"/>
    </row>
    <row r="337" spans="11:22">
      <c r="K337"/>
      <c r="L337"/>
      <c r="M337"/>
      <c r="O337"/>
      <c r="P337"/>
      <c r="R337"/>
      <c r="S337"/>
      <c r="U337"/>
      <c r="V337"/>
    </row>
    <row r="338" spans="11:22">
      <c r="K338"/>
      <c r="L338"/>
      <c r="M338"/>
      <c r="O338"/>
      <c r="P338"/>
      <c r="R338"/>
      <c r="S338"/>
      <c r="U338"/>
      <c r="V338"/>
    </row>
    <row r="339" spans="11:22">
      <c r="K339"/>
      <c r="L339"/>
      <c r="M339"/>
      <c r="O339"/>
      <c r="P339"/>
      <c r="R339"/>
      <c r="S339"/>
      <c r="U339"/>
      <c r="V339"/>
    </row>
    <row r="340" spans="11:22">
      <c r="K340"/>
      <c r="L340"/>
      <c r="M340"/>
      <c r="O340"/>
      <c r="P340"/>
      <c r="R340"/>
      <c r="S340"/>
      <c r="U340"/>
      <c r="V340"/>
    </row>
    <row r="341" spans="11:22">
      <c r="K341"/>
      <c r="L341"/>
      <c r="M341"/>
      <c r="O341"/>
      <c r="P341"/>
      <c r="R341"/>
      <c r="S341"/>
      <c r="U341"/>
      <c r="V341"/>
    </row>
    <row r="342" spans="11:22">
      <c r="K342"/>
      <c r="L342"/>
      <c r="M342"/>
      <c r="O342"/>
      <c r="P342"/>
      <c r="R342"/>
      <c r="S342"/>
      <c r="U342"/>
      <c r="V342"/>
    </row>
    <row r="343" spans="11:22">
      <c r="K343"/>
      <c r="L343"/>
      <c r="M343"/>
      <c r="O343"/>
      <c r="P343"/>
      <c r="R343"/>
      <c r="S343"/>
      <c r="U343"/>
      <c r="V343"/>
    </row>
    <row r="344" spans="11:22">
      <c r="K344"/>
      <c r="L344"/>
      <c r="M344"/>
      <c r="O344"/>
      <c r="P344"/>
      <c r="R344"/>
      <c r="S344"/>
      <c r="U344"/>
      <c r="V344"/>
    </row>
    <row r="345" spans="11:22">
      <c r="K345"/>
      <c r="L345"/>
      <c r="M345"/>
      <c r="O345"/>
      <c r="P345"/>
      <c r="R345"/>
      <c r="S345"/>
      <c r="U345"/>
      <c r="V345"/>
    </row>
    <row r="346" spans="11:22">
      <c r="K346"/>
      <c r="L346"/>
      <c r="M346"/>
      <c r="O346"/>
      <c r="P346"/>
      <c r="R346"/>
      <c r="S346"/>
      <c r="U346"/>
      <c r="V346"/>
    </row>
    <row r="347" spans="11:22">
      <c r="K347"/>
      <c r="L347"/>
      <c r="M347"/>
      <c r="O347"/>
      <c r="P347"/>
      <c r="R347"/>
      <c r="S347"/>
      <c r="U347"/>
      <c r="V347"/>
    </row>
    <row r="348" spans="11:22">
      <c r="K348"/>
      <c r="L348"/>
      <c r="M348"/>
      <c r="O348"/>
      <c r="P348"/>
      <c r="R348"/>
      <c r="S348"/>
      <c r="U348"/>
      <c r="V348"/>
    </row>
    <row r="349" spans="11:22">
      <c r="K349"/>
      <c r="L349"/>
      <c r="M349"/>
      <c r="O349"/>
      <c r="P349"/>
      <c r="R349"/>
      <c r="S349"/>
      <c r="U349"/>
      <c r="V349"/>
    </row>
    <row r="350" spans="11:22">
      <c r="K350"/>
      <c r="L350"/>
      <c r="M350"/>
      <c r="O350"/>
      <c r="P350"/>
      <c r="R350"/>
      <c r="S350"/>
      <c r="U350"/>
      <c r="V350"/>
    </row>
    <row r="351" spans="11:22">
      <c r="K351"/>
      <c r="L351"/>
      <c r="M351"/>
      <c r="O351"/>
      <c r="P351"/>
      <c r="R351"/>
      <c r="S351"/>
      <c r="U351"/>
      <c r="V351"/>
    </row>
    <row r="352" spans="11:22">
      <c r="K352"/>
      <c r="L352"/>
      <c r="M352"/>
      <c r="O352"/>
      <c r="P352"/>
      <c r="R352"/>
      <c r="S352"/>
      <c r="U352"/>
      <c r="V352"/>
    </row>
    <row r="353" spans="11:22">
      <c r="K353"/>
      <c r="L353"/>
      <c r="M353"/>
      <c r="O353"/>
      <c r="P353"/>
      <c r="R353"/>
      <c r="S353"/>
      <c r="U353"/>
      <c r="V353"/>
    </row>
    <row r="354" spans="11:22">
      <c r="K354"/>
      <c r="L354"/>
      <c r="M354"/>
      <c r="O354"/>
      <c r="P354"/>
      <c r="R354"/>
      <c r="S354"/>
      <c r="U354"/>
      <c r="V354"/>
    </row>
    <row r="355" spans="11:22">
      <c r="K355"/>
      <c r="L355"/>
      <c r="M355"/>
      <c r="O355"/>
      <c r="P355"/>
      <c r="R355"/>
      <c r="S355"/>
      <c r="U355"/>
      <c r="V355"/>
    </row>
    <row r="356" spans="11:22">
      <c r="K356"/>
      <c r="L356"/>
      <c r="M356"/>
      <c r="O356"/>
      <c r="P356"/>
      <c r="R356"/>
      <c r="S356"/>
      <c r="U356"/>
      <c r="V356"/>
    </row>
    <row r="357" spans="11:22">
      <c r="K357"/>
      <c r="L357"/>
      <c r="M357"/>
      <c r="O357"/>
      <c r="P357"/>
      <c r="R357"/>
      <c r="S357"/>
      <c r="U357"/>
      <c r="V357"/>
    </row>
    <row r="358" spans="11:22">
      <c r="K358"/>
      <c r="L358"/>
      <c r="M358"/>
      <c r="O358"/>
      <c r="P358"/>
      <c r="R358"/>
      <c r="S358"/>
      <c r="U358"/>
      <c r="V358"/>
    </row>
    <row r="359" spans="11:22">
      <c r="K359"/>
      <c r="L359"/>
      <c r="M359"/>
      <c r="O359"/>
      <c r="P359"/>
      <c r="R359"/>
      <c r="S359"/>
      <c r="U359"/>
      <c r="V359"/>
    </row>
    <row r="360" spans="11:22">
      <c r="K360"/>
      <c r="L360"/>
      <c r="M360"/>
      <c r="O360"/>
      <c r="P360"/>
      <c r="R360"/>
      <c r="S360"/>
      <c r="U360"/>
      <c r="V360"/>
    </row>
    <row r="361" spans="11:22">
      <c r="K361"/>
      <c r="L361"/>
      <c r="M361"/>
      <c r="O361"/>
      <c r="P361"/>
      <c r="R361"/>
      <c r="S361"/>
      <c r="U361"/>
      <c r="V361"/>
    </row>
    <row r="362" spans="11:22">
      <c r="K362"/>
      <c r="L362"/>
      <c r="M362"/>
      <c r="O362"/>
      <c r="P362"/>
      <c r="R362"/>
      <c r="S362"/>
      <c r="U362"/>
      <c r="V362"/>
    </row>
    <row r="363" spans="11:22">
      <c r="K363"/>
      <c r="L363"/>
      <c r="M363"/>
      <c r="O363"/>
      <c r="P363"/>
      <c r="R363"/>
      <c r="S363"/>
      <c r="U363"/>
      <c r="V363"/>
    </row>
    <row r="364" spans="11:22">
      <c r="K364"/>
      <c r="L364"/>
      <c r="M364"/>
      <c r="O364"/>
      <c r="P364"/>
      <c r="R364"/>
      <c r="S364"/>
      <c r="U364"/>
      <c r="V364"/>
    </row>
    <row r="365" spans="11:22">
      <c r="K365"/>
      <c r="L365"/>
      <c r="M365"/>
      <c r="O365"/>
      <c r="P365"/>
      <c r="R365"/>
      <c r="S365"/>
      <c r="U365"/>
      <c r="V365"/>
    </row>
    <row r="366" spans="11:22">
      <c r="K366"/>
      <c r="L366"/>
      <c r="M366"/>
      <c r="O366"/>
      <c r="P366"/>
      <c r="R366"/>
      <c r="S366"/>
      <c r="U366"/>
      <c r="V366"/>
    </row>
    <row r="367" spans="11:22">
      <c r="K367"/>
      <c r="L367"/>
      <c r="M367"/>
      <c r="O367"/>
      <c r="P367"/>
      <c r="R367"/>
      <c r="S367"/>
      <c r="U367"/>
      <c r="V367"/>
    </row>
    <row r="368" spans="11:22">
      <c r="K368"/>
      <c r="L368"/>
      <c r="M368"/>
      <c r="O368"/>
      <c r="P368"/>
      <c r="R368"/>
      <c r="S368"/>
      <c r="U368"/>
      <c r="V368"/>
    </row>
    <row r="369" spans="11:22">
      <c r="K369"/>
      <c r="L369"/>
      <c r="M369"/>
      <c r="O369"/>
      <c r="P369"/>
      <c r="R369"/>
      <c r="S369"/>
      <c r="U369"/>
      <c r="V369"/>
    </row>
    <row r="370" spans="11:22">
      <c r="K370"/>
      <c r="L370"/>
      <c r="M370"/>
      <c r="O370"/>
      <c r="P370"/>
      <c r="R370"/>
      <c r="S370"/>
      <c r="U370"/>
      <c r="V370"/>
    </row>
    <row r="371" spans="11:22">
      <c r="K371"/>
      <c r="L371"/>
      <c r="M371"/>
      <c r="O371"/>
      <c r="P371"/>
      <c r="R371"/>
      <c r="S371"/>
      <c r="U371"/>
      <c r="V371"/>
    </row>
    <row r="372" spans="11:22">
      <c r="K372"/>
      <c r="L372"/>
      <c r="M372"/>
      <c r="O372"/>
      <c r="P372"/>
      <c r="R372"/>
      <c r="S372"/>
      <c r="U372"/>
      <c r="V372"/>
    </row>
    <row r="373" spans="11:22">
      <c r="K373"/>
      <c r="L373"/>
      <c r="M373"/>
      <c r="O373"/>
      <c r="P373"/>
      <c r="R373"/>
      <c r="S373"/>
      <c r="U373"/>
      <c r="V373"/>
    </row>
    <row r="374" spans="11:22">
      <c r="K374"/>
      <c r="L374"/>
      <c r="M374"/>
      <c r="O374"/>
      <c r="P374"/>
      <c r="R374"/>
      <c r="S374"/>
      <c r="U374"/>
      <c r="V374"/>
    </row>
    <row r="375" spans="11:22">
      <c r="K375"/>
      <c r="L375"/>
      <c r="M375"/>
      <c r="O375"/>
      <c r="P375"/>
      <c r="R375"/>
      <c r="S375"/>
      <c r="U375"/>
      <c r="V375"/>
    </row>
    <row r="376" spans="11:22">
      <c r="K376"/>
      <c r="L376"/>
      <c r="M376"/>
      <c r="O376"/>
      <c r="P376"/>
      <c r="R376"/>
      <c r="S376"/>
      <c r="U376"/>
      <c r="V376"/>
    </row>
    <row r="377" spans="11:22">
      <c r="K377"/>
      <c r="L377"/>
      <c r="M377"/>
      <c r="O377"/>
      <c r="P377"/>
      <c r="R377"/>
      <c r="S377"/>
      <c r="U377"/>
      <c r="V377"/>
    </row>
    <row r="378" spans="11:22">
      <c r="K378"/>
      <c r="L378"/>
      <c r="M378"/>
      <c r="O378"/>
      <c r="P378"/>
      <c r="R378"/>
      <c r="S378"/>
      <c r="U378"/>
      <c r="V378"/>
    </row>
    <row r="379" spans="11:22">
      <c r="K379"/>
      <c r="L379"/>
      <c r="M379"/>
      <c r="O379"/>
      <c r="P379"/>
      <c r="R379"/>
      <c r="S379"/>
      <c r="U379"/>
      <c r="V379"/>
    </row>
    <row r="380" spans="11:22">
      <c r="K380"/>
      <c r="L380"/>
      <c r="M380"/>
      <c r="O380"/>
      <c r="P380"/>
      <c r="R380"/>
      <c r="S380"/>
      <c r="U380"/>
      <c r="V380"/>
    </row>
    <row r="381" spans="11:22">
      <c r="K381"/>
      <c r="L381"/>
      <c r="M381"/>
      <c r="O381"/>
      <c r="P381"/>
      <c r="R381"/>
      <c r="S381"/>
      <c r="U381"/>
      <c r="V381"/>
    </row>
    <row r="382" spans="11:22">
      <c r="K382"/>
      <c r="L382"/>
      <c r="M382"/>
      <c r="O382"/>
      <c r="P382"/>
      <c r="R382"/>
      <c r="S382"/>
      <c r="U382"/>
      <c r="V382"/>
    </row>
    <row r="383" spans="11:22">
      <c r="K383"/>
      <c r="L383"/>
      <c r="M383"/>
      <c r="O383"/>
      <c r="P383"/>
      <c r="R383"/>
      <c r="S383"/>
      <c r="U383"/>
      <c r="V383"/>
    </row>
    <row r="384" spans="11:22">
      <c r="K384"/>
      <c r="L384"/>
      <c r="M384"/>
      <c r="O384"/>
      <c r="P384"/>
      <c r="R384"/>
      <c r="S384"/>
      <c r="U384"/>
      <c r="V384"/>
    </row>
    <row r="385" spans="11:22">
      <c r="K385"/>
      <c r="L385"/>
      <c r="M385"/>
      <c r="O385"/>
      <c r="P385"/>
      <c r="R385"/>
      <c r="S385"/>
      <c r="U385"/>
      <c r="V385"/>
    </row>
    <row r="386" spans="11:22">
      <c r="K386"/>
      <c r="L386"/>
      <c r="M386"/>
      <c r="O386"/>
      <c r="P386"/>
      <c r="R386"/>
      <c r="S386"/>
      <c r="U386"/>
      <c r="V386"/>
    </row>
    <row r="387" spans="11:22">
      <c r="K387"/>
      <c r="L387"/>
      <c r="M387"/>
      <c r="O387"/>
      <c r="P387"/>
      <c r="R387"/>
      <c r="S387"/>
      <c r="U387"/>
      <c r="V387"/>
    </row>
    <row r="388" spans="11:22">
      <c r="K388"/>
      <c r="L388"/>
      <c r="M388"/>
      <c r="O388"/>
      <c r="P388"/>
      <c r="R388"/>
      <c r="S388"/>
      <c r="U388"/>
      <c r="V388"/>
    </row>
    <row r="389" spans="11:22">
      <c r="K389"/>
      <c r="L389"/>
      <c r="M389"/>
      <c r="O389"/>
      <c r="P389"/>
      <c r="R389"/>
      <c r="S389"/>
      <c r="U389"/>
      <c r="V389"/>
    </row>
    <row r="390" spans="11:22">
      <c r="K390"/>
      <c r="L390"/>
      <c r="M390"/>
      <c r="O390"/>
      <c r="P390"/>
      <c r="R390"/>
      <c r="S390"/>
      <c r="U390"/>
      <c r="V390"/>
    </row>
    <row r="391" spans="11:22">
      <c r="K391"/>
      <c r="L391"/>
      <c r="M391"/>
      <c r="O391"/>
      <c r="P391"/>
      <c r="R391"/>
      <c r="S391"/>
      <c r="U391"/>
      <c r="V391"/>
    </row>
    <row r="392" spans="11:22">
      <c r="K392"/>
      <c r="L392"/>
      <c r="M392"/>
      <c r="O392"/>
      <c r="P392"/>
      <c r="R392"/>
      <c r="S392"/>
      <c r="U392"/>
      <c r="V392"/>
    </row>
    <row r="393" spans="11:22">
      <c r="K393"/>
      <c r="L393"/>
      <c r="M393"/>
      <c r="O393"/>
      <c r="P393"/>
      <c r="R393"/>
      <c r="S393"/>
      <c r="U393"/>
      <c r="V393"/>
    </row>
    <row r="394" spans="11:22">
      <c r="K394"/>
      <c r="L394"/>
      <c r="M394"/>
      <c r="O394"/>
      <c r="P394"/>
      <c r="R394"/>
      <c r="S394"/>
      <c r="U394"/>
      <c r="V394"/>
    </row>
    <row r="395" spans="11:22">
      <c r="K395"/>
      <c r="L395"/>
      <c r="M395"/>
      <c r="O395"/>
      <c r="P395"/>
      <c r="R395"/>
      <c r="S395"/>
      <c r="U395"/>
      <c r="V395"/>
    </row>
    <row r="396" spans="11:22">
      <c r="K396"/>
      <c r="L396"/>
      <c r="M396"/>
      <c r="O396"/>
      <c r="P396"/>
      <c r="R396"/>
      <c r="S396"/>
      <c r="U396"/>
      <c r="V396"/>
    </row>
    <row r="397" spans="11:22">
      <c r="K397"/>
      <c r="L397"/>
      <c r="M397"/>
      <c r="O397"/>
      <c r="P397"/>
      <c r="R397"/>
      <c r="S397"/>
      <c r="U397"/>
      <c r="V397"/>
    </row>
    <row r="398" spans="11:22">
      <c r="K398"/>
      <c r="L398"/>
      <c r="M398"/>
      <c r="O398"/>
      <c r="P398"/>
      <c r="R398"/>
      <c r="S398"/>
      <c r="U398"/>
      <c r="V398"/>
    </row>
    <row r="399" spans="11:22">
      <c r="K399"/>
      <c r="L399"/>
      <c r="M399"/>
      <c r="O399"/>
      <c r="P399"/>
      <c r="R399"/>
      <c r="S399"/>
      <c r="U399"/>
      <c r="V399"/>
    </row>
    <row r="400" spans="11:22">
      <c r="K400"/>
      <c r="L400"/>
      <c r="M400"/>
      <c r="O400"/>
      <c r="P400"/>
      <c r="R400"/>
      <c r="S400"/>
      <c r="U400"/>
      <c r="V400"/>
    </row>
    <row r="401" spans="11:22">
      <c r="K401"/>
      <c r="L401"/>
      <c r="M401"/>
      <c r="O401"/>
      <c r="P401"/>
      <c r="R401"/>
      <c r="S401"/>
      <c r="U401"/>
      <c r="V401"/>
    </row>
    <row r="402" spans="11:22">
      <c r="K402"/>
      <c r="L402"/>
      <c r="M402"/>
      <c r="O402"/>
      <c r="P402"/>
      <c r="R402"/>
      <c r="S402"/>
      <c r="U402"/>
      <c r="V402"/>
    </row>
    <row r="403" spans="11:22">
      <c r="K403"/>
      <c r="L403"/>
      <c r="M403"/>
      <c r="O403"/>
      <c r="P403"/>
      <c r="R403"/>
      <c r="S403"/>
      <c r="U403"/>
      <c r="V403"/>
    </row>
    <row r="404" spans="11:22">
      <c r="K404"/>
      <c r="L404"/>
      <c r="M404"/>
      <c r="O404"/>
      <c r="P404"/>
      <c r="R404"/>
      <c r="S404"/>
      <c r="U404"/>
      <c r="V404"/>
    </row>
    <row r="405" spans="11:22">
      <c r="K405"/>
      <c r="L405"/>
      <c r="M405"/>
      <c r="O405"/>
      <c r="P405"/>
      <c r="R405"/>
      <c r="S405"/>
      <c r="U405"/>
      <c r="V405"/>
    </row>
    <row r="406" spans="11:22">
      <c r="K406"/>
      <c r="L406"/>
      <c r="M406"/>
      <c r="O406"/>
      <c r="P406"/>
      <c r="R406"/>
      <c r="S406"/>
      <c r="U406"/>
      <c r="V406"/>
    </row>
    <row r="407" spans="11:22">
      <c r="K407"/>
      <c r="L407"/>
      <c r="M407"/>
      <c r="O407"/>
      <c r="P407"/>
      <c r="R407"/>
      <c r="S407"/>
      <c r="U407"/>
      <c r="V407"/>
    </row>
    <row r="408" spans="11:22">
      <c r="K408"/>
      <c r="L408"/>
      <c r="M408"/>
      <c r="O408"/>
      <c r="P408"/>
      <c r="R408"/>
      <c r="S408"/>
      <c r="U408"/>
      <c r="V408"/>
    </row>
    <row r="409" spans="11:22">
      <c r="K409"/>
      <c r="L409"/>
      <c r="M409"/>
      <c r="O409"/>
      <c r="P409"/>
      <c r="R409"/>
      <c r="S409"/>
      <c r="U409"/>
      <c r="V409"/>
    </row>
    <row r="410" spans="11:22">
      <c r="K410"/>
      <c r="L410"/>
      <c r="M410"/>
      <c r="O410"/>
      <c r="P410"/>
      <c r="R410"/>
      <c r="S410"/>
      <c r="U410"/>
      <c r="V410"/>
    </row>
    <row r="411" spans="11:22">
      <c r="K411"/>
      <c r="L411"/>
      <c r="M411"/>
      <c r="O411"/>
      <c r="P411"/>
      <c r="R411"/>
      <c r="S411"/>
      <c r="U411"/>
      <c r="V411"/>
    </row>
    <row r="412" spans="11:22">
      <c r="K412"/>
      <c r="L412"/>
      <c r="M412"/>
      <c r="O412"/>
      <c r="P412"/>
      <c r="R412"/>
      <c r="S412"/>
      <c r="U412"/>
      <c r="V412"/>
    </row>
    <row r="413" spans="11:22">
      <c r="K413"/>
      <c r="L413"/>
      <c r="M413"/>
      <c r="O413"/>
      <c r="P413"/>
      <c r="R413"/>
      <c r="S413"/>
      <c r="U413"/>
      <c r="V413"/>
    </row>
    <row r="414" spans="11:22">
      <c r="K414"/>
      <c r="L414"/>
      <c r="M414"/>
      <c r="O414"/>
      <c r="P414"/>
      <c r="R414"/>
      <c r="S414"/>
      <c r="U414"/>
      <c r="V414"/>
    </row>
    <row r="415" spans="11:22">
      <c r="K415"/>
      <c r="L415"/>
      <c r="M415"/>
      <c r="O415"/>
      <c r="P415"/>
      <c r="R415"/>
      <c r="S415"/>
      <c r="U415"/>
      <c r="V415"/>
    </row>
    <row r="416" spans="11:22">
      <c r="K416"/>
      <c r="L416"/>
      <c r="M416"/>
      <c r="O416"/>
      <c r="P416"/>
      <c r="R416"/>
      <c r="S416"/>
      <c r="U416"/>
      <c r="V416"/>
    </row>
    <row r="417" spans="11:22">
      <c r="K417"/>
      <c r="L417"/>
      <c r="M417"/>
      <c r="O417"/>
      <c r="P417"/>
      <c r="R417"/>
      <c r="S417"/>
      <c r="U417"/>
      <c r="V417"/>
    </row>
    <row r="418" spans="11:22">
      <c r="K418"/>
      <c r="L418"/>
      <c r="M418"/>
      <c r="O418"/>
      <c r="P418"/>
      <c r="R418"/>
      <c r="S418"/>
      <c r="U418"/>
      <c r="V418"/>
    </row>
    <row r="419" spans="11:22">
      <c r="K419"/>
      <c r="L419"/>
      <c r="M419"/>
      <c r="O419"/>
      <c r="P419"/>
      <c r="R419"/>
      <c r="S419"/>
      <c r="U419"/>
      <c r="V419"/>
    </row>
    <row r="420" spans="11:22">
      <c r="K420"/>
      <c r="L420"/>
      <c r="M420"/>
      <c r="O420"/>
      <c r="P420"/>
      <c r="R420"/>
      <c r="S420"/>
      <c r="U420"/>
      <c r="V420"/>
    </row>
    <row r="421" spans="11:22">
      <c r="K421"/>
      <c r="L421"/>
      <c r="M421"/>
      <c r="O421"/>
      <c r="P421"/>
      <c r="R421"/>
      <c r="S421"/>
      <c r="U421"/>
      <c r="V421"/>
    </row>
    <row r="422" spans="11:22">
      <c r="K422"/>
      <c r="L422"/>
      <c r="M422"/>
      <c r="O422"/>
      <c r="P422"/>
      <c r="R422"/>
      <c r="S422"/>
      <c r="U422"/>
      <c r="V422"/>
    </row>
    <row r="423" spans="11:22">
      <c r="K423"/>
      <c r="L423"/>
      <c r="M423"/>
      <c r="O423"/>
      <c r="P423"/>
      <c r="R423"/>
      <c r="S423"/>
      <c r="U423"/>
      <c r="V423"/>
    </row>
    <row r="424" spans="11:22">
      <c r="K424"/>
      <c r="L424"/>
      <c r="M424"/>
      <c r="O424"/>
      <c r="P424"/>
      <c r="R424"/>
      <c r="S424"/>
      <c r="U424"/>
      <c r="V424"/>
    </row>
    <row r="425" spans="11:22">
      <c r="K425"/>
      <c r="L425"/>
      <c r="M425"/>
      <c r="O425"/>
      <c r="P425"/>
      <c r="R425"/>
      <c r="S425"/>
      <c r="U425"/>
      <c r="V425"/>
    </row>
    <row r="426" spans="11:22">
      <c r="K426"/>
      <c r="L426"/>
      <c r="M426"/>
      <c r="O426"/>
      <c r="P426"/>
      <c r="R426"/>
      <c r="S426"/>
      <c r="U426"/>
      <c r="V426"/>
    </row>
    <row r="427" spans="11:22">
      <c r="K427"/>
      <c r="L427"/>
      <c r="M427"/>
      <c r="O427"/>
      <c r="P427"/>
      <c r="R427"/>
      <c r="S427"/>
      <c r="U427"/>
      <c r="V427"/>
    </row>
    <row r="428" spans="11:22">
      <c r="K428"/>
      <c r="L428"/>
      <c r="M428"/>
      <c r="O428"/>
      <c r="P428"/>
      <c r="R428"/>
      <c r="S428"/>
      <c r="U428"/>
      <c r="V428"/>
    </row>
    <row r="429" spans="11:22">
      <c r="K429"/>
      <c r="L429"/>
      <c r="M429"/>
      <c r="O429"/>
      <c r="P429"/>
      <c r="R429"/>
      <c r="S429"/>
      <c r="U429"/>
      <c r="V429"/>
    </row>
    <row r="430" spans="11:22">
      <c r="K430"/>
      <c r="L430"/>
      <c r="M430"/>
      <c r="O430"/>
      <c r="P430"/>
      <c r="R430"/>
      <c r="S430"/>
      <c r="U430"/>
      <c r="V430"/>
    </row>
    <row r="431" spans="11:22">
      <c r="K431"/>
      <c r="L431"/>
      <c r="M431"/>
      <c r="O431"/>
      <c r="P431"/>
      <c r="R431"/>
      <c r="S431"/>
      <c r="U431"/>
      <c r="V431"/>
    </row>
    <row r="432" spans="11:22">
      <c r="K432"/>
      <c r="L432"/>
      <c r="M432"/>
      <c r="O432"/>
      <c r="P432"/>
      <c r="R432"/>
      <c r="S432"/>
      <c r="U432"/>
      <c r="V432"/>
    </row>
    <row r="433" spans="11:22">
      <c r="K433"/>
      <c r="L433"/>
      <c r="M433"/>
      <c r="O433"/>
      <c r="P433"/>
      <c r="R433"/>
      <c r="S433"/>
      <c r="U433"/>
      <c r="V433"/>
    </row>
    <row r="434" spans="11:22">
      <c r="K434"/>
      <c r="L434"/>
      <c r="M434"/>
      <c r="O434"/>
      <c r="P434"/>
      <c r="R434"/>
      <c r="S434"/>
      <c r="U434"/>
      <c r="V434"/>
    </row>
    <row r="435" spans="11:22">
      <c r="K435"/>
      <c r="L435"/>
      <c r="M435"/>
      <c r="O435"/>
      <c r="P435"/>
      <c r="R435"/>
      <c r="S435"/>
      <c r="U435"/>
      <c r="V435"/>
    </row>
    <row r="436" spans="11:22">
      <c r="K436"/>
      <c r="L436"/>
      <c r="M436"/>
      <c r="O436"/>
      <c r="P436"/>
      <c r="R436"/>
      <c r="S436"/>
      <c r="U436"/>
      <c r="V436"/>
    </row>
    <row r="437" spans="11:22">
      <c r="K437"/>
      <c r="L437"/>
      <c r="M437"/>
      <c r="O437"/>
      <c r="P437"/>
      <c r="R437"/>
      <c r="S437"/>
      <c r="U437"/>
      <c r="V437"/>
    </row>
    <row r="438" spans="11:22">
      <c r="K438"/>
      <c r="L438"/>
      <c r="M438"/>
      <c r="O438"/>
      <c r="P438"/>
      <c r="R438"/>
      <c r="S438"/>
      <c r="U438"/>
      <c r="V438"/>
    </row>
    <row r="439" spans="11:22">
      <c r="K439"/>
      <c r="L439"/>
      <c r="M439"/>
      <c r="O439"/>
      <c r="P439"/>
      <c r="R439"/>
      <c r="S439"/>
      <c r="U439"/>
      <c r="V439"/>
    </row>
    <row r="440" spans="11:22">
      <c r="K440"/>
      <c r="L440"/>
      <c r="M440"/>
      <c r="O440"/>
      <c r="P440"/>
      <c r="R440"/>
      <c r="S440"/>
      <c r="U440"/>
      <c r="V440"/>
    </row>
    <row r="441" spans="11:22">
      <c r="K441"/>
      <c r="L441"/>
      <c r="M441"/>
      <c r="O441"/>
      <c r="P441"/>
      <c r="R441"/>
      <c r="S441"/>
      <c r="U441"/>
      <c r="V441"/>
    </row>
    <row r="442" spans="11:22">
      <c r="K442"/>
      <c r="L442"/>
      <c r="M442"/>
      <c r="O442"/>
      <c r="P442"/>
      <c r="R442"/>
      <c r="S442"/>
      <c r="U442"/>
      <c r="V442"/>
    </row>
    <row r="443" spans="11:22">
      <c r="K443"/>
      <c r="L443"/>
      <c r="M443"/>
      <c r="O443"/>
      <c r="P443"/>
      <c r="R443"/>
      <c r="S443"/>
      <c r="U443"/>
      <c r="V443"/>
    </row>
    <row r="444" spans="11:22">
      <c r="K444"/>
      <c r="L444"/>
      <c r="M444"/>
      <c r="O444"/>
      <c r="P444"/>
      <c r="R444"/>
      <c r="S444"/>
      <c r="U444"/>
      <c r="V444"/>
    </row>
    <row r="445" spans="11:22">
      <c r="K445"/>
      <c r="L445"/>
      <c r="M445"/>
      <c r="O445"/>
      <c r="P445"/>
      <c r="R445"/>
      <c r="S445"/>
      <c r="U445"/>
      <c r="V445"/>
    </row>
    <row r="446" spans="11:22">
      <c r="K446"/>
      <c r="L446"/>
      <c r="M446"/>
      <c r="O446"/>
      <c r="P446"/>
      <c r="R446"/>
      <c r="S446"/>
      <c r="U446"/>
      <c r="V446"/>
    </row>
    <row r="447" spans="11:22">
      <c r="K447"/>
      <c r="L447"/>
      <c r="M447"/>
      <c r="O447"/>
      <c r="P447"/>
      <c r="R447"/>
      <c r="S447"/>
      <c r="U447"/>
      <c r="V447"/>
    </row>
    <row r="448" spans="11:22">
      <c r="K448"/>
      <c r="L448"/>
      <c r="M448"/>
      <c r="O448"/>
      <c r="P448"/>
      <c r="R448"/>
      <c r="S448"/>
      <c r="U448"/>
      <c r="V448"/>
    </row>
    <row r="449" spans="11:22">
      <c r="K449"/>
      <c r="L449"/>
      <c r="M449"/>
      <c r="O449"/>
      <c r="P449"/>
      <c r="R449"/>
      <c r="S449"/>
      <c r="U449"/>
      <c r="V449"/>
    </row>
    <row r="450" spans="11:22">
      <c r="K450"/>
      <c r="L450"/>
      <c r="M450"/>
      <c r="O450"/>
      <c r="P450"/>
      <c r="R450"/>
      <c r="S450"/>
      <c r="U450"/>
      <c r="V450"/>
    </row>
    <row r="451" spans="11:22">
      <c r="K451"/>
      <c r="L451"/>
      <c r="M451"/>
      <c r="O451"/>
      <c r="P451"/>
      <c r="R451"/>
      <c r="S451"/>
      <c r="U451"/>
      <c r="V451"/>
    </row>
    <row r="452" spans="11:22">
      <c r="K452"/>
      <c r="L452"/>
      <c r="M452"/>
      <c r="O452"/>
      <c r="P452"/>
      <c r="R452"/>
      <c r="S452"/>
      <c r="U452"/>
      <c r="V452"/>
    </row>
    <row r="453" spans="11:22">
      <c r="K453"/>
      <c r="L453"/>
      <c r="M453"/>
      <c r="O453"/>
      <c r="P453"/>
      <c r="R453"/>
      <c r="S453"/>
      <c r="U453"/>
      <c r="V453"/>
    </row>
    <row r="454" spans="11:22">
      <c r="K454"/>
      <c r="L454"/>
      <c r="M454"/>
      <c r="O454"/>
      <c r="P454"/>
      <c r="R454"/>
      <c r="S454"/>
      <c r="U454"/>
      <c r="V454"/>
    </row>
    <row r="455" spans="11:22">
      <c r="K455"/>
      <c r="L455"/>
      <c r="M455"/>
      <c r="O455"/>
      <c r="P455"/>
      <c r="R455"/>
      <c r="S455"/>
      <c r="U455"/>
      <c r="V455"/>
    </row>
    <row r="456" spans="11:22">
      <c r="K456"/>
      <c r="L456"/>
      <c r="M456"/>
      <c r="O456"/>
      <c r="P456"/>
      <c r="R456"/>
      <c r="S456"/>
      <c r="U456"/>
      <c r="V456"/>
    </row>
    <row r="457" spans="11:22">
      <c r="K457"/>
      <c r="L457"/>
      <c r="M457"/>
      <c r="O457"/>
      <c r="P457"/>
      <c r="R457"/>
      <c r="S457"/>
      <c r="U457"/>
      <c r="V457"/>
    </row>
    <row r="458" spans="11:22">
      <c r="K458"/>
      <c r="L458"/>
      <c r="M458"/>
      <c r="O458"/>
      <c r="P458"/>
      <c r="R458"/>
      <c r="S458"/>
      <c r="U458"/>
      <c r="V458"/>
    </row>
    <row r="459" spans="11:22">
      <c r="K459"/>
      <c r="L459"/>
      <c r="M459"/>
      <c r="O459"/>
      <c r="P459"/>
      <c r="R459"/>
      <c r="S459"/>
      <c r="U459"/>
      <c r="V459"/>
    </row>
    <row r="460" spans="11:22">
      <c r="K460"/>
      <c r="L460"/>
      <c r="M460"/>
      <c r="O460"/>
      <c r="P460"/>
      <c r="R460"/>
      <c r="S460"/>
      <c r="U460"/>
      <c r="V460"/>
    </row>
    <row r="461" spans="11:22">
      <c r="K461"/>
      <c r="L461"/>
      <c r="M461"/>
      <c r="O461"/>
      <c r="P461"/>
      <c r="R461"/>
      <c r="S461"/>
      <c r="U461"/>
      <c r="V461"/>
    </row>
    <row r="462" spans="11:22">
      <c r="K462"/>
      <c r="L462"/>
      <c r="M462"/>
      <c r="O462"/>
      <c r="P462"/>
      <c r="R462"/>
      <c r="S462"/>
      <c r="U462"/>
      <c r="V462"/>
    </row>
    <row r="463" spans="11:22">
      <c r="K463"/>
      <c r="L463"/>
      <c r="M463"/>
      <c r="O463"/>
      <c r="P463"/>
      <c r="R463"/>
      <c r="S463"/>
      <c r="U463"/>
      <c r="V463"/>
    </row>
    <row r="464" spans="11:22">
      <c r="K464"/>
      <c r="L464"/>
      <c r="M464"/>
      <c r="O464"/>
      <c r="P464"/>
      <c r="R464"/>
      <c r="S464"/>
      <c r="U464"/>
      <c r="V464"/>
    </row>
    <row r="465" spans="11:22">
      <c r="K465"/>
      <c r="L465"/>
      <c r="M465"/>
      <c r="O465"/>
      <c r="P465"/>
      <c r="R465"/>
      <c r="S465"/>
      <c r="U465"/>
      <c r="V465"/>
    </row>
    <row r="466" spans="11:22">
      <c r="K466"/>
      <c r="L466"/>
      <c r="M466"/>
      <c r="O466"/>
      <c r="P466"/>
      <c r="R466"/>
      <c r="S466"/>
      <c r="U466"/>
      <c r="V466"/>
    </row>
    <row r="467" spans="11:22">
      <c r="K467"/>
      <c r="L467"/>
      <c r="M467"/>
      <c r="O467"/>
      <c r="P467"/>
      <c r="R467"/>
      <c r="S467"/>
      <c r="U467"/>
      <c r="V467"/>
    </row>
    <row r="468" spans="11:22">
      <c r="K468"/>
      <c r="L468"/>
      <c r="M468"/>
      <c r="O468"/>
      <c r="P468"/>
      <c r="R468"/>
      <c r="S468"/>
      <c r="U468"/>
      <c r="V468"/>
    </row>
    <row r="469" spans="11:22">
      <c r="K469"/>
      <c r="L469"/>
      <c r="M469"/>
      <c r="O469"/>
      <c r="P469"/>
      <c r="R469"/>
      <c r="S469"/>
      <c r="U469"/>
      <c r="V469"/>
    </row>
    <row r="470" spans="11:22">
      <c r="K470"/>
      <c r="L470"/>
      <c r="M470"/>
      <c r="O470"/>
      <c r="P470"/>
      <c r="R470"/>
      <c r="S470"/>
      <c r="U470"/>
      <c r="V470"/>
    </row>
    <row r="471" spans="11:22">
      <c r="K471"/>
      <c r="L471"/>
      <c r="M471"/>
      <c r="O471"/>
      <c r="P471"/>
      <c r="R471"/>
      <c r="S471"/>
      <c r="U471"/>
      <c r="V471"/>
    </row>
    <row r="472" spans="11:22">
      <c r="K472"/>
      <c r="L472"/>
      <c r="M472"/>
      <c r="O472"/>
      <c r="P472"/>
      <c r="R472"/>
      <c r="S472"/>
      <c r="U472"/>
      <c r="V472"/>
    </row>
    <row r="473" spans="11:22">
      <c r="K473"/>
      <c r="L473"/>
      <c r="M473"/>
      <c r="O473"/>
      <c r="P473"/>
      <c r="R473"/>
      <c r="S473"/>
      <c r="U473"/>
      <c r="V473"/>
    </row>
    <row r="474" spans="11:22">
      <c r="K474"/>
      <c r="L474"/>
      <c r="M474"/>
      <c r="O474"/>
      <c r="P474"/>
      <c r="R474"/>
      <c r="S474"/>
      <c r="U474"/>
      <c r="V474"/>
    </row>
    <row r="475" spans="11:22">
      <c r="K475"/>
      <c r="L475"/>
      <c r="M475"/>
      <c r="O475"/>
      <c r="P475"/>
      <c r="R475"/>
      <c r="S475"/>
      <c r="U475"/>
      <c r="V475"/>
    </row>
    <row r="476" spans="11:22">
      <c r="K476"/>
      <c r="L476"/>
      <c r="M476"/>
      <c r="O476"/>
      <c r="P476"/>
      <c r="R476"/>
      <c r="S476"/>
      <c r="U476"/>
      <c r="V476"/>
    </row>
    <row r="477" spans="11:22">
      <c r="K477"/>
      <c r="L477"/>
      <c r="M477"/>
      <c r="O477"/>
      <c r="P477"/>
      <c r="R477"/>
      <c r="S477"/>
      <c r="U477"/>
      <c r="V477"/>
    </row>
    <row r="478" spans="11:22">
      <c r="K478"/>
      <c r="L478"/>
      <c r="M478"/>
      <c r="O478"/>
      <c r="P478"/>
      <c r="R478"/>
      <c r="S478"/>
      <c r="U478"/>
      <c r="V478"/>
    </row>
    <row r="479" spans="11:22">
      <c r="K479"/>
      <c r="L479"/>
      <c r="M479"/>
      <c r="O479"/>
      <c r="P479"/>
      <c r="R479"/>
      <c r="S479"/>
      <c r="U479"/>
      <c r="V479"/>
    </row>
    <row r="480" spans="11:22">
      <c r="K480"/>
      <c r="L480"/>
      <c r="M480"/>
      <c r="O480"/>
      <c r="P480"/>
      <c r="R480"/>
      <c r="S480"/>
      <c r="U480"/>
      <c r="V480"/>
    </row>
    <row r="481" spans="11:22">
      <c r="K481"/>
      <c r="L481"/>
      <c r="M481"/>
      <c r="O481"/>
      <c r="P481"/>
      <c r="R481"/>
      <c r="S481"/>
      <c r="U481"/>
      <c r="V481"/>
    </row>
    <row r="482" spans="11:22">
      <c r="K482"/>
      <c r="L482"/>
      <c r="M482"/>
      <c r="O482"/>
      <c r="P482"/>
      <c r="R482"/>
      <c r="S482"/>
      <c r="U482"/>
      <c r="V482"/>
    </row>
    <row r="483" spans="11:22">
      <c r="K483"/>
      <c r="L483"/>
      <c r="M483"/>
      <c r="O483"/>
      <c r="P483"/>
      <c r="R483"/>
      <c r="S483"/>
      <c r="U483"/>
      <c r="V483"/>
    </row>
    <row r="484" spans="11:22">
      <c r="K484"/>
      <c r="L484"/>
      <c r="M484"/>
      <c r="O484"/>
      <c r="P484"/>
      <c r="R484"/>
      <c r="S484"/>
      <c r="U484"/>
      <c r="V484"/>
    </row>
    <row r="485" spans="11:22">
      <c r="K485"/>
      <c r="L485"/>
      <c r="M485"/>
      <c r="O485"/>
      <c r="P485"/>
      <c r="R485"/>
      <c r="S485"/>
      <c r="U485"/>
      <c r="V485"/>
    </row>
    <row r="486" spans="11:22">
      <c r="K486"/>
      <c r="L486"/>
      <c r="M486"/>
      <c r="O486"/>
      <c r="P486"/>
      <c r="R486"/>
      <c r="S486"/>
      <c r="U486"/>
      <c r="V486"/>
    </row>
    <row r="487" spans="11:22">
      <c r="K487"/>
      <c r="L487"/>
      <c r="M487"/>
      <c r="O487"/>
      <c r="P487"/>
      <c r="R487"/>
      <c r="S487"/>
      <c r="U487"/>
      <c r="V487"/>
    </row>
    <row r="488" spans="11:22">
      <c r="K488"/>
      <c r="L488"/>
      <c r="M488"/>
      <c r="O488"/>
      <c r="P488"/>
      <c r="R488"/>
      <c r="S488"/>
      <c r="U488"/>
      <c r="V488"/>
    </row>
    <row r="489" spans="11:22">
      <c r="K489"/>
      <c r="L489"/>
      <c r="M489"/>
      <c r="O489"/>
      <c r="P489"/>
      <c r="R489"/>
      <c r="S489"/>
      <c r="U489"/>
      <c r="V489"/>
    </row>
    <row r="490" spans="11:22">
      <c r="K490"/>
      <c r="L490"/>
      <c r="M490"/>
      <c r="O490"/>
      <c r="P490"/>
      <c r="R490"/>
      <c r="S490"/>
      <c r="U490"/>
      <c r="V490"/>
    </row>
    <row r="491" spans="11:22">
      <c r="K491"/>
      <c r="L491"/>
      <c r="M491"/>
      <c r="O491"/>
      <c r="P491"/>
      <c r="R491"/>
      <c r="S491"/>
      <c r="U491"/>
      <c r="V491"/>
    </row>
    <row r="492" spans="11:22">
      <c r="K492"/>
      <c r="L492"/>
      <c r="M492"/>
      <c r="O492"/>
      <c r="P492"/>
      <c r="R492"/>
      <c r="S492"/>
      <c r="U492"/>
      <c r="V492"/>
    </row>
    <row r="493" spans="11:22">
      <c r="K493"/>
      <c r="L493"/>
      <c r="M493"/>
      <c r="O493"/>
      <c r="P493"/>
      <c r="R493"/>
      <c r="S493"/>
      <c r="U493"/>
      <c r="V493"/>
    </row>
    <row r="494" spans="11:22">
      <c r="K494"/>
      <c r="L494"/>
      <c r="M494"/>
      <c r="O494"/>
      <c r="P494"/>
      <c r="R494"/>
      <c r="S494"/>
      <c r="U494"/>
      <c r="V494"/>
    </row>
    <row r="495" spans="11:22">
      <c r="K495"/>
      <c r="L495"/>
      <c r="M495"/>
      <c r="O495"/>
      <c r="P495"/>
      <c r="R495"/>
      <c r="S495"/>
      <c r="U495"/>
      <c r="V495"/>
    </row>
    <row r="496" spans="11:22">
      <c r="K496"/>
      <c r="L496"/>
      <c r="M496"/>
      <c r="O496"/>
      <c r="P496"/>
      <c r="R496"/>
      <c r="S496"/>
      <c r="U496"/>
      <c r="V496"/>
    </row>
    <row r="497" spans="11:22">
      <c r="K497"/>
      <c r="L497"/>
      <c r="M497"/>
      <c r="O497"/>
      <c r="P497"/>
      <c r="R497"/>
      <c r="S497"/>
      <c r="U497"/>
      <c r="V497"/>
    </row>
    <row r="498" spans="11:22">
      <c r="K498"/>
      <c r="L498"/>
      <c r="M498"/>
      <c r="O498"/>
      <c r="P498"/>
      <c r="R498"/>
      <c r="S498"/>
      <c r="U498"/>
      <c r="V498"/>
    </row>
    <row r="499" spans="11:22">
      <c r="K499"/>
      <c r="L499"/>
      <c r="M499"/>
      <c r="O499"/>
      <c r="P499"/>
      <c r="R499"/>
      <c r="S499"/>
      <c r="U499"/>
      <c r="V499"/>
    </row>
    <row r="500" spans="11:22">
      <c r="K500"/>
      <c r="L500"/>
      <c r="M500"/>
      <c r="O500"/>
      <c r="P500"/>
      <c r="R500"/>
      <c r="S500"/>
      <c r="U500"/>
      <c r="V500"/>
    </row>
    <row r="501" spans="11:22">
      <c r="K501"/>
      <c r="L501"/>
      <c r="M501"/>
      <c r="O501"/>
      <c r="P501"/>
      <c r="R501"/>
      <c r="S501"/>
      <c r="U501"/>
      <c r="V501"/>
    </row>
    <row r="502" spans="11:22">
      <c r="K502"/>
      <c r="L502"/>
      <c r="M502"/>
      <c r="O502"/>
      <c r="P502"/>
      <c r="R502"/>
      <c r="S502"/>
      <c r="U502"/>
      <c r="V502"/>
    </row>
    <row r="503" spans="11:22">
      <c r="K503"/>
      <c r="L503"/>
      <c r="M503"/>
      <c r="O503"/>
      <c r="P503"/>
      <c r="R503"/>
      <c r="S503"/>
      <c r="U503"/>
      <c r="V503"/>
    </row>
    <row r="504" spans="11:22">
      <c r="K504"/>
      <c r="L504"/>
      <c r="M504"/>
      <c r="O504"/>
      <c r="P504"/>
      <c r="R504"/>
      <c r="S504"/>
      <c r="U504"/>
      <c r="V504"/>
    </row>
    <row r="505" spans="11:22">
      <c r="K505"/>
      <c r="L505"/>
      <c r="M505"/>
      <c r="O505"/>
      <c r="P505"/>
      <c r="R505"/>
      <c r="S505"/>
      <c r="U505"/>
      <c r="V505"/>
    </row>
    <row r="506" spans="11:22">
      <c r="K506"/>
      <c r="L506"/>
      <c r="M506"/>
      <c r="O506"/>
      <c r="P506"/>
      <c r="R506"/>
      <c r="S506"/>
      <c r="U506"/>
      <c r="V506"/>
    </row>
    <row r="507" spans="11:22">
      <c r="K507"/>
      <c r="L507"/>
      <c r="M507"/>
      <c r="O507"/>
      <c r="P507"/>
      <c r="R507"/>
      <c r="S507"/>
      <c r="U507"/>
      <c r="V507"/>
    </row>
    <row r="508" spans="11:22">
      <c r="K508"/>
      <c r="L508"/>
      <c r="M508"/>
      <c r="O508"/>
      <c r="P508"/>
      <c r="R508"/>
      <c r="S508"/>
      <c r="U508"/>
      <c r="V508"/>
    </row>
    <row r="509" spans="11:22">
      <c r="K509"/>
      <c r="L509"/>
      <c r="M509"/>
      <c r="O509"/>
      <c r="P509"/>
      <c r="R509"/>
      <c r="S509"/>
      <c r="U509"/>
      <c r="V509"/>
    </row>
    <row r="510" spans="11:22">
      <c r="K510"/>
      <c r="L510"/>
      <c r="M510"/>
      <c r="O510"/>
      <c r="P510"/>
      <c r="R510"/>
      <c r="S510"/>
      <c r="U510"/>
      <c r="V510"/>
    </row>
    <row r="511" spans="11:22">
      <c r="K511"/>
      <c r="L511"/>
      <c r="M511"/>
      <c r="O511"/>
      <c r="P511"/>
      <c r="R511"/>
      <c r="S511"/>
      <c r="U511"/>
      <c r="V511"/>
    </row>
    <row r="512" spans="11:22">
      <c r="K512"/>
      <c r="L512"/>
      <c r="M512"/>
      <c r="O512"/>
      <c r="P512"/>
      <c r="R512"/>
      <c r="S512"/>
      <c r="U512"/>
      <c r="V512"/>
    </row>
    <row r="513" spans="11:22">
      <c r="K513"/>
      <c r="L513"/>
      <c r="M513"/>
      <c r="O513"/>
      <c r="P513"/>
      <c r="R513"/>
      <c r="S513"/>
      <c r="U513"/>
      <c r="V513"/>
    </row>
    <row r="514" spans="11:22">
      <c r="K514"/>
      <c r="L514"/>
      <c r="M514"/>
      <c r="O514"/>
      <c r="P514"/>
      <c r="R514"/>
      <c r="S514"/>
      <c r="U514"/>
      <c r="V514"/>
    </row>
    <row r="515" spans="11:22">
      <c r="K515"/>
      <c r="L515"/>
      <c r="M515"/>
      <c r="O515"/>
      <c r="P515"/>
      <c r="R515"/>
      <c r="S515"/>
      <c r="U515"/>
      <c r="V515"/>
    </row>
    <row r="516" spans="11:22">
      <c r="K516"/>
      <c r="L516"/>
      <c r="M516"/>
      <c r="O516"/>
      <c r="P516"/>
      <c r="R516"/>
      <c r="S516"/>
      <c r="U516"/>
      <c r="V516"/>
    </row>
    <row r="517" spans="11:22">
      <c r="K517"/>
      <c r="L517"/>
      <c r="M517"/>
      <c r="O517"/>
      <c r="P517"/>
      <c r="R517"/>
      <c r="S517"/>
      <c r="U517"/>
      <c r="V517"/>
    </row>
    <row r="518" spans="11:22">
      <c r="K518"/>
      <c r="L518"/>
      <c r="M518"/>
      <c r="O518"/>
      <c r="P518"/>
      <c r="R518"/>
      <c r="S518"/>
      <c r="U518"/>
      <c r="V518"/>
    </row>
    <row r="519" spans="11:22">
      <c r="K519"/>
      <c r="L519"/>
      <c r="M519"/>
      <c r="O519"/>
      <c r="P519"/>
      <c r="R519"/>
      <c r="S519"/>
      <c r="U519"/>
      <c r="V519"/>
    </row>
    <row r="520" spans="11:22">
      <c r="K520"/>
      <c r="L520"/>
      <c r="M520"/>
      <c r="O520"/>
      <c r="P520"/>
      <c r="R520"/>
      <c r="S520"/>
      <c r="U520"/>
      <c r="V520"/>
    </row>
    <row r="521" spans="11:22">
      <c r="K521"/>
      <c r="L521"/>
      <c r="M521"/>
      <c r="O521"/>
      <c r="P521"/>
      <c r="R521"/>
      <c r="S521"/>
      <c r="U521"/>
      <c r="V521"/>
    </row>
    <row r="522" spans="11:22">
      <c r="K522"/>
      <c r="L522"/>
      <c r="M522"/>
      <c r="O522"/>
      <c r="P522"/>
      <c r="R522"/>
      <c r="S522"/>
      <c r="U522"/>
      <c r="V522"/>
    </row>
    <row r="523" spans="11:22">
      <c r="K523"/>
      <c r="L523"/>
      <c r="M523"/>
      <c r="O523"/>
      <c r="P523"/>
      <c r="R523"/>
      <c r="S523"/>
      <c r="U523"/>
      <c r="V523"/>
    </row>
    <row r="524" spans="11:22">
      <c r="K524"/>
      <c r="L524"/>
      <c r="M524"/>
      <c r="O524"/>
      <c r="P524"/>
      <c r="R524"/>
      <c r="S524"/>
      <c r="U524"/>
      <c r="V524"/>
    </row>
    <row r="525" spans="11:22">
      <c r="K525"/>
      <c r="L525"/>
      <c r="M525"/>
      <c r="O525"/>
      <c r="P525"/>
      <c r="R525"/>
      <c r="S525"/>
      <c r="U525"/>
      <c r="V525"/>
    </row>
    <row r="526" spans="11:22">
      <c r="K526"/>
      <c r="L526"/>
      <c r="M526"/>
      <c r="O526"/>
      <c r="P526"/>
      <c r="R526"/>
      <c r="S526"/>
      <c r="U526"/>
      <c r="V526"/>
    </row>
    <row r="527" spans="11:22">
      <c r="K527"/>
      <c r="L527"/>
      <c r="M527"/>
      <c r="O527"/>
      <c r="P527"/>
      <c r="R527"/>
      <c r="S527"/>
      <c r="U527"/>
      <c r="V527"/>
    </row>
    <row r="528" spans="11:22">
      <c r="K528"/>
      <c r="L528"/>
      <c r="M528"/>
      <c r="O528"/>
      <c r="P528"/>
      <c r="R528"/>
      <c r="S528"/>
      <c r="U528"/>
      <c r="V528"/>
    </row>
    <row r="529" spans="11:22">
      <c r="K529"/>
      <c r="L529"/>
      <c r="M529"/>
      <c r="O529"/>
      <c r="P529"/>
      <c r="R529"/>
      <c r="S529"/>
      <c r="U529"/>
      <c r="V529"/>
    </row>
    <row r="530" spans="11:22">
      <c r="K530"/>
      <c r="L530"/>
      <c r="M530"/>
      <c r="O530"/>
      <c r="P530"/>
      <c r="R530"/>
      <c r="S530"/>
      <c r="U530"/>
      <c r="V530"/>
    </row>
    <row r="531" spans="11:22">
      <c r="K531"/>
      <c r="L531"/>
      <c r="M531"/>
      <c r="O531"/>
      <c r="P531"/>
      <c r="R531"/>
      <c r="S531"/>
      <c r="U531"/>
      <c r="V531"/>
    </row>
    <row r="532" spans="11:22">
      <c r="K532"/>
      <c r="L532"/>
      <c r="M532"/>
      <c r="O532"/>
      <c r="P532"/>
      <c r="R532"/>
      <c r="S532"/>
      <c r="U532"/>
      <c r="V532"/>
    </row>
    <row r="533" spans="11:22">
      <c r="K533"/>
      <c r="L533"/>
      <c r="M533"/>
      <c r="O533"/>
      <c r="P533"/>
      <c r="R533"/>
      <c r="S533"/>
      <c r="U533"/>
      <c r="V533"/>
    </row>
    <row r="534" spans="11:22">
      <c r="K534"/>
      <c r="L534"/>
      <c r="M534"/>
      <c r="O534"/>
      <c r="P534"/>
      <c r="R534"/>
      <c r="S534"/>
      <c r="U534"/>
      <c r="V534"/>
    </row>
    <row r="535" spans="11:22">
      <c r="K535"/>
      <c r="L535"/>
      <c r="M535"/>
      <c r="O535"/>
      <c r="P535"/>
      <c r="R535"/>
      <c r="S535"/>
      <c r="U535"/>
      <c r="V535"/>
    </row>
    <row r="536" spans="11:22">
      <c r="K536"/>
      <c r="L536"/>
      <c r="M536"/>
      <c r="O536"/>
      <c r="P536"/>
      <c r="R536"/>
      <c r="S536"/>
      <c r="U536"/>
      <c r="V536"/>
    </row>
    <row r="537" spans="11:22">
      <c r="K537"/>
      <c r="L537"/>
      <c r="M537"/>
      <c r="O537"/>
      <c r="P537"/>
      <c r="R537"/>
      <c r="S537"/>
      <c r="U537"/>
      <c r="V537"/>
    </row>
    <row r="538" spans="11:22">
      <c r="K538"/>
      <c r="L538"/>
      <c r="M538"/>
      <c r="O538"/>
      <c r="P538"/>
      <c r="R538"/>
      <c r="S538"/>
      <c r="U538"/>
      <c r="V538"/>
    </row>
    <row r="539" spans="11:22">
      <c r="K539"/>
      <c r="L539"/>
      <c r="M539"/>
      <c r="O539"/>
      <c r="P539"/>
      <c r="R539"/>
      <c r="S539"/>
      <c r="U539"/>
      <c r="V539"/>
    </row>
    <row r="540" spans="11:22">
      <c r="K540"/>
      <c r="L540"/>
      <c r="M540"/>
      <c r="O540"/>
      <c r="P540"/>
      <c r="R540"/>
      <c r="S540"/>
      <c r="U540"/>
      <c r="V540"/>
    </row>
    <row r="541" spans="11:22">
      <c r="K541"/>
      <c r="L541"/>
      <c r="M541"/>
      <c r="O541"/>
      <c r="P541"/>
      <c r="R541"/>
      <c r="S541"/>
      <c r="U541"/>
      <c r="V541"/>
    </row>
    <row r="542" spans="11:22">
      <c r="K542"/>
      <c r="L542"/>
      <c r="M542"/>
      <c r="O542"/>
      <c r="P542"/>
      <c r="R542"/>
      <c r="S542"/>
      <c r="U542"/>
      <c r="V542"/>
    </row>
    <row r="543" spans="11:22">
      <c r="K543"/>
      <c r="L543"/>
      <c r="M543"/>
      <c r="O543"/>
      <c r="P543"/>
      <c r="R543"/>
      <c r="S543"/>
      <c r="U543"/>
      <c r="V543"/>
    </row>
    <row r="544" spans="11:22">
      <c r="K544"/>
      <c r="L544"/>
      <c r="M544"/>
      <c r="O544"/>
      <c r="P544"/>
      <c r="R544"/>
      <c r="S544"/>
      <c r="U544"/>
      <c r="V544"/>
    </row>
    <row r="545" spans="11:22">
      <c r="K545"/>
      <c r="L545"/>
      <c r="M545"/>
      <c r="O545"/>
      <c r="P545"/>
      <c r="R545"/>
      <c r="S545"/>
      <c r="U545"/>
      <c r="V545"/>
    </row>
    <row r="546" spans="11:22">
      <c r="K546"/>
      <c r="L546"/>
      <c r="M546"/>
      <c r="O546"/>
      <c r="P546"/>
      <c r="R546"/>
      <c r="S546"/>
      <c r="U546"/>
      <c r="V546"/>
    </row>
    <row r="547" spans="11:22">
      <c r="K547"/>
      <c r="L547"/>
      <c r="M547"/>
      <c r="O547"/>
      <c r="P547"/>
      <c r="R547"/>
      <c r="S547"/>
      <c r="U547"/>
      <c r="V547"/>
    </row>
    <row r="548" spans="11:22">
      <c r="K548"/>
      <c r="L548"/>
      <c r="M548"/>
      <c r="O548"/>
      <c r="P548"/>
      <c r="R548"/>
      <c r="S548"/>
      <c r="U548"/>
      <c r="V548"/>
    </row>
    <row r="549" spans="11:22">
      <c r="K549"/>
      <c r="L549"/>
      <c r="M549"/>
      <c r="O549"/>
      <c r="P549"/>
      <c r="R549"/>
      <c r="S549"/>
      <c r="U549"/>
      <c r="V549"/>
    </row>
    <row r="550" spans="11:22">
      <c r="K550"/>
      <c r="L550"/>
      <c r="M550"/>
      <c r="O550"/>
      <c r="P550"/>
      <c r="R550"/>
      <c r="S550"/>
      <c r="U550"/>
      <c r="V550"/>
    </row>
    <row r="551" spans="11:22">
      <c r="K551"/>
      <c r="L551"/>
      <c r="M551"/>
      <c r="O551"/>
      <c r="P551"/>
      <c r="R551"/>
      <c r="S551"/>
      <c r="U551"/>
      <c r="V551"/>
    </row>
    <row r="552" spans="11:22">
      <c r="K552"/>
      <c r="L552"/>
      <c r="M552"/>
      <c r="O552"/>
      <c r="P552"/>
      <c r="R552"/>
      <c r="S552"/>
      <c r="U552"/>
      <c r="V552"/>
    </row>
    <row r="553" spans="11:22">
      <c r="K553"/>
      <c r="L553"/>
      <c r="M553"/>
      <c r="O553"/>
      <c r="P553"/>
      <c r="R553"/>
      <c r="S553"/>
      <c r="U553"/>
      <c r="V553"/>
    </row>
    <row r="554" spans="11:22">
      <c r="K554"/>
      <c r="L554"/>
      <c r="M554"/>
      <c r="O554"/>
      <c r="P554"/>
      <c r="R554"/>
      <c r="S554"/>
      <c r="U554"/>
      <c r="V554"/>
    </row>
    <row r="555" spans="11:22">
      <c r="K555"/>
      <c r="L555"/>
      <c r="M555"/>
      <c r="O555"/>
      <c r="P555"/>
      <c r="R555"/>
      <c r="S555"/>
      <c r="U555"/>
      <c r="V555"/>
    </row>
    <row r="556" spans="11:22">
      <c r="K556"/>
      <c r="L556"/>
      <c r="M556"/>
      <c r="O556"/>
      <c r="P556"/>
      <c r="R556"/>
      <c r="S556"/>
      <c r="U556"/>
      <c r="V556"/>
    </row>
    <row r="557" spans="11:22">
      <c r="K557"/>
      <c r="L557"/>
      <c r="M557"/>
      <c r="O557"/>
      <c r="P557"/>
      <c r="R557"/>
      <c r="S557"/>
      <c r="U557"/>
      <c r="V557"/>
    </row>
    <row r="558" spans="11:22">
      <c r="K558"/>
      <c r="L558"/>
      <c r="M558"/>
      <c r="O558"/>
      <c r="P558"/>
      <c r="R558"/>
      <c r="S558"/>
      <c r="U558"/>
      <c r="V558"/>
    </row>
    <row r="559" spans="11:22">
      <c r="K559"/>
      <c r="L559"/>
      <c r="M559"/>
      <c r="O559"/>
      <c r="P559"/>
      <c r="R559"/>
      <c r="S559"/>
      <c r="U559"/>
      <c r="V559"/>
    </row>
    <row r="560" spans="11:22">
      <c r="K560"/>
      <c r="L560"/>
      <c r="M560"/>
      <c r="O560"/>
      <c r="P560"/>
      <c r="R560"/>
      <c r="S560"/>
      <c r="U560"/>
      <c r="V560"/>
    </row>
    <row r="561" spans="11:22">
      <c r="K561"/>
      <c r="L561"/>
      <c r="M561"/>
      <c r="O561"/>
      <c r="P561"/>
      <c r="R561"/>
      <c r="S561"/>
      <c r="U561"/>
      <c r="V561"/>
    </row>
    <row r="562" spans="11:22">
      <c r="K562"/>
      <c r="L562"/>
      <c r="M562"/>
      <c r="O562"/>
      <c r="P562"/>
      <c r="R562"/>
      <c r="S562"/>
      <c r="U562"/>
      <c r="V562"/>
    </row>
    <row r="563" spans="11:22">
      <c r="K563"/>
      <c r="L563"/>
      <c r="M563"/>
      <c r="O563"/>
      <c r="P563"/>
      <c r="R563"/>
      <c r="S563"/>
      <c r="U563"/>
      <c r="V563"/>
    </row>
    <row r="564" spans="11:22">
      <c r="K564"/>
      <c r="L564"/>
      <c r="M564"/>
      <c r="O564"/>
      <c r="P564"/>
      <c r="R564"/>
      <c r="S564"/>
      <c r="U564"/>
      <c r="V564"/>
    </row>
    <row r="565" spans="11:22">
      <c r="K565"/>
      <c r="L565"/>
      <c r="M565"/>
      <c r="O565"/>
      <c r="P565"/>
      <c r="R565"/>
      <c r="S565"/>
      <c r="U565"/>
      <c r="V565"/>
    </row>
    <row r="566" spans="11:22">
      <c r="K566"/>
      <c r="L566"/>
      <c r="M566"/>
      <c r="O566"/>
      <c r="P566"/>
      <c r="R566"/>
      <c r="S566"/>
      <c r="U566"/>
      <c r="V566"/>
    </row>
    <row r="567" spans="11:22">
      <c r="K567"/>
      <c r="L567"/>
      <c r="M567"/>
      <c r="O567"/>
      <c r="P567"/>
      <c r="R567"/>
      <c r="S567"/>
      <c r="U567"/>
      <c r="V567"/>
    </row>
    <row r="568" spans="11:22">
      <c r="K568"/>
      <c r="L568"/>
      <c r="M568"/>
      <c r="O568"/>
      <c r="P568"/>
      <c r="R568"/>
      <c r="S568"/>
      <c r="U568"/>
      <c r="V568"/>
    </row>
    <row r="569" spans="11:22">
      <c r="K569"/>
      <c r="L569"/>
      <c r="M569"/>
      <c r="O569"/>
      <c r="P569"/>
      <c r="R569"/>
      <c r="S569"/>
      <c r="U569"/>
      <c r="V569"/>
    </row>
    <row r="570" spans="11:22">
      <c r="K570"/>
      <c r="L570"/>
      <c r="M570"/>
      <c r="O570"/>
      <c r="P570"/>
      <c r="R570"/>
      <c r="S570"/>
      <c r="U570"/>
      <c r="V570"/>
    </row>
    <row r="571" spans="11:22">
      <c r="K571"/>
      <c r="L571"/>
      <c r="M571"/>
      <c r="O571"/>
      <c r="P571"/>
      <c r="R571"/>
      <c r="S571"/>
      <c r="U571"/>
      <c r="V571"/>
    </row>
    <row r="572" spans="11:22">
      <c r="K572"/>
      <c r="L572"/>
      <c r="M572"/>
      <c r="O572"/>
      <c r="P572"/>
      <c r="R572"/>
      <c r="S572"/>
      <c r="U572"/>
      <c r="V572"/>
    </row>
    <row r="573" spans="11:22">
      <c r="K573"/>
      <c r="L573"/>
      <c r="M573"/>
      <c r="O573"/>
      <c r="P573"/>
      <c r="R573"/>
      <c r="S573"/>
      <c r="U573"/>
      <c r="V573"/>
    </row>
    <row r="574" spans="11:22">
      <c r="K574"/>
      <c r="L574"/>
      <c r="M574"/>
      <c r="O574"/>
      <c r="P574"/>
      <c r="R574"/>
      <c r="S574"/>
      <c r="U574"/>
      <c r="V574"/>
    </row>
    <row r="575" spans="11:22">
      <c r="K575"/>
      <c r="L575"/>
      <c r="M575"/>
      <c r="O575"/>
      <c r="P575"/>
      <c r="R575"/>
      <c r="S575"/>
      <c r="U575"/>
      <c r="V575"/>
    </row>
    <row r="576" spans="11:22">
      <c r="K576"/>
      <c r="L576"/>
      <c r="M576"/>
      <c r="O576"/>
      <c r="P576"/>
      <c r="R576"/>
      <c r="S576"/>
      <c r="U576"/>
      <c r="V576"/>
    </row>
    <row r="577" spans="11:22">
      <c r="K577"/>
      <c r="L577"/>
      <c r="M577"/>
      <c r="O577"/>
      <c r="P577"/>
      <c r="R577"/>
      <c r="S577"/>
      <c r="U577"/>
      <c r="V577"/>
    </row>
    <row r="578" spans="11:22">
      <c r="K578"/>
      <c r="L578"/>
      <c r="M578"/>
      <c r="O578"/>
      <c r="P578"/>
      <c r="R578"/>
      <c r="S578"/>
      <c r="U578"/>
      <c r="V578"/>
    </row>
    <row r="579" spans="11:22">
      <c r="K579"/>
      <c r="L579"/>
      <c r="M579"/>
      <c r="O579"/>
      <c r="P579"/>
      <c r="R579"/>
      <c r="S579"/>
      <c r="U579"/>
      <c r="V579"/>
    </row>
    <row r="580" spans="11:22">
      <c r="K580"/>
      <c r="L580"/>
      <c r="M580"/>
      <c r="O580"/>
      <c r="P580"/>
      <c r="R580"/>
      <c r="S580"/>
      <c r="U580"/>
      <c r="V580"/>
    </row>
    <row r="581" spans="11:22">
      <c r="K581"/>
      <c r="L581"/>
      <c r="M581"/>
      <c r="O581"/>
      <c r="P581"/>
      <c r="R581"/>
      <c r="S581"/>
      <c r="U581"/>
      <c r="V581"/>
    </row>
    <row r="582" spans="11:22">
      <c r="K582"/>
      <c r="L582"/>
      <c r="M582"/>
      <c r="O582"/>
      <c r="P582"/>
      <c r="R582"/>
      <c r="S582"/>
      <c r="U582"/>
      <c r="V582"/>
    </row>
    <row r="583" spans="11:22">
      <c r="K583"/>
      <c r="L583"/>
      <c r="M583"/>
      <c r="O583"/>
      <c r="P583"/>
      <c r="R583"/>
      <c r="S583"/>
      <c r="U583"/>
      <c r="V583"/>
    </row>
    <row r="584" spans="11:22">
      <c r="K584"/>
      <c r="L584"/>
      <c r="M584"/>
      <c r="O584"/>
      <c r="P584"/>
      <c r="R584"/>
      <c r="S584"/>
      <c r="U584"/>
      <c r="V584"/>
    </row>
    <row r="585" spans="11:22">
      <c r="K585"/>
      <c r="L585"/>
      <c r="M585"/>
      <c r="O585"/>
      <c r="P585"/>
      <c r="R585"/>
      <c r="S585"/>
      <c r="U585"/>
      <c r="V585"/>
    </row>
    <row r="586" spans="11:22">
      <c r="K586"/>
      <c r="L586"/>
      <c r="M586"/>
      <c r="O586"/>
      <c r="P586"/>
      <c r="R586"/>
      <c r="S586"/>
      <c r="U586"/>
      <c r="V586"/>
    </row>
    <row r="587" spans="11:22">
      <c r="K587"/>
      <c r="L587"/>
      <c r="M587"/>
      <c r="O587"/>
      <c r="P587"/>
      <c r="R587"/>
      <c r="S587"/>
      <c r="U587"/>
      <c r="V587"/>
    </row>
    <row r="588" spans="11:22">
      <c r="K588"/>
      <c r="L588"/>
      <c r="M588"/>
      <c r="O588"/>
      <c r="P588"/>
      <c r="R588"/>
      <c r="S588"/>
      <c r="U588"/>
      <c r="V588"/>
    </row>
    <row r="589" spans="11:22">
      <c r="K589"/>
      <c r="L589"/>
      <c r="M589"/>
      <c r="O589"/>
      <c r="P589"/>
      <c r="R589"/>
      <c r="S589"/>
      <c r="U589"/>
      <c r="V589"/>
    </row>
    <row r="590" spans="11:22">
      <c r="K590"/>
      <c r="L590"/>
      <c r="M590"/>
      <c r="O590"/>
      <c r="P590"/>
      <c r="R590"/>
      <c r="S590"/>
      <c r="U590"/>
      <c r="V590"/>
    </row>
    <row r="591" spans="11:22">
      <c r="K591"/>
      <c r="L591"/>
      <c r="M591"/>
      <c r="O591"/>
      <c r="P591"/>
      <c r="R591"/>
      <c r="S591"/>
      <c r="U591"/>
      <c r="V591"/>
    </row>
    <row r="592" spans="11:22">
      <c r="K592"/>
      <c r="L592"/>
      <c r="M592"/>
      <c r="O592"/>
      <c r="P592"/>
      <c r="R592"/>
      <c r="S592"/>
      <c r="U592"/>
      <c r="V592"/>
    </row>
    <row r="593" spans="11:22">
      <c r="K593"/>
      <c r="L593"/>
      <c r="M593"/>
      <c r="O593"/>
      <c r="P593"/>
      <c r="R593"/>
      <c r="S593"/>
      <c r="U593"/>
      <c r="V593"/>
    </row>
    <row r="594" spans="11:22">
      <c r="K594"/>
      <c r="L594"/>
      <c r="M594"/>
      <c r="O594"/>
      <c r="P594"/>
      <c r="R594"/>
      <c r="S594"/>
      <c r="U594"/>
      <c r="V594"/>
    </row>
    <row r="595" spans="11:22">
      <c r="K595"/>
      <c r="L595"/>
      <c r="M595"/>
      <c r="O595"/>
      <c r="P595"/>
      <c r="R595"/>
      <c r="S595"/>
      <c r="U595"/>
      <c r="V595"/>
    </row>
    <row r="596" spans="11:22">
      <c r="K596"/>
      <c r="L596"/>
      <c r="M596"/>
      <c r="O596"/>
      <c r="P596"/>
      <c r="R596"/>
      <c r="S596"/>
      <c r="U596"/>
      <c r="V596"/>
    </row>
    <row r="597" spans="11:22">
      <c r="K597"/>
      <c r="L597"/>
      <c r="M597"/>
      <c r="O597"/>
      <c r="P597"/>
      <c r="R597"/>
      <c r="S597"/>
      <c r="U597"/>
      <c r="V597"/>
    </row>
    <row r="598" spans="11:22">
      <c r="K598"/>
      <c r="L598"/>
      <c r="M598"/>
      <c r="O598"/>
      <c r="P598"/>
      <c r="R598"/>
      <c r="S598"/>
      <c r="U598"/>
      <c r="V598"/>
    </row>
    <row r="599" spans="11:22">
      <c r="K599"/>
      <c r="L599"/>
      <c r="M599"/>
      <c r="O599"/>
      <c r="P599"/>
      <c r="R599"/>
      <c r="S599"/>
      <c r="U599"/>
      <c r="V599"/>
    </row>
    <row r="600" spans="11:22">
      <c r="K600"/>
      <c r="L600"/>
      <c r="M600"/>
      <c r="O600"/>
      <c r="P600"/>
      <c r="R600"/>
      <c r="S600"/>
      <c r="U600"/>
      <c r="V600"/>
    </row>
    <row r="601" spans="11:22">
      <c r="K601"/>
      <c r="L601"/>
      <c r="M601"/>
      <c r="O601"/>
      <c r="P601"/>
      <c r="R601"/>
      <c r="S601"/>
      <c r="U601"/>
      <c r="V601"/>
    </row>
    <row r="602" spans="11:22">
      <c r="K602"/>
      <c r="L602"/>
      <c r="M602"/>
      <c r="O602"/>
      <c r="P602"/>
      <c r="R602"/>
      <c r="S602"/>
      <c r="U602"/>
      <c r="V602"/>
    </row>
    <row r="603" spans="11:22">
      <c r="K603"/>
      <c r="L603"/>
      <c r="M603"/>
      <c r="O603"/>
      <c r="P603"/>
      <c r="R603"/>
      <c r="S603"/>
      <c r="U603"/>
      <c r="V603"/>
    </row>
    <row r="604" spans="11:22">
      <c r="K604"/>
      <c r="L604"/>
      <c r="M604"/>
      <c r="O604"/>
      <c r="P604"/>
      <c r="R604"/>
      <c r="S604"/>
      <c r="U604"/>
      <c r="V604"/>
    </row>
    <row r="605" spans="11:22">
      <c r="K605"/>
      <c r="L605"/>
      <c r="M605"/>
      <c r="O605"/>
      <c r="P605"/>
      <c r="R605"/>
      <c r="S605"/>
      <c r="U605"/>
      <c r="V605"/>
    </row>
    <row r="606" spans="11:22">
      <c r="K606"/>
      <c r="L606"/>
      <c r="M606"/>
      <c r="O606"/>
      <c r="P606"/>
      <c r="R606"/>
      <c r="S606"/>
      <c r="U606"/>
      <c r="V606"/>
    </row>
    <row r="607" spans="11:22">
      <c r="K607"/>
      <c r="L607"/>
      <c r="M607"/>
      <c r="O607"/>
      <c r="P607"/>
      <c r="R607"/>
      <c r="S607"/>
      <c r="U607"/>
      <c r="V607"/>
    </row>
    <row r="608" spans="11:22">
      <c r="K608"/>
      <c r="L608"/>
      <c r="M608"/>
      <c r="O608"/>
      <c r="P608"/>
      <c r="R608"/>
      <c r="S608"/>
      <c r="U608"/>
      <c r="V608"/>
    </row>
    <row r="609" spans="11:22">
      <c r="K609"/>
      <c r="L609"/>
      <c r="M609"/>
      <c r="O609"/>
      <c r="P609"/>
      <c r="R609"/>
      <c r="S609"/>
      <c r="U609"/>
      <c r="V609"/>
    </row>
    <row r="610" spans="11:22">
      <c r="K610"/>
      <c r="L610"/>
      <c r="M610"/>
      <c r="O610"/>
      <c r="P610"/>
      <c r="R610"/>
      <c r="S610"/>
      <c r="U610"/>
      <c r="V610"/>
    </row>
    <row r="611" spans="11:22">
      <c r="K611"/>
      <c r="L611"/>
      <c r="M611"/>
      <c r="O611"/>
      <c r="P611"/>
      <c r="R611"/>
      <c r="S611"/>
      <c r="U611"/>
      <c r="V611"/>
    </row>
    <row r="612" spans="11:22">
      <c r="K612"/>
      <c r="L612"/>
      <c r="M612"/>
      <c r="O612"/>
      <c r="P612"/>
      <c r="R612"/>
      <c r="S612"/>
      <c r="U612"/>
      <c r="V612"/>
    </row>
    <row r="613" spans="11:22">
      <c r="K613"/>
      <c r="L613"/>
      <c r="M613"/>
      <c r="O613"/>
      <c r="P613"/>
      <c r="R613"/>
      <c r="S613"/>
      <c r="U613"/>
      <c r="V613"/>
    </row>
    <row r="614" spans="11:22">
      <c r="K614"/>
      <c r="L614"/>
      <c r="M614"/>
      <c r="O614"/>
      <c r="P614"/>
      <c r="R614"/>
      <c r="S614"/>
      <c r="U614"/>
      <c r="V614"/>
    </row>
    <row r="615" spans="11:22">
      <c r="K615"/>
      <c r="L615"/>
      <c r="M615"/>
      <c r="O615"/>
      <c r="P615"/>
      <c r="R615"/>
      <c r="S615"/>
      <c r="U615"/>
      <c r="V615"/>
    </row>
    <row r="616" spans="11:22">
      <c r="K616"/>
      <c r="L616"/>
      <c r="M616"/>
      <c r="O616"/>
      <c r="P616"/>
      <c r="R616"/>
      <c r="S616"/>
      <c r="U616"/>
      <c r="V616"/>
    </row>
    <row r="617" spans="11:22">
      <c r="K617"/>
      <c r="L617"/>
      <c r="M617"/>
      <c r="O617"/>
      <c r="P617"/>
      <c r="R617"/>
      <c r="S617"/>
      <c r="U617"/>
      <c r="V617"/>
    </row>
    <row r="618" spans="11:22">
      <c r="K618"/>
      <c r="L618"/>
      <c r="M618"/>
      <c r="O618"/>
      <c r="P618"/>
      <c r="R618"/>
      <c r="S618"/>
      <c r="U618"/>
      <c r="V618"/>
    </row>
    <row r="619" spans="11:22">
      <c r="K619"/>
      <c r="L619"/>
      <c r="M619"/>
      <c r="O619"/>
      <c r="P619"/>
      <c r="R619"/>
      <c r="S619"/>
      <c r="U619"/>
      <c r="V619"/>
    </row>
    <row r="620" spans="11:22">
      <c r="K620"/>
      <c r="L620"/>
      <c r="M620"/>
      <c r="O620"/>
      <c r="P620"/>
      <c r="R620"/>
      <c r="S620"/>
      <c r="U620"/>
      <c r="V620"/>
    </row>
    <row r="621" spans="11:22">
      <c r="K621"/>
      <c r="L621"/>
      <c r="M621"/>
      <c r="O621"/>
      <c r="P621"/>
      <c r="R621"/>
      <c r="S621"/>
      <c r="U621"/>
      <c r="V621"/>
    </row>
    <row r="622" spans="11:22">
      <c r="K622"/>
      <c r="L622"/>
      <c r="M622"/>
      <c r="O622"/>
      <c r="P622"/>
      <c r="R622"/>
      <c r="S622"/>
      <c r="U622"/>
      <c r="V622"/>
    </row>
    <row r="623" spans="11:22">
      <c r="K623"/>
      <c r="L623"/>
      <c r="M623"/>
      <c r="O623"/>
      <c r="P623"/>
      <c r="R623"/>
      <c r="S623"/>
      <c r="U623"/>
      <c r="V623"/>
    </row>
    <row r="624" spans="11:22">
      <c r="K624"/>
      <c r="L624"/>
      <c r="M624"/>
      <c r="O624"/>
      <c r="P624"/>
      <c r="R624"/>
      <c r="S624"/>
      <c r="U624"/>
      <c r="V624"/>
    </row>
    <row r="625" spans="11:22">
      <c r="K625"/>
      <c r="L625"/>
      <c r="M625"/>
      <c r="O625"/>
      <c r="P625"/>
      <c r="R625"/>
      <c r="S625"/>
      <c r="U625"/>
      <c r="V625"/>
    </row>
    <row r="626" spans="11:22">
      <c r="K626"/>
      <c r="L626"/>
      <c r="M626"/>
      <c r="O626"/>
      <c r="P626"/>
      <c r="R626"/>
      <c r="S626"/>
      <c r="U626"/>
      <c r="V626"/>
    </row>
    <row r="627" spans="11:22">
      <c r="K627"/>
      <c r="L627"/>
      <c r="M627"/>
      <c r="O627"/>
      <c r="P627"/>
      <c r="R627"/>
      <c r="S627"/>
      <c r="U627"/>
      <c r="V627"/>
    </row>
    <row r="628" spans="11:22">
      <c r="K628"/>
      <c r="L628"/>
      <c r="M628"/>
      <c r="O628"/>
      <c r="P628"/>
      <c r="R628"/>
      <c r="S628"/>
      <c r="U628"/>
      <c r="V628"/>
    </row>
    <row r="629" spans="11:22">
      <c r="K629"/>
      <c r="L629"/>
      <c r="M629"/>
      <c r="O629"/>
      <c r="P629"/>
      <c r="R629"/>
      <c r="S629"/>
      <c r="U629"/>
      <c r="V629"/>
    </row>
    <row r="630" spans="11:22">
      <c r="K630"/>
      <c r="L630"/>
      <c r="M630"/>
      <c r="O630"/>
      <c r="P630"/>
      <c r="R630"/>
      <c r="S630"/>
      <c r="U630"/>
      <c r="V630"/>
    </row>
    <row r="631" spans="11:22">
      <c r="K631"/>
      <c r="L631"/>
      <c r="M631"/>
      <c r="O631"/>
      <c r="P631"/>
      <c r="R631"/>
      <c r="S631"/>
      <c r="U631"/>
      <c r="V631"/>
    </row>
    <row r="632" spans="11:22">
      <c r="K632"/>
      <c r="L632"/>
      <c r="M632"/>
      <c r="O632"/>
      <c r="P632"/>
      <c r="R632"/>
      <c r="S632"/>
      <c r="U632"/>
      <c r="V632"/>
    </row>
    <row r="633" spans="11:22">
      <c r="K633"/>
      <c r="L633"/>
      <c r="M633"/>
      <c r="O633"/>
      <c r="P633"/>
      <c r="R633"/>
      <c r="S633"/>
      <c r="U633"/>
      <c r="V633"/>
    </row>
    <row r="634" spans="11:22">
      <c r="K634"/>
      <c r="L634"/>
      <c r="M634"/>
      <c r="O634"/>
      <c r="P634"/>
      <c r="R634"/>
      <c r="S634"/>
      <c r="U634"/>
      <c r="V634"/>
    </row>
    <row r="635" spans="11:22">
      <c r="K635"/>
      <c r="L635"/>
      <c r="M635"/>
      <c r="O635"/>
      <c r="P635"/>
      <c r="R635"/>
      <c r="S635"/>
      <c r="U635"/>
      <c r="V635"/>
    </row>
    <row r="636" spans="11:22">
      <c r="K636"/>
      <c r="L636"/>
      <c r="M636"/>
      <c r="O636"/>
      <c r="P636"/>
      <c r="R636"/>
      <c r="S636"/>
      <c r="U636"/>
      <c r="V636"/>
    </row>
    <row r="637" spans="11:22">
      <c r="K637"/>
      <c r="L637"/>
      <c r="M637"/>
      <c r="O637"/>
      <c r="P637"/>
      <c r="R637"/>
      <c r="S637"/>
      <c r="U637"/>
      <c r="V637"/>
    </row>
    <row r="638" spans="11:22">
      <c r="K638"/>
      <c r="L638"/>
      <c r="M638"/>
      <c r="O638"/>
      <c r="P638"/>
      <c r="R638"/>
      <c r="S638"/>
      <c r="U638"/>
      <c r="V638"/>
    </row>
    <row r="639" spans="11:22">
      <c r="K639"/>
      <c r="L639"/>
      <c r="M639"/>
      <c r="O639"/>
      <c r="P639"/>
      <c r="R639"/>
      <c r="S639"/>
      <c r="U639"/>
      <c r="V639"/>
    </row>
    <row r="640" spans="11:22">
      <c r="K640"/>
      <c r="L640"/>
      <c r="M640"/>
      <c r="O640"/>
      <c r="P640"/>
      <c r="R640"/>
      <c r="S640"/>
      <c r="U640"/>
      <c r="V640"/>
    </row>
    <row r="641" spans="11:22">
      <c r="K641"/>
      <c r="L641"/>
      <c r="M641"/>
      <c r="O641"/>
      <c r="P641"/>
      <c r="R641"/>
      <c r="S641"/>
      <c r="U641"/>
      <c r="V641"/>
    </row>
    <row r="642" spans="11:22">
      <c r="K642"/>
      <c r="L642"/>
      <c r="M642"/>
      <c r="O642"/>
      <c r="P642"/>
      <c r="R642"/>
      <c r="S642"/>
      <c r="U642"/>
      <c r="V642"/>
    </row>
    <row r="643" spans="11:22">
      <c r="K643"/>
      <c r="L643"/>
      <c r="M643"/>
      <c r="O643"/>
      <c r="P643"/>
      <c r="R643"/>
      <c r="S643"/>
      <c r="U643"/>
      <c r="V643"/>
    </row>
    <row r="644" spans="11:22">
      <c r="K644"/>
      <c r="L644"/>
      <c r="M644"/>
      <c r="O644"/>
      <c r="P644"/>
      <c r="R644"/>
      <c r="S644"/>
      <c r="U644"/>
      <c r="V644"/>
    </row>
    <row r="645" spans="11:22">
      <c r="K645"/>
      <c r="L645"/>
      <c r="M645"/>
      <c r="O645"/>
      <c r="P645"/>
      <c r="R645"/>
      <c r="S645"/>
      <c r="U645"/>
      <c r="V645"/>
    </row>
    <row r="646" spans="11:22">
      <c r="K646"/>
      <c r="L646"/>
      <c r="M646"/>
      <c r="O646"/>
      <c r="P646"/>
      <c r="R646"/>
      <c r="S646"/>
      <c r="U646"/>
      <c r="V646"/>
    </row>
    <row r="647" spans="11:22">
      <c r="K647"/>
      <c r="L647"/>
      <c r="M647"/>
      <c r="O647"/>
      <c r="P647"/>
      <c r="R647"/>
      <c r="S647"/>
      <c r="U647"/>
      <c r="V647"/>
    </row>
    <row r="648" spans="11:22">
      <c r="K648"/>
      <c r="L648"/>
      <c r="M648"/>
      <c r="O648"/>
      <c r="P648"/>
      <c r="R648"/>
      <c r="S648"/>
      <c r="U648"/>
      <c r="V648"/>
    </row>
    <row r="649" spans="11:22">
      <c r="K649"/>
      <c r="L649"/>
      <c r="M649"/>
      <c r="O649"/>
      <c r="P649"/>
      <c r="R649"/>
      <c r="S649"/>
      <c r="U649"/>
      <c r="V649"/>
    </row>
    <row r="650" spans="11:22">
      <c r="K650"/>
      <c r="L650"/>
      <c r="M650"/>
      <c r="O650"/>
      <c r="P650"/>
      <c r="R650"/>
      <c r="S650"/>
      <c r="U650"/>
      <c r="V650"/>
    </row>
    <row r="651" spans="11:22">
      <c r="K651"/>
      <c r="L651"/>
      <c r="M651"/>
      <c r="O651"/>
      <c r="P651"/>
      <c r="R651"/>
      <c r="S651"/>
      <c r="U651"/>
      <c r="V651"/>
    </row>
    <row r="652" spans="11:22">
      <c r="K652"/>
      <c r="L652"/>
      <c r="M652"/>
      <c r="O652"/>
      <c r="P652"/>
      <c r="R652"/>
      <c r="S652"/>
      <c r="U652"/>
      <c r="V652"/>
    </row>
    <row r="653" spans="11:22">
      <c r="K653"/>
      <c r="L653"/>
      <c r="M653"/>
      <c r="O653"/>
      <c r="P653"/>
      <c r="R653"/>
      <c r="S653"/>
      <c r="U653"/>
      <c r="V653"/>
    </row>
    <row r="654" spans="11:22">
      <c r="K654"/>
      <c r="L654"/>
      <c r="M654"/>
      <c r="O654"/>
      <c r="P654"/>
      <c r="R654"/>
      <c r="S654"/>
      <c r="U654"/>
      <c r="V654"/>
    </row>
    <row r="655" spans="11:22">
      <c r="K655"/>
      <c r="L655"/>
      <c r="M655"/>
      <c r="O655"/>
      <c r="P655"/>
      <c r="R655"/>
      <c r="S655"/>
      <c r="U655"/>
      <c r="V655"/>
    </row>
    <row r="656" spans="11:22">
      <c r="K656"/>
      <c r="L656"/>
      <c r="M656"/>
      <c r="O656"/>
      <c r="P656"/>
      <c r="R656"/>
      <c r="S656"/>
      <c r="U656"/>
      <c r="V656"/>
    </row>
    <row r="657" spans="11:22">
      <c r="K657"/>
      <c r="L657"/>
      <c r="M657"/>
      <c r="O657"/>
      <c r="P657"/>
      <c r="R657"/>
      <c r="S657"/>
      <c r="U657"/>
      <c r="V657"/>
    </row>
    <row r="658" spans="11:22">
      <c r="K658"/>
      <c r="L658"/>
      <c r="M658"/>
      <c r="O658"/>
      <c r="P658"/>
      <c r="R658"/>
      <c r="S658"/>
      <c r="U658"/>
      <c r="V658"/>
    </row>
    <row r="659" spans="11:22">
      <c r="K659"/>
      <c r="L659"/>
      <c r="M659"/>
      <c r="O659"/>
      <c r="P659"/>
      <c r="R659"/>
      <c r="S659"/>
      <c r="U659"/>
      <c r="V659"/>
    </row>
    <row r="660" spans="11:22">
      <c r="K660"/>
      <c r="L660"/>
      <c r="M660"/>
      <c r="O660"/>
      <c r="P660"/>
      <c r="R660"/>
      <c r="S660"/>
      <c r="U660"/>
      <c r="V660"/>
    </row>
    <row r="661" spans="11:22">
      <c r="K661"/>
      <c r="L661"/>
      <c r="M661"/>
      <c r="O661"/>
      <c r="P661"/>
      <c r="R661"/>
      <c r="S661"/>
      <c r="U661"/>
      <c r="V661"/>
    </row>
    <row r="662" spans="11:22">
      <c r="K662"/>
      <c r="L662"/>
      <c r="M662"/>
      <c r="O662"/>
      <c r="P662"/>
      <c r="R662"/>
      <c r="S662"/>
      <c r="U662"/>
      <c r="V662"/>
    </row>
    <row r="663" spans="11:22">
      <c r="K663"/>
      <c r="L663"/>
      <c r="M663"/>
      <c r="O663"/>
      <c r="P663"/>
      <c r="R663"/>
      <c r="S663"/>
      <c r="U663"/>
      <c r="V663"/>
    </row>
    <row r="664" spans="11:22">
      <c r="K664"/>
      <c r="L664"/>
      <c r="M664"/>
      <c r="O664"/>
      <c r="P664"/>
      <c r="R664"/>
      <c r="S664"/>
      <c r="U664"/>
      <c r="V664"/>
    </row>
    <row r="665" spans="11:22">
      <c r="K665"/>
      <c r="L665"/>
      <c r="M665"/>
      <c r="O665"/>
      <c r="P665"/>
      <c r="R665"/>
      <c r="S665"/>
      <c r="U665"/>
      <c r="V665"/>
    </row>
    <row r="666" spans="11:22">
      <c r="K666"/>
      <c r="L666"/>
      <c r="M666"/>
      <c r="O666"/>
      <c r="P666"/>
      <c r="R666"/>
      <c r="S666"/>
      <c r="U666"/>
      <c r="V666"/>
    </row>
    <row r="667" spans="11:22">
      <c r="K667"/>
      <c r="L667"/>
      <c r="M667"/>
      <c r="O667"/>
      <c r="P667"/>
      <c r="R667"/>
      <c r="S667"/>
      <c r="U667"/>
      <c r="V667"/>
    </row>
    <row r="668" spans="11:22">
      <c r="K668"/>
      <c r="L668"/>
      <c r="M668"/>
      <c r="O668"/>
      <c r="P668"/>
      <c r="R668"/>
      <c r="S668"/>
      <c r="U668"/>
      <c r="V668"/>
    </row>
    <row r="669" spans="11:22">
      <c r="K669"/>
      <c r="L669"/>
      <c r="M669"/>
      <c r="O669"/>
      <c r="P669"/>
      <c r="R669"/>
      <c r="S669"/>
      <c r="U669"/>
      <c r="V669"/>
    </row>
    <row r="670" spans="11:22">
      <c r="K670"/>
      <c r="L670"/>
      <c r="M670"/>
      <c r="O670"/>
      <c r="P670"/>
      <c r="R670"/>
      <c r="S670"/>
      <c r="U670"/>
      <c r="V670"/>
    </row>
    <row r="671" spans="11:22">
      <c r="K671"/>
      <c r="L671"/>
      <c r="M671"/>
      <c r="O671"/>
      <c r="P671"/>
      <c r="R671"/>
      <c r="S671"/>
      <c r="U671"/>
      <c r="V671"/>
    </row>
    <row r="672" spans="11:22">
      <c r="K672"/>
      <c r="L672"/>
      <c r="M672"/>
      <c r="O672"/>
      <c r="P672"/>
      <c r="R672"/>
      <c r="S672"/>
      <c r="U672"/>
      <c r="V672"/>
    </row>
    <row r="673" spans="11:22">
      <c r="K673"/>
      <c r="L673"/>
      <c r="M673"/>
      <c r="O673"/>
      <c r="P673"/>
      <c r="R673"/>
      <c r="S673"/>
      <c r="U673"/>
      <c r="V673"/>
    </row>
    <row r="674" spans="11:22">
      <c r="K674"/>
      <c r="L674"/>
      <c r="M674"/>
      <c r="O674"/>
      <c r="P674"/>
      <c r="R674"/>
      <c r="S674"/>
      <c r="U674"/>
      <c r="V674"/>
    </row>
    <row r="675" spans="11:22">
      <c r="K675"/>
      <c r="L675"/>
      <c r="M675"/>
      <c r="O675"/>
      <c r="P675"/>
      <c r="R675"/>
      <c r="S675"/>
      <c r="U675"/>
      <c r="V675"/>
    </row>
    <row r="676" spans="11:22">
      <c r="K676"/>
      <c r="L676"/>
      <c r="M676"/>
      <c r="O676"/>
      <c r="P676"/>
      <c r="R676"/>
      <c r="S676"/>
      <c r="U676"/>
      <c r="V676"/>
    </row>
    <row r="677" spans="11:22">
      <c r="K677"/>
      <c r="L677"/>
      <c r="M677"/>
      <c r="O677"/>
      <c r="P677"/>
      <c r="R677"/>
      <c r="S677"/>
      <c r="U677"/>
      <c r="V677"/>
    </row>
    <row r="678" spans="11:22">
      <c r="K678"/>
      <c r="L678"/>
      <c r="M678"/>
      <c r="O678"/>
      <c r="P678"/>
      <c r="R678"/>
      <c r="S678"/>
      <c r="U678"/>
      <c r="V678"/>
    </row>
    <row r="679" spans="11:22">
      <c r="K679"/>
      <c r="L679"/>
      <c r="M679"/>
      <c r="O679"/>
      <c r="P679"/>
      <c r="R679"/>
      <c r="S679"/>
      <c r="U679"/>
      <c r="V679"/>
    </row>
    <row r="680" spans="11:22">
      <c r="K680"/>
      <c r="L680"/>
      <c r="M680"/>
      <c r="O680"/>
      <c r="P680"/>
      <c r="R680"/>
      <c r="S680"/>
      <c r="U680"/>
      <c r="V680"/>
    </row>
    <row r="681" spans="11:22">
      <c r="K681"/>
      <c r="L681"/>
      <c r="M681"/>
      <c r="O681"/>
      <c r="P681"/>
      <c r="R681"/>
      <c r="S681"/>
      <c r="U681"/>
      <c r="V681"/>
    </row>
    <row r="682" spans="11:22">
      <c r="K682"/>
      <c r="L682"/>
      <c r="M682"/>
      <c r="O682"/>
      <c r="P682"/>
      <c r="R682"/>
      <c r="S682"/>
      <c r="U682"/>
      <c r="V682"/>
    </row>
    <row r="683" spans="11:22">
      <c r="K683"/>
      <c r="L683"/>
      <c r="M683"/>
      <c r="O683"/>
      <c r="P683"/>
      <c r="R683"/>
      <c r="S683"/>
      <c r="U683"/>
      <c r="V683"/>
    </row>
    <row r="684" spans="11:22">
      <c r="K684"/>
      <c r="L684"/>
      <c r="M684"/>
      <c r="O684"/>
      <c r="P684"/>
      <c r="R684"/>
      <c r="S684"/>
      <c r="U684"/>
      <c r="V684"/>
    </row>
    <row r="685" spans="11:22">
      <c r="K685"/>
      <c r="L685"/>
      <c r="M685"/>
      <c r="O685"/>
      <c r="P685"/>
      <c r="R685"/>
      <c r="S685"/>
      <c r="U685"/>
      <c r="V685"/>
    </row>
    <row r="686" spans="11:22">
      <c r="K686"/>
      <c r="L686"/>
      <c r="M686"/>
      <c r="O686"/>
      <c r="P686"/>
      <c r="R686"/>
      <c r="S686"/>
      <c r="U686"/>
      <c r="V686"/>
    </row>
    <row r="687" spans="11:22">
      <c r="K687"/>
      <c r="L687"/>
      <c r="M687"/>
      <c r="O687"/>
      <c r="P687"/>
      <c r="R687"/>
      <c r="S687"/>
      <c r="U687"/>
      <c r="V687"/>
    </row>
    <row r="688" spans="11:22">
      <c r="K688"/>
      <c r="L688"/>
      <c r="M688"/>
      <c r="O688"/>
      <c r="P688"/>
      <c r="R688"/>
      <c r="S688"/>
      <c r="U688"/>
      <c r="V688"/>
    </row>
    <row r="689" spans="11:22">
      <c r="K689"/>
      <c r="L689"/>
      <c r="M689"/>
      <c r="O689"/>
      <c r="P689"/>
      <c r="R689"/>
      <c r="S689"/>
      <c r="U689"/>
      <c r="V689"/>
    </row>
    <row r="690" spans="11:22">
      <c r="K690"/>
      <c r="L690"/>
      <c r="M690"/>
      <c r="O690"/>
      <c r="P690"/>
      <c r="R690"/>
      <c r="S690"/>
      <c r="U690"/>
      <c r="V690"/>
    </row>
    <row r="691" spans="11:22">
      <c r="K691"/>
      <c r="L691"/>
      <c r="M691"/>
      <c r="O691"/>
      <c r="P691"/>
      <c r="R691"/>
      <c r="S691"/>
      <c r="U691"/>
      <c r="V691"/>
    </row>
    <row r="692" spans="11:22">
      <c r="K692"/>
      <c r="L692"/>
      <c r="M692"/>
      <c r="O692"/>
      <c r="P692"/>
      <c r="R692"/>
      <c r="S692"/>
      <c r="U692"/>
      <c r="V692"/>
    </row>
    <row r="693" spans="11:22">
      <c r="K693"/>
      <c r="L693"/>
      <c r="M693"/>
      <c r="O693"/>
      <c r="P693"/>
      <c r="R693"/>
      <c r="S693"/>
      <c r="U693"/>
      <c r="V693"/>
    </row>
    <row r="694" spans="11:22">
      <c r="K694"/>
      <c r="L694"/>
      <c r="M694"/>
      <c r="O694"/>
      <c r="P694"/>
      <c r="R694"/>
      <c r="S694"/>
      <c r="U694"/>
      <c r="V694"/>
    </row>
    <row r="695" spans="11:22">
      <c r="K695"/>
      <c r="L695"/>
      <c r="M695"/>
      <c r="O695"/>
      <c r="P695"/>
      <c r="R695"/>
      <c r="S695"/>
      <c r="U695"/>
      <c r="V695"/>
    </row>
    <row r="696" spans="11:22">
      <c r="K696"/>
      <c r="L696"/>
      <c r="M696"/>
      <c r="O696"/>
      <c r="P696"/>
      <c r="R696"/>
      <c r="S696"/>
      <c r="U696"/>
      <c r="V696"/>
    </row>
    <row r="697" spans="11:22">
      <c r="K697"/>
      <c r="L697"/>
      <c r="M697"/>
      <c r="O697"/>
      <c r="P697"/>
      <c r="R697"/>
      <c r="S697"/>
      <c r="U697"/>
      <c r="V697"/>
    </row>
    <row r="698" spans="11:22">
      <c r="K698"/>
      <c r="L698"/>
      <c r="M698"/>
      <c r="O698"/>
      <c r="P698"/>
      <c r="R698"/>
      <c r="S698"/>
      <c r="U698"/>
      <c r="V698"/>
    </row>
    <row r="699" spans="11:22">
      <c r="K699"/>
      <c r="L699"/>
      <c r="M699"/>
      <c r="O699"/>
      <c r="P699"/>
      <c r="R699"/>
      <c r="S699"/>
      <c r="U699"/>
      <c r="V699"/>
    </row>
    <row r="700" spans="11:22">
      <c r="K700"/>
      <c r="L700"/>
      <c r="M700"/>
      <c r="O700"/>
      <c r="P700"/>
      <c r="R700"/>
      <c r="S700"/>
      <c r="U700"/>
      <c r="V700"/>
    </row>
    <row r="701" spans="11:22">
      <c r="K701"/>
      <c r="L701"/>
      <c r="M701"/>
      <c r="O701"/>
      <c r="P701"/>
      <c r="R701"/>
      <c r="S701"/>
      <c r="U701"/>
      <c r="V701"/>
    </row>
    <row r="702" spans="11:22">
      <c r="K702"/>
      <c r="L702"/>
      <c r="M702"/>
      <c r="O702"/>
      <c r="P702"/>
      <c r="R702"/>
      <c r="S702"/>
      <c r="U702"/>
      <c r="V702"/>
    </row>
    <row r="703" spans="11:22">
      <c r="K703"/>
      <c r="L703"/>
      <c r="M703"/>
      <c r="O703"/>
      <c r="P703"/>
      <c r="R703"/>
      <c r="S703"/>
      <c r="U703"/>
      <c r="V703"/>
    </row>
    <row r="704" spans="11:22">
      <c r="K704"/>
      <c r="L704"/>
      <c r="M704"/>
      <c r="O704"/>
      <c r="P704"/>
      <c r="R704"/>
      <c r="S704"/>
      <c r="U704"/>
      <c r="V704"/>
    </row>
    <row r="705" spans="11:22">
      <c r="K705"/>
      <c r="L705"/>
      <c r="M705"/>
      <c r="O705"/>
      <c r="P705"/>
      <c r="R705"/>
      <c r="S705"/>
      <c r="U705"/>
      <c r="V705"/>
    </row>
    <row r="706" spans="11:22">
      <c r="K706"/>
      <c r="L706"/>
      <c r="M706"/>
      <c r="O706"/>
      <c r="P706"/>
      <c r="R706"/>
      <c r="S706"/>
      <c r="U706"/>
      <c r="V706"/>
    </row>
    <row r="707" spans="11:22">
      <c r="K707"/>
      <c r="L707"/>
      <c r="M707"/>
      <c r="O707"/>
      <c r="P707"/>
      <c r="R707"/>
      <c r="S707"/>
      <c r="U707"/>
      <c r="V707"/>
    </row>
    <row r="708" spans="11:22">
      <c r="K708"/>
      <c r="L708"/>
      <c r="M708"/>
      <c r="O708"/>
      <c r="P708"/>
      <c r="R708"/>
      <c r="S708"/>
      <c r="U708"/>
      <c r="V708"/>
    </row>
    <row r="709" spans="11:22">
      <c r="K709"/>
      <c r="L709"/>
      <c r="M709"/>
      <c r="O709"/>
      <c r="P709"/>
      <c r="R709"/>
      <c r="S709"/>
      <c r="U709"/>
      <c r="V709"/>
    </row>
    <row r="710" spans="11:22">
      <c r="K710"/>
      <c r="L710"/>
      <c r="M710"/>
      <c r="O710"/>
      <c r="P710"/>
      <c r="R710"/>
      <c r="S710"/>
      <c r="U710"/>
      <c r="V710"/>
    </row>
    <row r="711" spans="11:22">
      <c r="K711"/>
      <c r="L711"/>
      <c r="M711"/>
      <c r="O711"/>
      <c r="P711"/>
      <c r="R711"/>
      <c r="S711"/>
      <c r="U711"/>
      <c r="V711"/>
    </row>
    <row r="712" spans="11:22">
      <c r="K712"/>
      <c r="L712"/>
      <c r="M712"/>
      <c r="O712"/>
      <c r="P712"/>
      <c r="R712"/>
      <c r="S712"/>
      <c r="U712"/>
      <c r="V712"/>
    </row>
    <row r="713" spans="11:22">
      <c r="K713"/>
      <c r="L713"/>
      <c r="M713"/>
      <c r="O713"/>
      <c r="P713"/>
      <c r="R713"/>
      <c r="S713"/>
      <c r="U713"/>
      <c r="V713"/>
    </row>
    <row r="714" spans="11:22">
      <c r="K714"/>
      <c r="L714"/>
      <c r="M714"/>
      <c r="O714"/>
      <c r="P714"/>
      <c r="R714"/>
      <c r="S714"/>
      <c r="U714"/>
      <c r="V714"/>
    </row>
    <row r="715" spans="11:22">
      <c r="K715"/>
      <c r="L715"/>
      <c r="M715"/>
      <c r="O715"/>
      <c r="P715"/>
      <c r="R715"/>
      <c r="S715"/>
      <c r="U715"/>
      <c r="V715"/>
    </row>
    <row r="716" spans="11:22">
      <c r="K716"/>
      <c r="L716"/>
      <c r="M716"/>
      <c r="O716"/>
      <c r="P716"/>
      <c r="R716"/>
      <c r="S716"/>
      <c r="U716"/>
      <c r="V716"/>
    </row>
    <row r="717" spans="11:22">
      <c r="K717"/>
      <c r="L717"/>
      <c r="M717"/>
      <c r="O717"/>
      <c r="P717"/>
      <c r="R717"/>
      <c r="S717"/>
      <c r="U717"/>
      <c r="V717"/>
    </row>
    <row r="718" spans="11:22">
      <c r="K718"/>
      <c r="L718"/>
      <c r="M718"/>
      <c r="O718"/>
      <c r="P718"/>
      <c r="R718"/>
      <c r="S718"/>
      <c r="U718"/>
      <c r="V718"/>
    </row>
    <row r="719" spans="11:22">
      <c r="K719"/>
      <c r="L719"/>
      <c r="M719"/>
      <c r="O719"/>
      <c r="P719"/>
      <c r="R719"/>
      <c r="S719"/>
      <c r="U719"/>
      <c r="V719"/>
    </row>
    <row r="720" spans="11:22">
      <c r="K720"/>
      <c r="L720"/>
      <c r="M720"/>
      <c r="O720"/>
      <c r="P720"/>
      <c r="R720"/>
      <c r="S720"/>
      <c r="U720"/>
      <c r="V720"/>
    </row>
    <row r="721" spans="11:22">
      <c r="K721"/>
      <c r="L721"/>
      <c r="M721"/>
      <c r="O721"/>
      <c r="P721"/>
      <c r="R721"/>
      <c r="S721"/>
      <c r="U721"/>
      <c r="V721"/>
    </row>
    <row r="722" spans="11:22">
      <c r="K722"/>
      <c r="L722"/>
      <c r="M722"/>
      <c r="O722"/>
      <c r="P722"/>
      <c r="R722"/>
      <c r="S722"/>
      <c r="U722"/>
      <c r="V722"/>
    </row>
    <row r="723" spans="11:22">
      <c r="K723"/>
      <c r="L723"/>
      <c r="M723"/>
      <c r="O723"/>
      <c r="P723"/>
      <c r="R723"/>
      <c r="S723"/>
      <c r="U723"/>
      <c r="V723"/>
    </row>
    <row r="724" spans="11:22">
      <c r="K724"/>
      <c r="L724"/>
      <c r="M724"/>
      <c r="O724"/>
      <c r="P724"/>
      <c r="R724"/>
      <c r="S724"/>
      <c r="U724"/>
      <c r="V724"/>
    </row>
    <row r="725" spans="11:22">
      <c r="K725"/>
      <c r="L725"/>
      <c r="M725"/>
      <c r="O725"/>
      <c r="P725"/>
      <c r="R725"/>
      <c r="S725"/>
      <c r="U725"/>
      <c r="V725"/>
    </row>
    <row r="726" spans="11:22">
      <c r="K726"/>
      <c r="L726"/>
      <c r="M726"/>
      <c r="O726"/>
      <c r="P726"/>
      <c r="R726"/>
      <c r="S726"/>
      <c r="U726"/>
      <c r="V726"/>
    </row>
    <row r="727" spans="11:22">
      <c r="K727"/>
      <c r="L727"/>
      <c r="M727"/>
      <c r="O727"/>
      <c r="P727"/>
      <c r="R727"/>
      <c r="S727"/>
      <c r="U727"/>
      <c r="V727"/>
    </row>
    <row r="728" spans="11:22">
      <c r="K728"/>
      <c r="L728"/>
      <c r="M728"/>
      <c r="O728"/>
      <c r="P728"/>
      <c r="R728"/>
      <c r="S728"/>
      <c r="U728"/>
      <c r="V728"/>
    </row>
    <row r="729" spans="11:22">
      <c r="K729"/>
      <c r="L729"/>
      <c r="M729"/>
      <c r="O729"/>
      <c r="P729"/>
      <c r="R729"/>
      <c r="S729"/>
      <c r="U729"/>
      <c r="V729"/>
    </row>
    <row r="730" spans="11:22">
      <c r="K730"/>
      <c r="L730"/>
      <c r="M730"/>
      <c r="O730"/>
      <c r="P730"/>
      <c r="R730"/>
      <c r="S730"/>
      <c r="U730"/>
      <c r="V730"/>
    </row>
    <row r="731" spans="11:22">
      <c r="K731"/>
      <c r="L731"/>
      <c r="M731"/>
      <c r="O731"/>
      <c r="P731"/>
      <c r="R731"/>
      <c r="S731"/>
      <c r="U731"/>
      <c r="V731"/>
    </row>
    <row r="732" spans="11:22">
      <c r="K732"/>
      <c r="L732"/>
      <c r="M732"/>
      <c r="O732"/>
      <c r="P732"/>
      <c r="R732"/>
      <c r="S732"/>
      <c r="U732"/>
      <c r="V732"/>
    </row>
    <row r="733" spans="11:22">
      <c r="K733"/>
      <c r="L733"/>
      <c r="M733"/>
      <c r="O733"/>
      <c r="P733"/>
      <c r="R733"/>
      <c r="S733"/>
      <c r="U733"/>
      <c r="V733"/>
    </row>
    <row r="734" spans="11:22">
      <c r="K734"/>
      <c r="L734"/>
      <c r="M734"/>
      <c r="O734"/>
      <c r="P734"/>
      <c r="R734"/>
      <c r="S734"/>
      <c r="U734"/>
      <c r="V734"/>
    </row>
    <row r="735" spans="11:22">
      <c r="K735"/>
      <c r="L735"/>
      <c r="M735"/>
      <c r="O735"/>
      <c r="P735"/>
      <c r="R735"/>
      <c r="S735"/>
      <c r="U735"/>
      <c r="V735"/>
    </row>
    <row r="736" spans="11:22">
      <c r="K736"/>
      <c r="L736"/>
      <c r="M736"/>
      <c r="O736"/>
      <c r="P736"/>
      <c r="R736"/>
      <c r="S736"/>
      <c r="U736"/>
      <c r="V736"/>
    </row>
    <row r="737" spans="11:22">
      <c r="K737"/>
      <c r="L737"/>
      <c r="M737"/>
      <c r="O737"/>
      <c r="P737"/>
      <c r="R737"/>
      <c r="S737"/>
      <c r="U737"/>
      <c r="V737"/>
    </row>
    <row r="738" spans="11:22">
      <c r="K738"/>
      <c r="L738"/>
      <c r="M738"/>
      <c r="O738"/>
      <c r="P738"/>
      <c r="R738"/>
      <c r="S738"/>
      <c r="U738"/>
      <c r="V738"/>
    </row>
    <row r="739" spans="11:22">
      <c r="K739"/>
      <c r="L739"/>
      <c r="M739"/>
      <c r="O739"/>
      <c r="P739"/>
      <c r="R739"/>
      <c r="S739"/>
      <c r="U739"/>
      <c r="V739"/>
    </row>
    <row r="740" spans="11:22">
      <c r="K740"/>
      <c r="L740"/>
      <c r="M740"/>
      <c r="O740"/>
      <c r="P740"/>
      <c r="R740"/>
      <c r="S740"/>
      <c r="U740"/>
      <c r="V740"/>
    </row>
    <row r="741" spans="11:22">
      <c r="K741"/>
      <c r="L741"/>
      <c r="M741"/>
      <c r="O741"/>
      <c r="P741"/>
      <c r="R741"/>
      <c r="S741"/>
      <c r="U741"/>
      <c r="V741"/>
    </row>
    <row r="742" spans="11:22">
      <c r="K742"/>
      <c r="L742"/>
      <c r="M742"/>
      <c r="O742"/>
      <c r="P742"/>
      <c r="R742"/>
      <c r="S742"/>
      <c r="U742"/>
      <c r="V742"/>
    </row>
    <row r="743" spans="11:22">
      <c r="K743"/>
      <c r="L743"/>
      <c r="M743"/>
      <c r="O743"/>
      <c r="P743"/>
      <c r="R743"/>
      <c r="S743"/>
      <c r="U743"/>
      <c r="V743"/>
    </row>
    <row r="744" spans="11:22">
      <c r="K744"/>
      <c r="L744"/>
      <c r="M744"/>
      <c r="O744"/>
      <c r="P744"/>
      <c r="R744"/>
      <c r="S744"/>
      <c r="U744"/>
      <c r="V744"/>
    </row>
    <row r="745" spans="11:22">
      <c r="K745"/>
      <c r="L745"/>
      <c r="M745"/>
      <c r="O745"/>
      <c r="P745"/>
      <c r="R745"/>
      <c r="S745"/>
      <c r="U745"/>
      <c r="V745"/>
    </row>
    <row r="746" spans="11:22">
      <c r="K746"/>
      <c r="L746"/>
      <c r="M746"/>
      <c r="O746"/>
      <c r="P746"/>
      <c r="R746"/>
      <c r="S746"/>
      <c r="U746"/>
      <c r="V746"/>
    </row>
    <row r="747" spans="11:22">
      <c r="K747"/>
      <c r="L747"/>
      <c r="M747"/>
      <c r="O747"/>
      <c r="P747"/>
      <c r="R747"/>
      <c r="S747"/>
      <c r="U747"/>
      <c r="V747"/>
    </row>
    <row r="748" spans="11:22">
      <c r="K748"/>
      <c r="L748"/>
      <c r="M748"/>
      <c r="O748"/>
      <c r="P748"/>
      <c r="R748"/>
      <c r="S748"/>
      <c r="U748"/>
      <c r="V748"/>
    </row>
    <row r="749" spans="11:22">
      <c r="K749"/>
      <c r="L749"/>
      <c r="M749"/>
      <c r="O749"/>
      <c r="P749"/>
      <c r="R749"/>
      <c r="S749"/>
      <c r="U749"/>
      <c r="V749"/>
    </row>
    <row r="750" spans="11:22">
      <c r="K750"/>
      <c r="L750"/>
      <c r="M750"/>
      <c r="O750"/>
      <c r="P750"/>
      <c r="R750"/>
      <c r="S750"/>
      <c r="U750"/>
      <c r="V750"/>
    </row>
    <row r="751" spans="11:22">
      <c r="K751"/>
      <c r="L751"/>
      <c r="M751"/>
      <c r="O751"/>
      <c r="P751"/>
      <c r="R751"/>
      <c r="S751"/>
      <c r="U751"/>
      <c r="V751"/>
    </row>
    <row r="752" spans="11:22">
      <c r="K752"/>
      <c r="L752"/>
      <c r="M752"/>
      <c r="O752"/>
      <c r="P752"/>
      <c r="R752"/>
      <c r="S752"/>
      <c r="U752"/>
      <c r="V752"/>
    </row>
    <row r="753" spans="11:22">
      <c r="K753"/>
      <c r="L753"/>
      <c r="M753"/>
      <c r="O753"/>
      <c r="P753"/>
      <c r="R753"/>
      <c r="S753"/>
      <c r="U753"/>
      <c r="V753"/>
    </row>
    <row r="754" spans="11:22">
      <c r="K754"/>
      <c r="L754"/>
      <c r="M754"/>
      <c r="O754"/>
      <c r="P754"/>
      <c r="R754"/>
      <c r="S754"/>
      <c r="U754"/>
      <c r="V754"/>
    </row>
    <row r="755" spans="11:22">
      <c r="K755"/>
      <c r="L755"/>
      <c r="M755"/>
      <c r="O755"/>
      <c r="P755"/>
      <c r="R755"/>
      <c r="S755"/>
      <c r="U755"/>
      <c r="V755"/>
    </row>
    <row r="756" spans="11:22">
      <c r="K756"/>
      <c r="L756"/>
      <c r="M756"/>
      <c r="O756"/>
      <c r="P756"/>
      <c r="R756"/>
      <c r="S756"/>
      <c r="U756"/>
      <c r="V756"/>
    </row>
    <row r="757" spans="11:22">
      <c r="K757"/>
      <c r="L757"/>
      <c r="M757"/>
      <c r="O757"/>
      <c r="P757"/>
      <c r="R757"/>
      <c r="S757"/>
      <c r="U757"/>
      <c r="V757"/>
    </row>
    <row r="758" spans="11:22">
      <c r="K758"/>
      <c r="L758"/>
      <c r="M758"/>
      <c r="O758"/>
      <c r="P758"/>
      <c r="R758"/>
      <c r="S758"/>
      <c r="U758"/>
      <c r="V758"/>
    </row>
    <row r="759" spans="11:22">
      <c r="K759"/>
      <c r="L759"/>
      <c r="M759"/>
      <c r="O759"/>
      <c r="P759"/>
      <c r="R759"/>
      <c r="S759"/>
      <c r="U759"/>
      <c r="V759"/>
    </row>
    <row r="760" spans="11:22">
      <c r="K760"/>
      <c r="L760"/>
      <c r="M760"/>
      <c r="O760"/>
      <c r="P760"/>
      <c r="R760"/>
      <c r="S760"/>
      <c r="U760"/>
      <c r="V760"/>
    </row>
    <row r="761" spans="11:22">
      <c r="K761"/>
      <c r="L761"/>
      <c r="M761"/>
      <c r="O761"/>
      <c r="P761"/>
      <c r="R761"/>
      <c r="S761"/>
      <c r="U761"/>
      <c r="V761"/>
    </row>
    <row r="762" spans="11:22">
      <c r="K762"/>
      <c r="L762"/>
      <c r="M762"/>
      <c r="O762"/>
      <c r="P762"/>
      <c r="R762"/>
      <c r="S762"/>
      <c r="U762"/>
      <c r="V762"/>
    </row>
    <row r="763" spans="11:22">
      <c r="K763"/>
      <c r="L763"/>
      <c r="M763"/>
      <c r="O763"/>
      <c r="P763"/>
      <c r="R763"/>
      <c r="S763"/>
      <c r="U763"/>
      <c r="V763"/>
    </row>
    <row r="764" spans="11:22">
      <c r="K764"/>
      <c r="L764"/>
      <c r="M764"/>
      <c r="O764"/>
      <c r="P764"/>
      <c r="R764"/>
      <c r="S764"/>
      <c r="U764"/>
      <c r="V764"/>
    </row>
    <row r="765" spans="11:22">
      <c r="K765"/>
      <c r="L765"/>
      <c r="M765"/>
      <c r="O765"/>
      <c r="P765"/>
      <c r="R765"/>
      <c r="S765"/>
      <c r="U765"/>
      <c r="V765"/>
    </row>
    <row r="766" spans="11:22">
      <c r="K766"/>
      <c r="L766"/>
      <c r="M766"/>
      <c r="O766"/>
      <c r="P766"/>
      <c r="R766"/>
      <c r="S766"/>
      <c r="U766"/>
      <c r="V766"/>
    </row>
    <row r="767" spans="11:22">
      <c r="K767"/>
      <c r="L767"/>
      <c r="M767"/>
      <c r="O767"/>
      <c r="P767"/>
      <c r="R767"/>
      <c r="S767"/>
      <c r="U767"/>
      <c r="V767"/>
    </row>
    <row r="768" spans="11:22">
      <c r="K768"/>
      <c r="L768"/>
      <c r="M768"/>
      <c r="O768"/>
      <c r="P768"/>
      <c r="R768"/>
      <c r="S768"/>
      <c r="U768"/>
      <c r="V768"/>
    </row>
    <row r="769" spans="11:22">
      <c r="K769"/>
      <c r="L769"/>
      <c r="M769"/>
      <c r="O769"/>
      <c r="P769"/>
      <c r="R769"/>
      <c r="S769"/>
      <c r="U769"/>
      <c r="V769"/>
    </row>
    <row r="770" spans="11:22">
      <c r="K770"/>
      <c r="L770"/>
      <c r="M770"/>
      <c r="O770"/>
      <c r="P770"/>
      <c r="R770"/>
      <c r="S770"/>
      <c r="U770"/>
      <c r="V770"/>
    </row>
    <row r="771" spans="11:22">
      <c r="K771"/>
      <c r="L771"/>
      <c r="M771"/>
      <c r="O771"/>
      <c r="P771"/>
      <c r="R771"/>
      <c r="S771"/>
      <c r="U771"/>
      <c r="V771"/>
    </row>
    <row r="772" spans="11:22">
      <c r="K772"/>
      <c r="L772"/>
      <c r="M772"/>
      <c r="O772"/>
      <c r="P772"/>
      <c r="R772"/>
      <c r="S772"/>
      <c r="U772"/>
      <c r="V772"/>
    </row>
    <row r="773" spans="11:22">
      <c r="K773"/>
      <c r="L773"/>
      <c r="M773"/>
      <c r="O773"/>
      <c r="P773"/>
      <c r="R773"/>
      <c r="S773"/>
      <c r="U773"/>
      <c r="V773"/>
    </row>
    <row r="774" spans="11:22">
      <c r="K774"/>
      <c r="L774"/>
      <c r="M774"/>
      <c r="O774"/>
      <c r="P774"/>
      <c r="R774"/>
      <c r="S774"/>
      <c r="U774"/>
      <c r="V774"/>
    </row>
    <row r="775" spans="11:22">
      <c r="K775"/>
      <c r="L775"/>
      <c r="M775"/>
      <c r="O775"/>
      <c r="P775"/>
      <c r="R775"/>
      <c r="S775"/>
      <c r="U775"/>
      <c r="V775"/>
    </row>
    <row r="776" spans="11:22">
      <c r="K776"/>
      <c r="L776"/>
      <c r="M776"/>
      <c r="O776"/>
      <c r="P776"/>
      <c r="R776"/>
      <c r="S776"/>
      <c r="U776"/>
      <c r="V776"/>
    </row>
    <row r="777" spans="11:22">
      <c r="K777"/>
      <c r="L777"/>
      <c r="M777"/>
      <c r="O777"/>
      <c r="P777"/>
      <c r="R777"/>
      <c r="S777"/>
      <c r="U777"/>
      <c r="V777"/>
    </row>
    <row r="778" spans="11:22">
      <c r="K778"/>
      <c r="L778"/>
      <c r="M778"/>
      <c r="O778"/>
      <c r="P778"/>
      <c r="R778"/>
      <c r="S778"/>
      <c r="U778"/>
      <c r="V778"/>
    </row>
    <row r="779" spans="11:22">
      <c r="K779"/>
      <c r="L779"/>
      <c r="M779"/>
      <c r="O779"/>
      <c r="P779"/>
      <c r="R779"/>
      <c r="S779"/>
      <c r="U779"/>
      <c r="V779"/>
    </row>
    <row r="780" spans="11:22">
      <c r="K780"/>
      <c r="L780"/>
      <c r="M780"/>
      <c r="O780"/>
      <c r="P780"/>
      <c r="R780"/>
      <c r="S780"/>
      <c r="U780"/>
      <c r="V780"/>
    </row>
    <row r="781" spans="11:22">
      <c r="K781"/>
      <c r="L781"/>
      <c r="M781"/>
      <c r="O781"/>
      <c r="P781"/>
      <c r="R781"/>
      <c r="S781"/>
      <c r="U781"/>
      <c r="V781"/>
    </row>
    <row r="782" spans="11:22">
      <c r="K782"/>
      <c r="L782"/>
      <c r="M782"/>
      <c r="O782"/>
      <c r="P782"/>
      <c r="R782"/>
      <c r="S782"/>
      <c r="U782"/>
      <c r="V782"/>
    </row>
    <row r="783" spans="11:22">
      <c r="K783"/>
      <c r="L783"/>
      <c r="M783"/>
      <c r="O783"/>
      <c r="P783"/>
      <c r="R783"/>
      <c r="S783"/>
      <c r="U783"/>
      <c r="V783"/>
    </row>
    <row r="784" spans="11:22">
      <c r="K784"/>
      <c r="L784"/>
      <c r="M784"/>
      <c r="O784"/>
      <c r="P784"/>
      <c r="R784"/>
      <c r="S784"/>
      <c r="U784"/>
      <c r="V784"/>
    </row>
    <row r="785" spans="11:22">
      <c r="K785"/>
      <c r="L785"/>
      <c r="M785"/>
      <c r="O785"/>
      <c r="P785"/>
      <c r="R785"/>
      <c r="S785"/>
      <c r="U785"/>
      <c r="V785"/>
    </row>
    <row r="786" spans="11:22">
      <c r="K786"/>
      <c r="L786"/>
      <c r="M786"/>
      <c r="O786"/>
      <c r="P786"/>
      <c r="R786"/>
      <c r="S786"/>
      <c r="U786"/>
      <c r="V786"/>
    </row>
    <row r="787" spans="11:22">
      <c r="K787"/>
      <c r="L787"/>
      <c r="M787"/>
      <c r="O787"/>
      <c r="P787"/>
      <c r="R787"/>
      <c r="S787"/>
      <c r="U787"/>
      <c r="V787"/>
    </row>
    <row r="788" spans="11:22">
      <c r="K788"/>
      <c r="L788"/>
      <c r="M788"/>
      <c r="O788"/>
      <c r="P788"/>
      <c r="R788"/>
      <c r="S788"/>
      <c r="U788"/>
      <c r="V788"/>
    </row>
    <row r="789" spans="11:22">
      <c r="K789"/>
      <c r="L789"/>
      <c r="M789"/>
      <c r="O789"/>
      <c r="P789"/>
      <c r="R789"/>
      <c r="S789"/>
      <c r="U789"/>
      <c r="V789"/>
    </row>
    <row r="790" spans="11:22">
      <c r="K790"/>
      <c r="L790"/>
      <c r="M790"/>
      <c r="O790"/>
      <c r="P790"/>
      <c r="R790"/>
      <c r="S790"/>
      <c r="U790"/>
      <c r="V790"/>
    </row>
    <row r="791" spans="11:22">
      <c r="K791"/>
      <c r="L791"/>
      <c r="M791"/>
      <c r="O791"/>
      <c r="P791"/>
      <c r="R791"/>
      <c r="S791"/>
      <c r="U791"/>
      <c r="V791"/>
    </row>
    <row r="792" spans="11:22">
      <c r="K792"/>
      <c r="L792"/>
      <c r="M792"/>
      <c r="O792"/>
      <c r="P792"/>
      <c r="R792"/>
      <c r="S792"/>
      <c r="U792"/>
      <c r="V792"/>
    </row>
    <row r="793" spans="11:22">
      <c r="K793"/>
      <c r="L793"/>
      <c r="M793"/>
      <c r="O793"/>
      <c r="P793"/>
      <c r="R793"/>
      <c r="S793"/>
      <c r="U793"/>
      <c r="V793"/>
    </row>
    <row r="794" spans="11:22">
      <c r="K794"/>
      <c r="L794"/>
      <c r="M794"/>
      <c r="O794"/>
      <c r="P794"/>
      <c r="R794"/>
      <c r="S794"/>
      <c r="U794"/>
      <c r="V794"/>
    </row>
    <row r="795" spans="11:22">
      <c r="K795"/>
      <c r="L795"/>
      <c r="M795"/>
      <c r="O795"/>
      <c r="P795"/>
      <c r="R795"/>
      <c r="S795"/>
      <c r="U795"/>
      <c r="V795"/>
    </row>
    <row r="796" spans="11:22">
      <c r="K796"/>
      <c r="L796"/>
      <c r="M796"/>
      <c r="O796"/>
      <c r="P796"/>
      <c r="R796"/>
      <c r="S796"/>
      <c r="U796"/>
      <c r="V796"/>
    </row>
    <row r="797" spans="11:22">
      <c r="K797"/>
      <c r="L797"/>
      <c r="M797"/>
      <c r="O797"/>
      <c r="P797"/>
      <c r="R797"/>
      <c r="S797"/>
      <c r="U797"/>
      <c r="V797"/>
    </row>
    <row r="798" spans="11:22">
      <c r="K798"/>
      <c r="L798"/>
      <c r="M798"/>
      <c r="O798"/>
      <c r="P798"/>
      <c r="R798"/>
      <c r="S798"/>
      <c r="U798"/>
      <c r="V798"/>
    </row>
    <row r="799" spans="11:22">
      <c r="K799"/>
      <c r="L799"/>
      <c r="M799"/>
      <c r="O799"/>
      <c r="P799"/>
      <c r="R799"/>
      <c r="S799"/>
      <c r="U799"/>
      <c r="V799"/>
    </row>
    <row r="800" spans="11:22">
      <c r="K800"/>
      <c r="L800"/>
      <c r="M800"/>
      <c r="O800"/>
      <c r="P800"/>
      <c r="R800"/>
      <c r="S800"/>
      <c r="U800"/>
      <c r="V800"/>
    </row>
    <row r="801" spans="11:22">
      <c r="K801"/>
      <c r="L801"/>
      <c r="M801"/>
      <c r="O801"/>
      <c r="P801"/>
      <c r="R801"/>
      <c r="S801"/>
      <c r="U801"/>
      <c r="V801"/>
    </row>
    <row r="802" spans="11:22">
      <c r="K802"/>
      <c r="L802"/>
      <c r="M802"/>
      <c r="O802"/>
      <c r="P802"/>
      <c r="R802"/>
      <c r="S802"/>
      <c r="U802"/>
      <c r="V802"/>
    </row>
    <row r="803" spans="11:22">
      <c r="K803"/>
      <c r="L803"/>
      <c r="M803"/>
      <c r="O803"/>
      <c r="P803"/>
      <c r="R803"/>
      <c r="S803"/>
      <c r="U803"/>
      <c r="V803"/>
    </row>
    <row r="804" spans="11:22">
      <c r="K804"/>
      <c r="L804"/>
      <c r="M804"/>
      <c r="O804"/>
      <c r="P804"/>
      <c r="R804"/>
      <c r="S804"/>
      <c r="U804"/>
      <c r="V804"/>
    </row>
    <row r="805" spans="11:22">
      <c r="K805"/>
      <c r="L805"/>
      <c r="M805"/>
      <c r="O805"/>
      <c r="P805"/>
      <c r="R805"/>
      <c r="S805"/>
      <c r="U805"/>
      <c r="V805"/>
    </row>
    <row r="806" spans="11:22">
      <c r="K806"/>
      <c r="L806"/>
      <c r="M806"/>
      <c r="O806"/>
      <c r="P806"/>
      <c r="R806"/>
      <c r="S806"/>
      <c r="U806"/>
      <c r="V806"/>
    </row>
    <row r="807" spans="11:22">
      <c r="K807"/>
      <c r="L807"/>
      <c r="M807"/>
      <c r="O807"/>
      <c r="P807"/>
      <c r="R807"/>
      <c r="S807"/>
      <c r="U807"/>
      <c r="V807"/>
    </row>
    <row r="808" spans="11:22">
      <c r="K808"/>
      <c r="L808"/>
      <c r="M808"/>
      <c r="O808"/>
      <c r="P808"/>
      <c r="R808"/>
      <c r="S808"/>
      <c r="U808"/>
      <c r="V808"/>
    </row>
    <row r="809" spans="11:22">
      <c r="K809"/>
      <c r="L809"/>
      <c r="M809"/>
      <c r="O809"/>
      <c r="P809"/>
      <c r="R809"/>
      <c r="S809"/>
      <c r="U809"/>
      <c r="V809"/>
    </row>
    <row r="810" spans="11:22">
      <c r="K810"/>
      <c r="L810"/>
      <c r="M810"/>
      <c r="O810"/>
      <c r="P810"/>
      <c r="R810"/>
      <c r="S810"/>
      <c r="U810"/>
      <c r="V810"/>
    </row>
    <row r="811" spans="11:22">
      <c r="K811"/>
      <c r="L811"/>
      <c r="M811"/>
      <c r="O811"/>
      <c r="P811"/>
      <c r="R811"/>
      <c r="S811"/>
      <c r="U811"/>
      <c r="V811"/>
    </row>
    <row r="812" spans="11:22">
      <c r="K812"/>
      <c r="L812"/>
      <c r="M812"/>
      <c r="O812"/>
      <c r="P812"/>
      <c r="R812"/>
      <c r="S812"/>
      <c r="U812"/>
      <c r="V812"/>
    </row>
    <row r="813" spans="11:22">
      <c r="K813"/>
      <c r="L813"/>
      <c r="M813"/>
      <c r="O813"/>
      <c r="P813"/>
      <c r="R813"/>
      <c r="S813"/>
      <c r="U813"/>
      <c r="V813"/>
    </row>
    <row r="814" spans="11:22">
      <c r="K814"/>
      <c r="L814"/>
      <c r="M814"/>
      <c r="O814"/>
      <c r="P814"/>
      <c r="R814"/>
      <c r="S814"/>
      <c r="U814"/>
      <c r="V814"/>
    </row>
    <row r="815" spans="11:22">
      <c r="K815"/>
      <c r="L815"/>
      <c r="M815"/>
      <c r="O815"/>
      <c r="P815"/>
      <c r="R815"/>
      <c r="S815"/>
      <c r="U815"/>
      <c r="V815"/>
    </row>
    <row r="816" spans="11:22">
      <c r="K816"/>
      <c r="L816"/>
      <c r="M816"/>
      <c r="O816"/>
      <c r="P816"/>
      <c r="R816"/>
      <c r="S816"/>
      <c r="U816"/>
      <c r="V816"/>
    </row>
    <row r="817" spans="11:22">
      <c r="K817"/>
      <c r="L817"/>
      <c r="M817"/>
      <c r="O817"/>
      <c r="P817"/>
      <c r="R817"/>
      <c r="S817"/>
      <c r="U817"/>
      <c r="V817"/>
    </row>
    <row r="818" spans="11:22">
      <c r="K818"/>
      <c r="L818"/>
      <c r="M818"/>
      <c r="O818"/>
      <c r="P818"/>
      <c r="R818"/>
      <c r="S818"/>
      <c r="U818"/>
      <c r="V818"/>
    </row>
    <row r="819" spans="11:22">
      <c r="K819"/>
      <c r="L819"/>
      <c r="M819"/>
      <c r="O819"/>
      <c r="P819"/>
      <c r="R819"/>
      <c r="S819"/>
      <c r="U819"/>
      <c r="V819"/>
    </row>
    <row r="820" spans="11:22">
      <c r="K820"/>
      <c r="L820"/>
      <c r="M820"/>
      <c r="O820"/>
      <c r="P820"/>
      <c r="R820"/>
      <c r="S820"/>
      <c r="U820"/>
      <c r="V820"/>
    </row>
    <row r="821" spans="11:22">
      <c r="K821"/>
      <c r="L821"/>
      <c r="M821"/>
      <c r="O821"/>
      <c r="P821"/>
      <c r="R821"/>
      <c r="S821"/>
      <c r="U821"/>
      <c r="V821"/>
    </row>
    <row r="822" spans="11:22">
      <c r="K822"/>
      <c r="L822"/>
      <c r="M822"/>
      <c r="O822"/>
      <c r="P822"/>
      <c r="R822"/>
      <c r="S822"/>
      <c r="U822"/>
      <c r="V822"/>
    </row>
    <row r="823" spans="11:22">
      <c r="K823"/>
      <c r="L823"/>
      <c r="M823"/>
      <c r="O823"/>
      <c r="P823"/>
      <c r="R823"/>
      <c r="S823"/>
      <c r="U823"/>
      <c r="V823"/>
    </row>
    <row r="824" spans="11:22">
      <c r="K824"/>
      <c r="L824"/>
      <c r="M824"/>
      <c r="O824"/>
      <c r="P824"/>
      <c r="R824"/>
      <c r="S824"/>
      <c r="U824"/>
      <c r="V824"/>
    </row>
    <row r="825" spans="11:22">
      <c r="K825"/>
      <c r="L825"/>
      <c r="M825"/>
      <c r="O825"/>
      <c r="P825"/>
      <c r="R825"/>
      <c r="S825"/>
      <c r="U825"/>
      <c r="V825"/>
    </row>
    <row r="826" spans="11:22">
      <c r="K826"/>
      <c r="L826"/>
      <c r="M826"/>
      <c r="O826"/>
      <c r="P826"/>
      <c r="R826"/>
      <c r="S826"/>
      <c r="U826"/>
      <c r="V826"/>
    </row>
    <row r="827" spans="11:22">
      <c r="K827"/>
      <c r="L827"/>
      <c r="M827"/>
      <c r="O827"/>
      <c r="P827"/>
      <c r="R827"/>
      <c r="S827"/>
      <c r="U827"/>
      <c r="V827"/>
    </row>
    <row r="828" spans="11:22">
      <c r="K828"/>
      <c r="L828"/>
      <c r="M828"/>
      <c r="O828"/>
      <c r="P828"/>
      <c r="R828"/>
      <c r="S828"/>
      <c r="U828"/>
      <c r="V828"/>
    </row>
    <row r="829" spans="11:22">
      <c r="K829"/>
      <c r="L829"/>
      <c r="M829"/>
      <c r="O829"/>
      <c r="P829"/>
      <c r="R829"/>
      <c r="S829"/>
      <c r="U829"/>
      <c r="V829"/>
    </row>
    <row r="830" spans="11:22">
      <c r="K830"/>
      <c r="L830"/>
      <c r="M830"/>
      <c r="O830"/>
      <c r="P830"/>
      <c r="R830"/>
      <c r="S830"/>
      <c r="U830"/>
      <c r="V830"/>
    </row>
    <row r="831" spans="11:22">
      <c r="K831"/>
      <c r="L831"/>
      <c r="M831"/>
      <c r="O831"/>
      <c r="P831"/>
      <c r="R831"/>
      <c r="S831"/>
      <c r="U831"/>
      <c r="V831"/>
    </row>
    <row r="832" spans="11:22">
      <c r="K832"/>
      <c r="L832"/>
      <c r="M832"/>
      <c r="O832"/>
      <c r="P832"/>
      <c r="R832"/>
      <c r="S832"/>
      <c r="U832"/>
      <c r="V832"/>
    </row>
    <row r="833" spans="11:22">
      <c r="K833"/>
      <c r="L833"/>
      <c r="M833"/>
      <c r="O833"/>
      <c r="P833"/>
      <c r="R833"/>
      <c r="S833"/>
      <c r="U833"/>
      <c r="V833"/>
    </row>
    <row r="834" spans="11:22">
      <c r="K834"/>
      <c r="L834"/>
      <c r="M834"/>
      <c r="O834"/>
      <c r="P834"/>
      <c r="R834"/>
      <c r="S834"/>
      <c r="U834"/>
      <c r="V834"/>
    </row>
    <row r="835" spans="11:22">
      <c r="K835"/>
      <c r="L835"/>
      <c r="M835"/>
      <c r="O835"/>
      <c r="P835"/>
      <c r="R835"/>
      <c r="S835"/>
      <c r="U835"/>
      <c r="V835"/>
    </row>
    <row r="836" spans="11:22">
      <c r="K836"/>
      <c r="L836"/>
      <c r="M836"/>
      <c r="O836"/>
      <c r="P836"/>
      <c r="R836"/>
      <c r="S836"/>
      <c r="U836"/>
      <c r="V836"/>
    </row>
    <row r="837" spans="11:22">
      <c r="K837"/>
      <c r="L837"/>
      <c r="M837"/>
      <c r="O837"/>
      <c r="P837"/>
      <c r="R837"/>
      <c r="S837"/>
      <c r="U837"/>
      <c r="V837"/>
    </row>
    <row r="838" spans="11:22">
      <c r="K838"/>
      <c r="L838"/>
      <c r="M838"/>
      <c r="O838"/>
      <c r="P838"/>
      <c r="R838"/>
      <c r="S838"/>
      <c r="U838"/>
      <c r="V838"/>
    </row>
    <row r="839" spans="11:22">
      <c r="K839"/>
      <c r="L839"/>
      <c r="M839"/>
      <c r="O839"/>
      <c r="P839"/>
      <c r="R839"/>
      <c r="S839"/>
      <c r="U839"/>
      <c r="V839"/>
    </row>
    <row r="840" spans="11:22">
      <c r="K840"/>
      <c r="L840"/>
      <c r="M840"/>
      <c r="O840"/>
      <c r="P840"/>
      <c r="R840"/>
      <c r="S840"/>
      <c r="U840"/>
      <c r="V840"/>
    </row>
    <row r="841" spans="11:22">
      <c r="K841"/>
      <c r="L841"/>
      <c r="M841"/>
      <c r="O841"/>
      <c r="P841"/>
      <c r="R841"/>
      <c r="S841"/>
      <c r="U841"/>
      <c r="V841"/>
    </row>
    <row r="842" spans="11:22">
      <c r="K842"/>
      <c r="L842"/>
      <c r="M842"/>
      <c r="O842"/>
      <c r="P842"/>
      <c r="R842"/>
      <c r="S842"/>
      <c r="U842"/>
      <c r="V842"/>
    </row>
    <row r="843" spans="11:22">
      <c r="K843"/>
      <c r="L843"/>
      <c r="M843"/>
      <c r="O843"/>
      <c r="P843"/>
      <c r="R843"/>
      <c r="S843"/>
      <c r="U843"/>
      <c r="V843"/>
    </row>
    <row r="844" spans="11:22">
      <c r="K844"/>
      <c r="L844"/>
      <c r="M844"/>
      <c r="O844"/>
      <c r="P844"/>
      <c r="R844"/>
      <c r="S844"/>
      <c r="U844"/>
      <c r="V844"/>
    </row>
    <row r="845" spans="11:22">
      <c r="K845"/>
      <c r="L845"/>
      <c r="M845"/>
      <c r="O845"/>
      <c r="P845"/>
      <c r="R845"/>
      <c r="S845"/>
      <c r="U845"/>
      <c r="V845"/>
    </row>
    <row r="846" spans="11:22">
      <c r="K846"/>
      <c r="L846"/>
      <c r="M846"/>
      <c r="O846"/>
      <c r="P846"/>
      <c r="R846"/>
      <c r="S846"/>
      <c r="U846"/>
      <c r="V846"/>
    </row>
    <row r="847" spans="11:22">
      <c r="K847"/>
      <c r="L847"/>
      <c r="M847"/>
      <c r="O847"/>
      <c r="P847"/>
      <c r="R847"/>
      <c r="S847"/>
      <c r="U847"/>
      <c r="V847"/>
    </row>
    <row r="848" spans="11:22">
      <c r="K848"/>
      <c r="L848"/>
      <c r="M848"/>
      <c r="O848"/>
      <c r="P848"/>
      <c r="R848"/>
      <c r="S848"/>
      <c r="U848"/>
      <c r="V848"/>
    </row>
    <row r="849" spans="11:22">
      <c r="K849"/>
      <c r="L849"/>
      <c r="M849"/>
      <c r="O849"/>
      <c r="P849"/>
      <c r="R849"/>
      <c r="S849"/>
      <c r="U849"/>
      <c r="V849"/>
    </row>
    <row r="850" spans="11:22">
      <c r="K850"/>
      <c r="L850"/>
      <c r="M850"/>
      <c r="O850"/>
      <c r="P850"/>
      <c r="R850"/>
      <c r="S850"/>
      <c r="U850"/>
      <c r="V850"/>
    </row>
    <row r="851" spans="11:22">
      <c r="K851"/>
      <c r="L851"/>
      <c r="M851"/>
      <c r="O851"/>
      <c r="P851"/>
      <c r="R851"/>
      <c r="S851"/>
      <c r="U851"/>
      <c r="V851"/>
    </row>
    <row r="852" spans="11:22">
      <c r="K852"/>
      <c r="L852"/>
      <c r="M852"/>
      <c r="O852"/>
      <c r="P852"/>
      <c r="R852"/>
      <c r="S852"/>
      <c r="U852"/>
      <c r="V852"/>
    </row>
    <row r="853" spans="11:22">
      <c r="K853"/>
      <c r="L853"/>
      <c r="M853"/>
      <c r="O853"/>
      <c r="P853"/>
      <c r="R853"/>
      <c r="S853"/>
      <c r="U853"/>
      <c r="V853"/>
    </row>
    <row r="854" spans="11:22">
      <c r="K854"/>
      <c r="L854"/>
      <c r="M854"/>
      <c r="O854"/>
      <c r="P854"/>
      <c r="R854"/>
      <c r="S854"/>
      <c r="U854"/>
      <c r="V854"/>
    </row>
    <row r="855" spans="11:22">
      <c r="K855"/>
      <c r="L855"/>
      <c r="M855"/>
      <c r="O855"/>
      <c r="P855"/>
      <c r="R855"/>
      <c r="S855"/>
      <c r="U855"/>
      <c r="V855"/>
    </row>
    <row r="856" spans="11:22">
      <c r="K856"/>
      <c r="L856"/>
      <c r="M856"/>
      <c r="O856"/>
      <c r="P856"/>
      <c r="R856"/>
      <c r="S856"/>
      <c r="U856"/>
      <c r="V856"/>
    </row>
    <row r="857" spans="11:22">
      <c r="K857"/>
      <c r="L857"/>
      <c r="M857"/>
      <c r="O857"/>
      <c r="P857"/>
      <c r="R857"/>
      <c r="S857"/>
      <c r="U857"/>
      <c r="V857"/>
    </row>
    <row r="858" spans="11:22">
      <c r="K858"/>
      <c r="L858"/>
      <c r="M858"/>
      <c r="O858"/>
      <c r="P858"/>
      <c r="R858"/>
      <c r="S858"/>
      <c r="U858"/>
      <c r="V858"/>
    </row>
    <row r="859" spans="11:22">
      <c r="K859"/>
      <c r="L859"/>
      <c r="M859"/>
      <c r="O859"/>
      <c r="P859"/>
      <c r="R859"/>
      <c r="S859"/>
      <c r="U859"/>
      <c r="V859"/>
    </row>
    <row r="860" spans="11:22">
      <c r="K860"/>
      <c r="L860"/>
      <c r="M860"/>
      <c r="O860"/>
      <c r="P860"/>
      <c r="R860"/>
      <c r="S860"/>
      <c r="U860"/>
      <c r="V860"/>
    </row>
    <row r="861" spans="11:22">
      <c r="K861"/>
      <c r="L861"/>
      <c r="M861"/>
      <c r="O861"/>
      <c r="P861"/>
      <c r="R861"/>
      <c r="S861"/>
      <c r="U861"/>
      <c r="V861"/>
    </row>
    <row r="862" spans="11:22">
      <c r="K862"/>
      <c r="L862"/>
      <c r="M862"/>
      <c r="O862"/>
      <c r="P862"/>
      <c r="R862"/>
      <c r="S862"/>
      <c r="U862"/>
      <c r="V862"/>
    </row>
    <row r="863" spans="11:22">
      <c r="K863"/>
      <c r="L863"/>
      <c r="M863"/>
      <c r="O863"/>
      <c r="P863"/>
      <c r="R863"/>
      <c r="S863"/>
      <c r="U863"/>
      <c r="V863"/>
    </row>
    <row r="864" spans="11:22">
      <c r="K864"/>
      <c r="L864"/>
      <c r="M864"/>
      <c r="O864"/>
      <c r="P864"/>
      <c r="R864"/>
      <c r="S864"/>
      <c r="U864"/>
      <c r="V864"/>
    </row>
    <row r="865" spans="11:22">
      <c r="K865"/>
      <c r="L865"/>
      <c r="M865"/>
      <c r="O865"/>
      <c r="P865"/>
      <c r="R865"/>
      <c r="S865"/>
      <c r="U865"/>
      <c r="V865"/>
    </row>
    <row r="866" spans="11:22">
      <c r="K866"/>
      <c r="L866"/>
      <c r="M866"/>
      <c r="O866"/>
      <c r="P866"/>
      <c r="R866"/>
      <c r="S866"/>
      <c r="U866"/>
      <c r="V866"/>
    </row>
    <row r="867" spans="11:22">
      <c r="K867"/>
      <c r="L867"/>
      <c r="M867"/>
      <c r="O867"/>
      <c r="P867"/>
      <c r="R867"/>
      <c r="S867"/>
      <c r="U867"/>
      <c r="V867"/>
    </row>
    <row r="868" spans="11:22">
      <c r="K868"/>
      <c r="L868"/>
      <c r="M868"/>
      <c r="O868"/>
      <c r="P868"/>
      <c r="R868"/>
      <c r="S868"/>
      <c r="U868"/>
      <c r="V868"/>
    </row>
    <row r="869" spans="11:22">
      <c r="K869"/>
      <c r="L869"/>
      <c r="M869"/>
      <c r="O869"/>
      <c r="P869"/>
      <c r="R869"/>
      <c r="S869"/>
      <c r="U869"/>
      <c r="V869"/>
    </row>
    <row r="870" spans="11:22">
      <c r="K870"/>
      <c r="L870"/>
      <c r="M870"/>
      <c r="O870"/>
      <c r="P870"/>
      <c r="R870"/>
      <c r="S870"/>
      <c r="U870"/>
      <c r="V870"/>
    </row>
    <row r="871" spans="11:22">
      <c r="K871"/>
      <c r="L871"/>
      <c r="M871"/>
      <c r="O871"/>
      <c r="P871"/>
      <c r="R871"/>
      <c r="S871"/>
      <c r="U871"/>
      <c r="V871"/>
    </row>
    <row r="872" spans="11:22">
      <c r="K872"/>
      <c r="L872"/>
      <c r="M872"/>
      <c r="O872"/>
      <c r="P872"/>
      <c r="R872"/>
      <c r="S872"/>
      <c r="U872"/>
      <c r="V872"/>
    </row>
    <row r="873" spans="11:22">
      <c r="K873"/>
      <c r="L873"/>
      <c r="M873"/>
      <c r="O873"/>
      <c r="P873"/>
      <c r="R873"/>
      <c r="S873"/>
      <c r="U873"/>
      <c r="V873"/>
    </row>
    <row r="874" spans="11:22">
      <c r="K874"/>
      <c r="L874"/>
      <c r="M874"/>
      <c r="O874"/>
      <c r="P874"/>
      <c r="R874"/>
      <c r="S874"/>
      <c r="U874"/>
      <c r="V874"/>
    </row>
    <row r="875" spans="11:22">
      <c r="K875"/>
      <c r="L875"/>
      <c r="M875"/>
      <c r="O875"/>
      <c r="P875"/>
      <c r="R875"/>
      <c r="S875"/>
      <c r="U875"/>
      <c r="V875"/>
    </row>
    <row r="876" spans="11:22">
      <c r="K876"/>
      <c r="L876"/>
      <c r="M876"/>
      <c r="O876"/>
      <c r="P876"/>
      <c r="R876"/>
      <c r="S876"/>
      <c r="U876"/>
      <c r="V876"/>
    </row>
    <row r="877" spans="11:22">
      <c r="K877"/>
      <c r="L877"/>
      <c r="M877"/>
      <c r="O877"/>
      <c r="P877"/>
      <c r="R877"/>
      <c r="S877"/>
      <c r="U877"/>
      <c r="V877"/>
    </row>
    <row r="878" spans="11:22">
      <c r="K878"/>
      <c r="L878"/>
      <c r="M878"/>
      <c r="O878"/>
      <c r="P878"/>
      <c r="R878"/>
      <c r="S878"/>
      <c r="U878"/>
      <c r="V878"/>
    </row>
    <row r="879" spans="11:22">
      <c r="K879"/>
      <c r="L879"/>
      <c r="M879"/>
      <c r="O879"/>
      <c r="P879"/>
      <c r="R879"/>
      <c r="S879"/>
      <c r="U879"/>
      <c r="V879"/>
    </row>
    <row r="880" spans="11:22">
      <c r="K880"/>
      <c r="L880"/>
      <c r="M880"/>
      <c r="O880"/>
      <c r="P880"/>
      <c r="R880"/>
      <c r="S880"/>
      <c r="U880"/>
      <c r="V880"/>
    </row>
    <row r="881" spans="11:22">
      <c r="K881"/>
      <c r="L881"/>
      <c r="M881"/>
      <c r="O881"/>
      <c r="P881"/>
      <c r="R881"/>
      <c r="S881"/>
      <c r="U881"/>
      <c r="V881"/>
    </row>
    <row r="882" spans="11:22">
      <c r="K882"/>
      <c r="L882"/>
      <c r="M882"/>
      <c r="O882"/>
      <c r="P882"/>
      <c r="R882"/>
      <c r="S882"/>
      <c r="U882"/>
      <c r="V882"/>
    </row>
    <row r="883" spans="11:22">
      <c r="K883"/>
      <c r="L883"/>
      <c r="M883"/>
      <c r="O883"/>
      <c r="P883"/>
      <c r="R883"/>
      <c r="S883"/>
      <c r="U883"/>
      <c r="V883"/>
    </row>
    <row r="884" spans="11:22">
      <c r="K884"/>
      <c r="L884"/>
      <c r="M884"/>
      <c r="O884"/>
      <c r="P884"/>
      <c r="R884"/>
      <c r="S884"/>
      <c r="U884"/>
      <c r="V884"/>
    </row>
    <row r="885" spans="11:22">
      <c r="K885"/>
      <c r="L885"/>
      <c r="M885"/>
      <c r="O885"/>
      <c r="P885"/>
      <c r="R885"/>
      <c r="S885"/>
      <c r="U885"/>
      <c r="V885"/>
    </row>
    <row r="886" spans="11:22">
      <c r="K886"/>
      <c r="L886"/>
      <c r="M886"/>
      <c r="O886"/>
      <c r="P886"/>
      <c r="R886"/>
      <c r="S886"/>
      <c r="U886"/>
      <c r="V886"/>
    </row>
    <row r="887" spans="11:22">
      <c r="K887"/>
      <c r="L887"/>
      <c r="M887"/>
      <c r="O887"/>
      <c r="P887"/>
      <c r="R887"/>
      <c r="S887"/>
      <c r="U887"/>
      <c r="V887"/>
    </row>
    <row r="888" spans="11:22">
      <c r="K888"/>
      <c r="L888"/>
      <c r="M888"/>
      <c r="O888"/>
      <c r="P888"/>
      <c r="R888"/>
      <c r="S888"/>
      <c r="U888"/>
      <c r="V888"/>
    </row>
    <row r="889" spans="11:22">
      <c r="K889"/>
      <c r="L889"/>
      <c r="M889"/>
      <c r="O889"/>
      <c r="P889"/>
      <c r="R889"/>
      <c r="S889"/>
      <c r="U889"/>
      <c r="V889"/>
    </row>
    <row r="890" spans="11:22">
      <c r="K890"/>
      <c r="L890"/>
      <c r="M890"/>
      <c r="O890"/>
      <c r="P890"/>
      <c r="R890"/>
      <c r="S890"/>
      <c r="U890"/>
      <c r="V890"/>
    </row>
    <row r="891" spans="11:22">
      <c r="K891"/>
      <c r="L891"/>
      <c r="M891"/>
      <c r="O891"/>
      <c r="P891"/>
      <c r="R891"/>
      <c r="S891"/>
      <c r="U891"/>
      <c r="V891"/>
    </row>
    <row r="892" spans="11:22">
      <c r="K892"/>
      <c r="L892"/>
      <c r="M892"/>
      <c r="O892"/>
      <c r="P892"/>
      <c r="R892"/>
      <c r="S892"/>
      <c r="U892"/>
      <c r="V892"/>
    </row>
    <row r="893" spans="11:22">
      <c r="K893"/>
      <c r="L893"/>
      <c r="M893"/>
      <c r="O893"/>
      <c r="P893"/>
      <c r="R893"/>
      <c r="S893"/>
      <c r="U893"/>
      <c r="V893"/>
    </row>
    <row r="894" spans="11:22">
      <c r="K894"/>
      <c r="L894"/>
      <c r="M894"/>
      <c r="O894"/>
      <c r="P894"/>
      <c r="R894"/>
      <c r="S894"/>
      <c r="U894"/>
      <c r="V894"/>
    </row>
    <row r="895" spans="11:22">
      <c r="K895"/>
      <c r="L895"/>
      <c r="M895"/>
      <c r="O895"/>
      <c r="P895"/>
      <c r="R895"/>
      <c r="S895"/>
      <c r="U895"/>
      <c r="V895"/>
    </row>
    <row r="896" spans="11:22">
      <c r="K896"/>
      <c r="L896"/>
      <c r="M896"/>
      <c r="O896"/>
      <c r="P896"/>
      <c r="R896"/>
      <c r="S896"/>
      <c r="U896"/>
      <c r="V896"/>
    </row>
    <row r="897" spans="11:22">
      <c r="K897"/>
      <c r="L897"/>
      <c r="M897"/>
      <c r="O897"/>
      <c r="P897"/>
      <c r="R897"/>
      <c r="S897"/>
      <c r="U897"/>
      <c r="V897"/>
    </row>
    <row r="898" spans="11:22">
      <c r="K898"/>
      <c r="L898"/>
      <c r="M898"/>
      <c r="O898"/>
      <c r="P898"/>
      <c r="R898"/>
      <c r="S898"/>
      <c r="U898"/>
      <c r="V898"/>
    </row>
    <row r="899" spans="11:22">
      <c r="K899"/>
      <c r="L899"/>
      <c r="M899"/>
      <c r="O899"/>
      <c r="P899"/>
      <c r="R899"/>
      <c r="S899"/>
      <c r="U899"/>
      <c r="V899"/>
    </row>
    <row r="900" spans="11:22">
      <c r="K900"/>
      <c r="L900"/>
      <c r="M900"/>
      <c r="O900"/>
      <c r="P900"/>
      <c r="R900"/>
      <c r="S900"/>
      <c r="U900"/>
      <c r="V900"/>
    </row>
    <row r="901" spans="11:22">
      <c r="K901"/>
      <c r="L901"/>
      <c r="M901"/>
      <c r="O901"/>
      <c r="P901"/>
      <c r="R901"/>
      <c r="S901"/>
      <c r="U901"/>
      <c r="V901"/>
    </row>
    <row r="902" spans="11:22">
      <c r="K902"/>
      <c r="L902"/>
      <c r="M902"/>
      <c r="O902"/>
      <c r="P902"/>
      <c r="R902"/>
      <c r="S902"/>
      <c r="U902"/>
      <c r="V902"/>
    </row>
    <row r="903" spans="11:22">
      <c r="K903"/>
      <c r="L903"/>
      <c r="M903"/>
      <c r="O903"/>
      <c r="P903"/>
      <c r="R903"/>
      <c r="S903"/>
      <c r="U903"/>
      <c r="V903"/>
    </row>
    <row r="904" spans="11:22">
      <c r="K904"/>
      <c r="L904"/>
      <c r="M904"/>
      <c r="O904"/>
      <c r="P904"/>
      <c r="R904"/>
      <c r="S904"/>
      <c r="U904"/>
      <c r="V904"/>
    </row>
    <row r="905" spans="11:22">
      <c r="K905"/>
      <c r="L905"/>
      <c r="M905"/>
      <c r="O905"/>
      <c r="P905"/>
      <c r="R905"/>
      <c r="S905"/>
      <c r="U905"/>
      <c r="V905"/>
    </row>
    <row r="906" spans="11:22">
      <c r="K906"/>
      <c r="L906"/>
      <c r="M906"/>
      <c r="O906"/>
      <c r="P906"/>
      <c r="R906"/>
      <c r="S906"/>
      <c r="U906"/>
      <c r="V906"/>
    </row>
    <row r="907" spans="11:22">
      <c r="K907"/>
      <c r="L907"/>
      <c r="M907"/>
      <c r="O907"/>
      <c r="P907"/>
      <c r="R907"/>
      <c r="S907"/>
      <c r="U907"/>
      <c r="V907"/>
    </row>
    <row r="908" spans="11:22">
      <c r="K908"/>
      <c r="L908"/>
      <c r="M908"/>
      <c r="O908"/>
      <c r="P908"/>
      <c r="R908"/>
      <c r="S908"/>
      <c r="U908"/>
      <c r="V908"/>
    </row>
    <row r="909" spans="11:22">
      <c r="K909"/>
      <c r="L909"/>
      <c r="M909"/>
      <c r="O909"/>
      <c r="P909"/>
      <c r="R909"/>
      <c r="S909"/>
      <c r="U909"/>
      <c r="V909"/>
    </row>
    <row r="910" spans="11:22">
      <c r="K910"/>
      <c r="L910"/>
      <c r="M910"/>
      <c r="O910"/>
      <c r="P910"/>
      <c r="R910"/>
      <c r="S910"/>
      <c r="U910"/>
      <c r="V910"/>
    </row>
    <row r="911" spans="11:22">
      <c r="K911"/>
      <c r="L911"/>
      <c r="M911"/>
      <c r="O911"/>
      <c r="P911"/>
      <c r="R911"/>
      <c r="S911"/>
      <c r="U911"/>
      <c r="V911"/>
    </row>
    <row r="912" spans="11:22">
      <c r="K912"/>
      <c r="L912"/>
      <c r="M912"/>
      <c r="O912"/>
      <c r="P912"/>
      <c r="R912"/>
      <c r="S912"/>
      <c r="U912"/>
      <c r="V912"/>
    </row>
    <row r="913" spans="11:22">
      <c r="K913"/>
      <c r="L913"/>
      <c r="M913"/>
      <c r="O913"/>
      <c r="P913"/>
      <c r="R913"/>
      <c r="S913"/>
      <c r="U913"/>
      <c r="V913"/>
    </row>
    <row r="914" spans="11:22">
      <c r="K914"/>
      <c r="L914"/>
      <c r="M914"/>
      <c r="O914"/>
      <c r="P914"/>
      <c r="R914"/>
      <c r="S914"/>
      <c r="U914"/>
      <c r="V914"/>
    </row>
    <row r="915" spans="11:22">
      <c r="K915"/>
      <c r="L915"/>
      <c r="M915"/>
      <c r="O915"/>
      <c r="P915"/>
      <c r="R915"/>
      <c r="S915"/>
      <c r="U915"/>
      <c r="V915"/>
    </row>
    <row r="916" spans="11:22">
      <c r="K916"/>
      <c r="L916"/>
      <c r="M916"/>
      <c r="O916"/>
      <c r="P916"/>
      <c r="R916"/>
      <c r="S916"/>
      <c r="U916"/>
      <c r="V916"/>
    </row>
    <row r="917" spans="11:22">
      <c r="K917"/>
      <c r="L917"/>
      <c r="M917"/>
      <c r="O917"/>
      <c r="P917"/>
      <c r="R917"/>
      <c r="S917"/>
      <c r="U917"/>
      <c r="V917"/>
    </row>
    <row r="918" spans="11:22">
      <c r="K918"/>
      <c r="L918"/>
      <c r="M918"/>
      <c r="O918"/>
      <c r="P918"/>
      <c r="R918"/>
      <c r="S918"/>
      <c r="U918"/>
      <c r="V918"/>
    </row>
    <row r="919" spans="11:22">
      <c r="K919"/>
      <c r="L919"/>
      <c r="M919"/>
      <c r="O919"/>
      <c r="P919"/>
      <c r="R919"/>
      <c r="S919"/>
      <c r="U919"/>
      <c r="V919"/>
    </row>
    <row r="920" spans="11:22">
      <c r="K920"/>
      <c r="L920"/>
      <c r="M920"/>
      <c r="O920"/>
      <c r="P920"/>
      <c r="R920"/>
      <c r="S920"/>
      <c r="U920"/>
      <c r="V920"/>
    </row>
    <row r="921" spans="11:22">
      <c r="K921"/>
      <c r="L921"/>
      <c r="M921"/>
      <c r="O921"/>
      <c r="P921"/>
      <c r="R921"/>
      <c r="S921"/>
      <c r="U921"/>
      <c r="V921"/>
    </row>
    <row r="922" spans="11:22">
      <c r="K922"/>
      <c r="L922"/>
      <c r="M922"/>
      <c r="O922"/>
      <c r="P922"/>
      <c r="R922"/>
      <c r="S922"/>
      <c r="U922"/>
      <c r="V922"/>
    </row>
    <row r="923" spans="11:22">
      <c r="K923"/>
      <c r="L923"/>
      <c r="M923"/>
      <c r="O923"/>
      <c r="P923"/>
      <c r="R923"/>
      <c r="S923"/>
      <c r="U923"/>
      <c r="V923"/>
    </row>
    <row r="924" spans="11:22">
      <c r="K924"/>
      <c r="L924"/>
      <c r="M924"/>
      <c r="O924"/>
      <c r="P924"/>
      <c r="R924"/>
      <c r="S924"/>
      <c r="U924"/>
      <c r="V924"/>
    </row>
    <row r="925" spans="11:22">
      <c r="K925"/>
      <c r="L925"/>
      <c r="M925"/>
      <c r="O925"/>
      <c r="P925"/>
      <c r="R925"/>
      <c r="S925"/>
      <c r="U925"/>
      <c r="V925"/>
    </row>
    <row r="926" spans="11:22">
      <c r="K926"/>
      <c r="L926"/>
      <c r="M926"/>
      <c r="O926"/>
      <c r="P926"/>
      <c r="R926"/>
      <c r="S926"/>
      <c r="U926"/>
      <c r="V926"/>
    </row>
    <row r="927" spans="11:22">
      <c r="K927"/>
      <c r="L927"/>
      <c r="M927"/>
      <c r="O927"/>
      <c r="P927"/>
      <c r="R927"/>
      <c r="S927"/>
      <c r="U927"/>
      <c r="V927"/>
    </row>
    <row r="928" spans="11:22">
      <c r="K928"/>
      <c r="L928"/>
      <c r="M928"/>
      <c r="O928"/>
      <c r="P928"/>
      <c r="R928"/>
      <c r="S928"/>
      <c r="U928"/>
      <c r="V928"/>
    </row>
    <row r="929" spans="11:22">
      <c r="K929"/>
      <c r="L929"/>
      <c r="M929"/>
      <c r="O929"/>
      <c r="P929"/>
      <c r="R929"/>
      <c r="S929"/>
      <c r="U929"/>
      <c r="V929"/>
    </row>
    <row r="930" spans="11:22">
      <c r="K930"/>
      <c r="L930"/>
      <c r="M930"/>
      <c r="O930"/>
      <c r="P930"/>
      <c r="R930"/>
      <c r="S930"/>
      <c r="U930"/>
      <c r="V930"/>
    </row>
    <row r="931" spans="11:22">
      <c r="K931"/>
      <c r="L931"/>
      <c r="M931"/>
      <c r="O931"/>
      <c r="P931"/>
      <c r="R931"/>
      <c r="S931"/>
      <c r="U931"/>
      <c r="V931"/>
    </row>
    <row r="932" spans="11:22">
      <c r="K932"/>
      <c r="L932"/>
      <c r="M932"/>
      <c r="O932"/>
      <c r="P932"/>
      <c r="R932"/>
      <c r="S932"/>
      <c r="U932"/>
      <c r="V932"/>
    </row>
    <row r="933" spans="11:22">
      <c r="K933"/>
      <c r="L933"/>
      <c r="M933"/>
      <c r="O933"/>
      <c r="P933"/>
      <c r="R933"/>
      <c r="S933"/>
      <c r="U933"/>
      <c r="V933"/>
    </row>
    <row r="934" spans="11:22">
      <c r="K934"/>
      <c r="L934"/>
      <c r="M934"/>
      <c r="O934"/>
      <c r="P934"/>
      <c r="R934"/>
      <c r="S934"/>
      <c r="U934"/>
      <c r="V934"/>
    </row>
    <row r="935" spans="11:22">
      <c r="K935"/>
      <c r="L935"/>
      <c r="M935"/>
      <c r="O935"/>
      <c r="P935"/>
      <c r="R935"/>
      <c r="S935"/>
      <c r="U935"/>
      <c r="V935"/>
    </row>
    <row r="936" spans="11:22">
      <c r="K936"/>
      <c r="L936"/>
      <c r="M936"/>
      <c r="O936"/>
      <c r="P936"/>
      <c r="R936"/>
      <c r="S936"/>
      <c r="U936"/>
      <c r="V936"/>
    </row>
    <row r="937" spans="11:22">
      <c r="K937"/>
      <c r="L937"/>
      <c r="M937"/>
      <c r="O937"/>
      <c r="P937"/>
      <c r="R937"/>
      <c r="S937"/>
      <c r="U937"/>
      <c r="V937"/>
    </row>
    <row r="938" spans="11:22">
      <c r="K938"/>
      <c r="L938"/>
      <c r="M938"/>
      <c r="O938"/>
      <c r="P938"/>
      <c r="R938"/>
      <c r="S938"/>
      <c r="U938"/>
      <c r="V938"/>
    </row>
    <row r="939" spans="11:22">
      <c r="K939"/>
      <c r="L939"/>
      <c r="M939"/>
      <c r="O939"/>
      <c r="P939"/>
      <c r="R939"/>
      <c r="S939"/>
      <c r="U939"/>
      <c r="V939"/>
    </row>
    <row r="940" spans="11:22">
      <c r="K940"/>
      <c r="L940"/>
      <c r="M940"/>
      <c r="O940"/>
      <c r="P940"/>
      <c r="R940"/>
      <c r="S940"/>
      <c r="U940"/>
      <c r="V940"/>
    </row>
    <row r="941" spans="11:22">
      <c r="K941"/>
      <c r="L941"/>
      <c r="M941"/>
      <c r="O941"/>
      <c r="P941"/>
      <c r="R941"/>
      <c r="S941"/>
      <c r="U941"/>
      <c r="V941"/>
    </row>
    <row r="942" spans="11:22">
      <c r="K942"/>
      <c r="L942"/>
      <c r="M942"/>
      <c r="O942"/>
      <c r="P942"/>
      <c r="R942"/>
      <c r="S942"/>
      <c r="U942"/>
      <c r="V942"/>
    </row>
    <row r="943" spans="11:22">
      <c r="K943"/>
      <c r="L943"/>
      <c r="M943"/>
      <c r="O943"/>
      <c r="P943"/>
      <c r="R943"/>
      <c r="S943"/>
      <c r="U943"/>
      <c r="V943"/>
    </row>
    <row r="944" spans="11:22">
      <c r="K944"/>
      <c r="L944"/>
      <c r="M944"/>
      <c r="O944"/>
      <c r="P944"/>
      <c r="R944"/>
      <c r="S944"/>
      <c r="U944"/>
      <c r="V944"/>
    </row>
    <row r="945" spans="11:22">
      <c r="K945"/>
      <c r="L945"/>
      <c r="M945"/>
      <c r="O945"/>
      <c r="P945"/>
      <c r="R945"/>
      <c r="S945"/>
      <c r="U945"/>
      <c r="V945"/>
    </row>
    <row r="946" spans="11:22">
      <c r="K946"/>
      <c r="L946"/>
      <c r="M946"/>
      <c r="O946"/>
      <c r="P946"/>
      <c r="R946"/>
      <c r="S946"/>
      <c r="U946"/>
      <c r="V946"/>
    </row>
    <row r="947" spans="11:22">
      <c r="K947"/>
      <c r="L947"/>
      <c r="M947"/>
      <c r="O947"/>
      <c r="P947"/>
      <c r="R947"/>
      <c r="S947"/>
      <c r="U947"/>
      <c r="V947"/>
    </row>
    <row r="948" spans="11:22">
      <c r="K948"/>
      <c r="L948"/>
      <c r="M948"/>
      <c r="O948"/>
      <c r="P948"/>
      <c r="R948"/>
      <c r="S948"/>
      <c r="U948"/>
      <c r="V948"/>
    </row>
    <row r="949" spans="11:22">
      <c r="K949"/>
      <c r="L949"/>
      <c r="M949"/>
      <c r="O949"/>
      <c r="P949"/>
      <c r="R949"/>
      <c r="S949"/>
      <c r="U949"/>
      <c r="V949"/>
    </row>
    <row r="950" spans="11:22">
      <c r="K950"/>
      <c r="L950"/>
      <c r="M950"/>
      <c r="O950"/>
      <c r="P950"/>
      <c r="R950"/>
      <c r="S950"/>
      <c r="U950"/>
      <c r="V950"/>
    </row>
    <row r="951" spans="11:22">
      <c r="K951"/>
      <c r="L951"/>
      <c r="M951"/>
      <c r="O951"/>
      <c r="P951"/>
      <c r="R951"/>
      <c r="S951"/>
      <c r="U951"/>
      <c r="V951"/>
    </row>
    <row r="952" spans="11:22">
      <c r="K952"/>
      <c r="L952"/>
      <c r="M952"/>
      <c r="O952"/>
      <c r="P952"/>
      <c r="R952"/>
      <c r="S952"/>
      <c r="U952"/>
      <c r="V952"/>
    </row>
    <row r="953" spans="11:22">
      <c r="K953"/>
      <c r="L953"/>
      <c r="M953"/>
      <c r="O953"/>
      <c r="P953"/>
      <c r="R953"/>
      <c r="S953"/>
      <c r="U953"/>
      <c r="V953"/>
    </row>
    <row r="954" spans="11:22">
      <c r="K954"/>
      <c r="L954"/>
      <c r="M954"/>
      <c r="O954"/>
      <c r="P954"/>
      <c r="R954"/>
      <c r="S954"/>
      <c r="U954"/>
      <c r="V954"/>
    </row>
    <row r="955" spans="11:22">
      <c r="K955"/>
      <c r="L955"/>
      <c r="M955"/>
      <c r="O955"/>
      <c r="P955"/>
      <c r="R955"/>
      <c r="S955"/>
      <c r="U955"/>
      <c r="V955"/>
    </row>
    <row r="956" spans="11:22">
      <c r="K956"/>
      <c r="L956"/>
      <c r="M956"/>
      <c r="O956"/>
      <c r="P956"/>
      <c r="R956"/>
      <c r="S956"/>
      <c r="U956"/>
      <c r="V956"/>
    </row>
    <row r="957" spans="11:22">
      <c r="K957"/>
      <c r="L957"/>
      <c r="M957"/>
      <c r="O957"/>
      <c r="P957"/>
      <c r="R957"/>
      <c r="S957"/>
      <c r="U957"/>
      <c r="V957"/>
    </row>
    <row r="958" spans="11:22">
      <c r="K958"/>
      <c r="L958"/>
      <c r="M958"/>
      <c r="O958"/>
      <c r="P958"/>
      <c r="R958"/>
      <c r="S958"/>
      <c r="U958"/>
      <c r="V958"/>
    </row>
    <row r="959" spans="11:22">
      <c r="K959"/>
      <c r="L959"/>
      <c r="M959"/>
      <c r="O959"/>
      <c r="P959"/>
      <c r="R959"/>
      <c r="S959"/>
      <c r="U959"/>
      <c r="V959"/>
    </row>
    <row r="960" spans="11:22">
      <c r="K960"/>
      <c r="L960"/>
      <c r="M960"/>
      <c r="O960"/>
      <c r="P960"/>
      <c r="R960"/>
      <c r="S960"/>
      <c r="U960"/>
      <c r="V960"/>
    </row>
    <row r="961" spans="11:22">
      <c r="K961"/>
      <c r="L961"/>
      <c r="M961"/>
      <c r="O961"/>
      <c r="P961"/>
      <c r="R961"/>
      <c r="S961"/>
      <c r="U961"/>
      <c r="V961"/>
    </row>
    <row r="962" spans="11:22">
      <c r="K962"/>
      <c r="L962"/>
      <c r="M962"/>
      <c r="O962"/>
      <c r="P962"/>
      <c r="R962"/>
      <c r="S962"/>
      <c r="U962"/>
      <c r="V962"/>
    </row>
    <row r="963" spans="11:22">
      <c r="K963"/>
      <c r="L963"/>
      <c r="M963"/>
      <c r="O963"/>
      <c r="P963"/>
      <c r="R963"/>
      <c r="S963"/>
      <c r="U963"/>
      <c r="V963"/>
    </row>
    <row r="964" spans="11:22">
      <c r="K964"/>
      <c r="L964"/>
      <c r="M964"/>
      <c r="O964"/>
      <c r="P964"/>
      <c r="R964"/>
      <c r="S964"/>
      <c r="U964"/>
      <c r="V964"/>
    </row>
    <row r="965" spans="11:22">
      <c r="K965"/>
      <c r="L965"/>
      <c r="M965"/>
      <c r="O965"/>
      <c r="P965"/>
      <c r="R965"/>
      <c r="S965"/>
      <c r="U965"/>
      <c r="V965"/>
    </row>
    <row r="966" spans="11:22">
      <c r="K966"/>
      <c r="L966"/>
      <c r="M966"/>
      <c r="O966"/>
      <c r="P966"/>
      <c r="R966"/>
      <c r="S966"/>
      <c r="U966"/>
      <c r="V966"/>
    </row>
    <row r="967" spans="11:22">
      <c r="K967"/>
      <c r="L967"/>
      <c r="M967"/>
      <c r="O967"/>
      <c r="P967"/>
      <c r="R967"/>
      <c r="S967"/>
      <c r="U967"/>
      <c r="V967"/>
    </row>
    <row r="968" spans="11:22">
      <c r="K968"/>
      <c r="L968"/>
      <c r="M968"/>
      <c r="O968"/>
      <c r="P968"/>
      <c r="R968"/>
      <c r="S968"/>
      <c r="U968"/>
      <c r="V968"/>
    </row>
    <row r="969" spans="11:22">
      <c r="K969"/>
      <c r="L969"/>
      <c r="M969"/>
      <c r="O969"/>
      <c r="P969"/>
      <c r="R969"/>
      <c r="S969"/>
      <c r="U969"/>
      <c r="V969"/>
    </row>
    <row r="970" spans="11:22">
      <c r="K970"/>
      <c r="L970"/>
      <c r="M970"/>
      <c r="O970"/>
      <c r="P970"/>
      <c r="R970"/>
      <c r="S970"/>
      <c r="U970"/>
      <c r="V970"/>
    </row>
    <row r="971" spans="11:22">
      <c r="K971"/>
      <c r="L971"/>
      <c r="M971"/>
      <c r="O971"/>
      <c r="P971"/>
      <c r="R971"/>
      <c r="S971"/>
      <c r="U971"/>
      <c r="V971"/>
    </row>
    <row r="972" spans="11:22">
      <c r="K972"/>
      <c r="L972"/>
      <c r="M972"/>
      <c r="O972"/>
      <c r="P972"/>
      <c r="R972"/>
      <c r="S972"/>
      <c r="U972"/>
      <c r="V972"/>
    </row>
    <row r="973" spans="11:22">
      <c r="K973"/>
      <c r="L973"/>
      <c r="M973"/>
      <c r="O973"/>
      <c r="P973"/>
      <c r="R973"/>
      <c r="S973"/>
      <c r="U973"/>
      <c r="V973"/>
    </row>
    <row r="974" spans="11:22">
      <c r="K974"/>
      <c r="L974"/>
      <c r="M974"/>
      <c r="O974"/>
      <c r="P974"/>
      <c r="R974"/>
      <c r="S974"/>
      <c r="U974"/>
      <c r="V974"/>
    </row>
    <row r="975" spans="11:22">
      <c r="K975"/>
      <c r="L975"/>
      <c r="M975"/>
      <c r="O975"/>
      <c r="P975"/>
      <c r="R975"/>
      <c r="S975"/>
      <c r="U975"/>
      <c r="V975"/>
    </row>
    <row r="976" spans="11:22">
      <c r="K976"/>
      <c r="L976"/>
      <c r="M976"/>
      <c r="O976"/>
      <c r="P976"/>
      <c r="R976"/>
      <c r="S976"/>
      <c r="U976"/>
      <c r="V976"/>
    </row>
    <row r="977" spans="11:22">
      <c r="K977"/>
      <c r="L977"/>
      <c r="M977"/>
      <c r="O977"/>
      <c r="P977"/>
      <c r="R977"/>
      <c r="S977"/>
      <c r="U977"/>
      <c r="V977"/>
    </row>
    <row r="978" spans="11:22">
      <c r="K978"/>
      <c r="L978"/>
      <c r="M978"/>
      <c r="O978"/>
      <c r="P978"/>
      <c r="R978"/>
      <c r="S978"/>
      <c r="U978"/>
      <c r="V978"/>
    </row>
    <row r="979" spans="11:22">
      <c r="K979"/>
      <c r="L979"/>
      <c r="M979"/>
      <c r="O979"/>
      <c r="P979"/>
      <c r="R979"/>
      <c r="S979"/>
      <c r="U979"/>
      <c r="V979"/>
    </row>
    <row r="980" spans="11:22">
      <c r="K980"/>
      <c r="L980"/>
      <c r="M980"/>
      <c r="O980"/>
      <c r="P980"/>
      <c r="R980"/>
      <c r="S980"/>
      <c r="U980"/>
      <c r="V980"/>
    </row>
    <row r="981" spans="11:22">
      <c r="K981"/>
      <c r="L981"/>
      <c r="M981"/>
      <c r="O981"/>
      <c r="P981"/>
      <c r="R981"/>
      <c r="S981"/>
      <c r="U981"/>
      <c r="V981"/>
    </row>
    <row r="982" spans="11:22">
      <c r="K982"/>
      <c r="L982"/>
      <c r="M982"/>
      <c r="O982"/>
      <c r="P982"/>
      <c r="R982"/>
      <c r="S982"/>
      <c r="U982"/>
      <c r="V982"/>
    </row>
    <row r="983" spans="11:22">
      <c r="K983"/>
      <c r="L983"/>
      <c r="M983"/>
      <c r="O983"/>
      <c r="P983"/>
      <c r="R983"/>
      <c r="S983"/>
      <c r="U983"/>
      <c r="V983"/>
    </row>
    <row r="984" spans="11:22">
      <c r="K984"/>
      <c r="L984"/>
      <c r="M984"/>
      <c r="O984"/>
      <c r="P984"/>
      <c r="R984"/>
      <c r="S984"/>
      <c r="U984"/>
      <c r="V984"/>
    </row>
    <row r="985" spans="11:22">
      <c r="K985"/>
      <c r="L985"/>
      <c r="M985"/>
      <c r="O985"/>
      <c r="P985"/>
      <c r="R985"/>
      <c r="S985"/>
      <c r="U985"/>
      <c r="V985"/>
    </row>
    <row r="986" spans="11:22">
      <c r="K986"/>
      <c r="L986"/>
      <c r="M986"/>
      <c r="O986"/>
      <c r="P986"/>
      <c r="R986"/>
      <c r="S986"/>
      <c r="U986"/>
      <c r="V986"/>
    </row>
    <row r="987" spans="11:22">
      <c r="K987"/>
      <c r="L987"/>
      <c r="M987"/>
      <c r="O987"/>
      <c r="P987"/>
      <c r="R987"/>
      <c r="S987"/>
      <c r="U987"/>
      <c r="V987"/>
    </row>
    <row r="988" spans="11:22">
      <c r="K988"/>
      <c r="L988"/>
      <c r="M988"/>
      <c r="O988"/>
      <c r="P988"/>
      <c r="R988"/>
      <c r="S988"/>
      <c r="U988"/>
      <c r="V988"/>
    </row>
    <row r="989" spans="11:22">
      <c r="K989"/>
      <c r="L989"/>
      <c r="M989"/>
      <c r="O989"/>
      <c r="P989"/>
      <c r="R989"/>
      <c r="S989"/>
      <c r="U989"/>
      <c r="V989"/>
    </row>
    <row r="990" spans="11:22">
      <c r="K990"/>
      <c r="L990"/>
      <c r="M990"/>
      <c r="O990"/>
      <c r="P990"/>
      <c r="R990"/>
      <c r="S990"/>
      <c r="U990"/>
      <c r="V990"/>
    </row>
    <row r="991" spans="11:22">
      <c r="K991"/>
      <c r="L991"/>
      <c r="M991"/>
      <c r="O991"/>
      <c r="P991"/>
      <c r="R991"/>
      <c r="S991"/>
      <c r="U991"/>
      <c r="V991"/>
    </row>
    <row r="992" spans="11:22">
      <c r="K992"/>
      <c r="L992"/>
      <c r="M992"/>
      <c r="O992"/>
      <c r="P992"/>
      <c r="R992"/>
      <c r="S992"/>
      <c r="U992"/>
      <c r="V992"/>
    </row>
    <row r="993" spans="11:22">
      <c r="K993"/>
      <c r="L993"/>
      <c r="M993"/>
      <c r="O993"/>
      <c r="P993"/>
      <c r="R993"/>
      <c r="S993"/>
      <c r="U993"/>
      <c r="V993"/>
    </row>
    <row r="994" spans="11:22">
      <c r="K994"/>
      <c r="L994"/>
      <c r="M994"/>
      <c r="O994"/>
      <c r="P994"/>
      <c r="R994"/>
      <c r="S994"/>
      <c r="U994"/>
      <c r="V994"/>
    </row>
    <row r="995" spans="11:22">
      <c r="K995"/>
      <c r="L995"/>
      <c r="M995"/>
      <c r="O995"/>
      <c r="P995"/>
      <c r="R995"/>
      <c r="S995"/>
      <c r="U995"/>
      <c r="V995"/>
    </row>
    <row r="996" spans="11:22">
      <c r="K996"/>
      <c r="L996"/>
      <c r="M996"/>
      <c r="O996"/>
      <c r="P996"/>
      <c r="R996"/>
      <c r="S996"/>
      <c r="U996"/>
      <c r="V996"/>
    </row>
    <row r="997" spans="11:22">
      <c r="K997"/>
      <c r="L997"/>
      <c r="M997"/>
      <c r="O997"/>
      <c r="P997"/>
      <c r="R997"/>
      <c r="S997"/>
      <c r="U997"/>
      <c r="V997"/>
    </row>
    <row r="998" spans="11:22">
      <c r="K998"/>
      <c r="L998"/>
      <c r="M998"/>
      <c r="O998"/>
      <c r="P998"/>
      <c r="R998"/>
      <c r="S998"/>
      <c r="U998"/>
      <c r="V998"/>
    </row>
    <row r="999" spans="11:22">
      <c r="K999"/>
      <c r="L999"/>
      <c r="M999"/>
      <c r="O999"/>
      <c r="P999"/>
      <c r="R999"/>
      <c r="S999"/>
      <c r="U999"/>
      <c r="V999"/>
    </row>
    <row r="1000" spans="11:22">
      <c r="K1000"/>
      <c r="L1000"/>
      <c r="M1000"/>
      <c r="O1000"/>
      <c r="P1000"/>
      <c r="R1000"/>
      <c r="S1000"/>
      <c r="U1000"/>
      <c r="V1000"/>
    </row>
    <row r="1001" spans="11:22">
      <c r="K1001"/>
      <c r="L1001"/>
      <c r="M1001"/>
      <c r="O1001"/>
      <c r="P1001"/>
      <c r="R1001"/>
      <c r="S1001"/>
      <c r="U1001"/>
      <c r="V1001"/>
    </row>
    <row r="1002" spans="11:22">
      <c r="K1002"/>
      <c r="L1002"/>
      <c r="M1002"/>
      <c r="O1002"/>
      <c r="P1002"/>
      <c r="R1002"/>
      <c r="S1002"/>
      <c r="U1002"/>
      <c r="V1002"/>
    </row>
    <row r="1003" spans="11:22">
      <c r="K1003"/>
      <c r="L1003"/>
      <c r="M1003"/>
      <c r="O1003"/>
      <c r="P1003"/>
      <c r="R1003"/>
      <c r="S1003"/>
      <c r="U1003"/>
      <c r="V1003"/>
    </row>
    <row r="1004" spans="11:22">
      <c r="K1004"/>
      <c r="L1004"/>
      <c r="M1004"/>
      <c r="O1004"/>
      <c r="P1004"/>
      <c r="R1004"/>
      <c r="S1004"/>
      <c r="U1004"/>
      <c r="V1004"/>
    </row>
    <row r="1005" spans="11:22">
      <c r="K1005"/>
      <c r="L1005"/>
      <c r="M1005"/>
      <c r="O1005"/>
      <c r="P1005"/>
      <c r="R1005"/>
      <c r="S1005"/>
      <c r="U1005"/>
      <c r="V1005"/>
    </row>
    <row r="1006" spans="11:22">
      <c r="K1006"/>
      <c r="L1006"/>
      <c r="M1006"/>
      <c r="O1006"/>
      <c r="P1006"/>
      <c r="R1006"/>
      <c r="S1006"/>
      <c r="U1006"/>
      <c r="V1006"/>
    </row>
    <row r="1007" spans="11:22">
      <c r="K1007"/>
      <c r="L1007"/>
      <c r="M1007"/>
      <c r="O1007"/>
      <c r="P1007"/>
      <c r="R1007"/>
      <c r="S1007"/>
      <c r="U1007"/>
      <c r="V1007"/>
    </row>
    <row r="1008" spans="11:22">
      <c r="K1008"/>
      <c r="L1008"/>
      <c r="M1008"/>
      <c r="O1008"/>
      <c r="P1008"/>
      <c r="R1008"/>
      <c r="S1008"/>
      <c r="U1008"/>
      <c r="V1008"/>
    </row>
    <row r="1009" spans="11:22">
      <c r="K1009"/>
      <c r="L1009"/>
      <c r="M1009"/>
      <c r="O1009"/>
      <c r="P1009"/>
      <c r="R1009"/>
      <c r="S1009"/>
      <c r="U1009"/>
      <c r="V1009"/>
    </row>
    <row r="1010" spans="11:22">
      <c r="K1010"/>
      <c r="L1010"/>
      <c r="M1010"/>
      <c r="O1010"/>
      <c r="P1010"/>
      <c r="R1010"/>
      <c r="S1010"/>
      <c r="U1010"/>
      <c r="V1010"/>
    </row>
    <row r="1011" spans="11:22">
      <c r="K1011"/>
      <c r="L1011"/>
      <c r="M1011"/>
      <c r="O1011"/>
      <c r="P1011"/>
      <c r="R1011"/>
      <c r="S1011"/>
      <c r="U1011"/>
      <c r="V1011"/>
    </row>
    <row r="1012" spans="11:22">
      <c r="K1012"/>
      <c r="L1012"/>
      <c r="M1012"/>
      <c r="O1012"/>
      <c r="P1012"/>
      <c r="R1012"/>
      <c r="S1012"/>
      <c r="U1012"/>
      <c r="V1012"/>
    </row>
    <row r="1013" spans="11:22">
      <c r="K1013"/>
      <c r="L1013"/>
      <c r="M1013"/>
      <c r="O1013"/>
      <c r="P1013"/>
      <c r="R1013"/>
      <c r="S1013"/>
      <c r="U1013"/>
      <c r="V1013"/>
    </row>
    <row r="1014" spans="11:22">
      <c r="K1014"/>
      <c r="L1014"/>
      <c r="M1014"/>
      <c r="O1014"/>
      <c r="P1014"/>
      <c r="R1014"/>
      <c r="S1014"/>
      <c r="U1014"/>
      <c r="V1014"/>
    </row>
    <row r="1015" spans="11:22">
      <c r="K1015"/>
      <c r="L1015"/>
      <c r="M1015"/>
      <c r="O1015"/>
      <c r="P1015"/>
      <c r="R1015"/>
      <c r="S1015"/>
      <c r="U1015"/>
      <c r="V1015"/>
    </row>
    <row r="1016" spans="11:22">
      <c r="K1016"/>
      <c r="L1016"/>
      <c r="M1016"/>
      <c r="O1016"/>
      <c r="P1016"/>
      <c r="R1016"/>
      <c r="S1016"/>
      <c r="U1016"/>
      <c r="V1016"/>
    </row>
    <row r="1017" spans="11:22">
      <c r="K1017"/>
      <c r="L1017"/>
      <c r="M1017"/>
      <c r="O1017"/>
      <c r="P1017"/>
      <c r="R1017"/>
      <c r="S1017"/>
      <c r="U1017"/>
      <c r="V1017"/>
    </row>
    <row r="1018" spans="11:22">
      <c r="K1018"/>
      <c r="L1018"/>
      <c r="M1018"/>
      <c r="O1018"/>
      <c r="P1018"/>
      <c r="R1018"/>
      <c r="S1018"/>
      <c r="U1018"/>
      <c r="V1018"/>
    </row>
    <row r="1019" spans="11:22">
      <c r="K1019"/>
      <c r="L1019"/>
      <c r="M1019"/>
      <c r="O1019"/>
      <c r="P1019"/>
      <c r="R1019"/>
      <c r="S1019"/>
      <c r="U1019"/>
      <c r="V1019"/>
    </row>
    <row r="1020" spans="11:22">
      <c r="K1020"/>
      <c r="L1020"/>
      <c r="M1020"/>
      <c r="O1020"/>
      <c r="P1020"/>
      <c r="R1020"/>
      <c r="S1020"/>
      <c r="U1020"/>
      <c r="V1020"/>
    </row>
    <row r="1021" spans="11:22">
      <c r="K1021"/>
      <c r="L1021"/>
      <c r="M1021"/>
      <c r="O1021"/>
      <c r="P1021"/>
      <c r="R1021"/>
      <c r="S1021"/>
      <c r="U1021"/>
      <c r="V1021"/>
    </row>
    <row r="1022" spans="11:22">
      <c r="K1022"/>
      <c r="L1022"/>
      <c r="M1022"/>
      <c r="O1022"/>
      <c r="P1022"/>
      <c r="R1022"/>
      <c r="S1022"/>
      <c r="U1022"/>
      <c r="V1022"/>
    </row>
    <row r="1023" spans="11:22">
      <c r="K1023"/>
      <c r="L1023"/>
      <c r="M1023"/>
      <c r="O1023"/>
      <c r="P1023"/>
      <c r="R1023"/>
      <c r="S1023"/>
      <c r="U1023"/>
      <c r="V1023"/>
    </row>
    <row r="1024" spans="11:22">
      <c r="K1024"/>
      <c r="L1024"/>
      <c r="M1024"/>
      <c r="O1024"/>
      <c r="P1024"/>
      <c r="R1024"/>
      <c r="S1024"/>
      <c r="U1024"/>
      <c r="V1024"/>
    </row>
    <row r="1025" spans="11:22">
      <c r="K1025"/>
      <c r="L1025"/>
      <c r="M1025"/>
      <c r="O1025"/>
      <c r="P1025"/>
      <c r="R1025"/>
      <c r="S1025"/>
      <c r="U1025"/>
      <c r="V1025"/>
    </row>
    <row r="1026" spans="11:22">
      <c r="K1026"/>
      <c r="L1026"/>
      <c r="M1026"/>
      <c r="O1026"/>
      <c r="P1026"/>
      <c r="R1026"/>
      <c r="S1026"/>
      <c r="U1026"/>
      <c r="V1026"/>
    </row>
    <row r="1027" spans="11:22">
      <c r="K1027"/>
      <c r="L1027"/>
      <c r="M1027"/>
      <c r="O1027"/>
      <c r="P1027"/>
      <c r="R1027"/>
      <c r="S1027"/>
      <c r="U1027"/>
      <c r="V1027"/>
    </row>
    <row r="1028" spans="11:22">
      <c r="K1028"/>
      <c r="L1028"/>
      <c r="M1028"/>
      <c r="O1028"/>
      <c r="P1028"/>
      <c r="R1028"/>
      <c r="S1028"/>
      <c r="U1028"/>
      <c r="V1028"/>
    </row>
    <row r="1029" spans="11:22">
      <c r="K1029"/>
      <c r="L1029"/>
      <c r="M1029"/>
      <c r="O1029"/>
      <c r="P1029"/>
      <c r="R1029"/>
      <c r="S1029"/>
      <c r="U1029"/>
      <c r="V1029"/>
    </row>
    <row r="1030" spans="11:22">
      <c r="K1030"/>
      <c r="L1030"/>
      <c r="M1030"/>
      <c r="O1030"/>
      <c r="P1030"/>
      <c r="R1030"/>
      <c r="S1030"/>
      <c r="U1030"/>
      <c r="V1030"/>
    </row>
    <row r="1031" spans="11:22">
      <c r="K1031"/>
      <c r="L1031"/>
      <c r="M1031"/>
      <c r="O1031"/>
      <c r="P1031"/>
      <c r="R1031"/>
      <c r="S1031"/>
      <c r="U1031"/>
      <c r="V1031"/>
    </row>
    <row r="1032" spans="11:22">
      <c r="K1032"/>
      <c r="L1032"/>
      <c r="M1032"/>
      <c r="O1032"/>
      <c r="P1032"/>
      <c r="R1032"/>
      <c r="S1032"/>
      <c r="U1032"/>
      <c r="V1032"/>
    </row>
    <row r="1033" spans="11:22">
      <c r="K1033"/>
      <c r="L1033"/>
      <c r="M1033"/>
      <c r="O1033"/>
      <c r="P1033"/>
      <c r="R1033"/>
      <c r="S1033"/>
      <c r="U1033"/>
      <c r="V1033"/>
    </row>
    <row r="1034" spans="11:22">
      <c r="K1034"/>
      <c r="L1034"/>
      <c r="M1034"/>
      <c r="O1034"/>
      <c r="P1034"/>
      <c r="R1034"/>
      <c r="S1034"/>
      <c r="U1034"/>
      <c r="V1034"/>
    </row>
    <row r="1035" spans="11:22">
      <c r="K1035"/>
      <c r="L1035"/>
      <c r="M1035"/>
      <c r="O1035"/>
      <c r="P1035"/>
      <c r="R1035"/>
      <c r="S1035"/>
      <c r="U1035"/>
      <c r="V1035"/>
    </row>
    <row r="1036" spans="11:22">
      <c r="K1036"/>
      <c r="L1036"/>
      <c r="M1036"/>
      <c r="O1036"/>
      <c r="P1036"/>
      <c r="R1036"/>
      <c r="S1036"/>
      <c r="U1036"/>
      <c r="V1036"/>
    </row>
    <row r="1037" spans="11:22">
      <c r="K1037"/>
      <c r="L1037"/>
      <c r="M1037"/>
      <c r="O1037"/>
      <c r="P1037"/>
      <c r="R1037"/>
      <c r="S1037"/>
      <c r="U1037"/>
      <c r="V1037"/>
    </row>
    <row r="1038" spans="11:22">
      <c r="K1038"/>
      <c r="L1038"/>
      <c r="M1038"/>
      <c r="O1038"/>
      <c r="P1038"/>
      <c r="R1038"/>
      <c r="S1038"/>
      <c r="U1038"/>
      <c r="V1038"/>
    </row>
    <row r="1039" spans="11:22">
      <c r="K1039"/>
      <c r="L1039"/>
      <c r="M1039"/>
      <c r="O1039"/>
      <c r="P1039"/>
      <c r="R1039"/>
      <c r="S1039"/>
      <c r="U1039"/>
      <c r="V1039"/>
    </row>
    <row r="1040" spans="11:22">
      <c r="K1040"/>
      <c r="L1040"/>
      <c r="M1040"/>
      <c r="O1040"/>
      <c r="P1040"/>
      <c r="R1040"/>
      <c r="S1040"/>
      <c r="U1040"/>
      <c r="V1040"/>
    </row>
    <row r="1041" spans="11:22">
      <c r="K1041"/>
      <c r="L1041"/>
      <c r="M1041"/>
      <c r="O1041"/>
      <c r="P1041"/>
      <c r="R1041"/>
      <c r="S1041"/>
      <c r="U1041"/>
      <c r="V1041"/>
    </row>
    <row r="1042" spans="11:22">
      <c r="K1042"/>
      <c r="L1042"/>
      <c r="M1042"/>
      <c r="O1042"/>
      <c r="P1042"/>
      <c r="R1042"/>
      <c r="S1042"/>
      <c r="U1042"/>
      <c r="V1042"/>
    </row>
    <row r="1043" spans="11:22">
      <c r="K1043"/>
      <c r="L1043"/>
      <c r="M1043"/>
      <c r="O1043"/>
      <c r="P1043"/>
      <c r="R1043"/>
      <c r="S1043"/>
      <c r="U1043"/>
      <c r="V1043"/>
    </row>
    <row r="1044" spans="11:22">
      <c r="K1044"/>
      <c r="L1044"/>
      <c r="M1044"/>
      <c r="O1044"/>
      <c r="P1044"/>
      <c r="R1044"/>
      <c r="S1044"/>
      <c r="U1044"/>
      <c r="V1044"/>
    </row>
    <row r="1045" spans="11:22">
      <c r="K1045"/>
      <c r="L1045"/>
      <c r="M1045"/>
      <c r="O1045"/>
      <c r="P1045"/>
      <c r="R1045"/>
      <c r="S1045"/>
      <c r="U1045"/>
      <c r="V1045"/>
    </row>
    <row r="1046" spans="11:22">
      <c r="K1046"/>
      <c r="L1046"/>
      <c r="M1046"/>
      <c r="O1046"/>
      <c r="P1046"/>
      <c r="R1046"/>
      <c r="S1046"/>
      <c r="U1046"/>
      <c r="V1046"/>
    </row>
    <row r="1047" spans="11:22">
      <c r="K1047"/>
      <c r="L1047"/>
      <c r="M1047"/>
      <c r="O1047"/>
      <c r="P1047"/>
      <c r="R1047"/>
      <c r="S1047"/>
      <c r="U1047"/>
      <c r="V1047"/>
    </row>
    <row r="1048" spans="11:22">
      <c r="K1048"/>
      <c r="L1048"/>
      <c r="M1048"/>
      <c r="O1048"/>
      <c r="P1048"/>
      <c r="R1048"/>
      <c r="S1048"/>
      <c r="U1048"/>
      <c r="V1048"/>
    </row>
    <row r="1049" spans="11:22">
      <c r="K1049"/>
      <c r="L1049"/>
      <c r="M1049"/>
      <c r="O1049"/>
      <c r="P1049"/>
      <c r="R1049"/>
      <c r="S1049"/>
      <c r="U1049"/>
      <c r="V1049"/>
    </row>
    <row r="1050" spans="11:22">
      <c r="K1050"/>
      <c r="L1050"/>
      <c r="M1050"/>
      <c r="O1050"/>
      <c r="P1050"/>
      <c r="R1050"/>
      <c r="S1050"/>
      <c r="U1050"/>
      <c r="V1050"/>
    </row>
    <row r="1051" spans="11:22">
      <c r="K1051"/>
      <c r="L1051"/>
      <c r="M1051"/>
      <c r="O1051"/>
      <c r="P1051"/>
      <c r="R1051"/>
      <c r="S1051"/>
      <c r="U1051"/>
      <c r="V1051"/>
    </row>
    <row r="1052" spans="11:22">
      <c r="K1052"/>
      <c r="L1052"/>
      <c r="M1052"/>
      <c r="O1052"/>
      <c r="P1052"/>
      <c r="R1052"/>
      <c r="S1052"/>
      <c r="U1052"/>
      <c r="V1052"/>
    </row>
    <row r="1053" spans="11:22">
      <c r="K1053"/>
      <c r="L1053"/>
      <c r="M1053"/>
      <c r="O1053"/>
      <c r="P1053"/>
      <c r="R1053"/>
      <c r="S1053"/>
      <c r="U1053"/>
      <c r="V1053"/>
    </row>
    <row r="1054" spans="11:22">
      <c r="K1054"/>
      <c r="L1054"/>
      <c r="M1054"/>
      <c r="O1054"/>
      <c r="P1054"/>
      <c r="R1054"/>
      <c r="S1054"/>
      <c r="U1054"/>
      <c r="V1054"/>
    </row>
    <row r="1055" spans="11:22">
      <c r="K1055"/>
      <c r="L1055"/>
      <c r="M1055"/>
      <c r="O1055"/>
      <c r="P1055"/>
      <c r="R1055"/>
      <c r="S1055"/>
      <c r="U1055"/>
      <c r="V1055"/>
    </row>
    <row r="1056" spans="11:22">
      <c r="K1056"/>
      <c r="L1056"/>
      <c r="M1056"/>
      <c r="O1056"/>
      <c r="P1056"/>
      <c r="R1056"/>
      <c r="S1056"/>
      <c r="U1056"/>
      <c r="V1056"/>
    </row>
    <row r="1057" spans="11:22">
      <c r="K1057"/>
      <c r="L1057"/>
      <c r="M1057"/>
      <c r="O1057"/>
      <c r="P1057"/>
      <c r="R1057"/>
      <c r="S1057"/>
      <c r="U1057"/>
      <c r="V1057"/>
    </row>
    <row r="1058" spans="11:22">
      <c r="K1058"/>
      <c r="L1058"/>
      <c r="M1058"/>
      <c r="O1058"/>
      <c r="P1058"/>
      <c r="R1058"/>
      <c r="S1058"/>
      <c r="U1058"/>
      <c r="V1058"/>
    </row>
    <row r="1059" spans="11:22">
      <c r="K1059"/>
      <c r="L1059"/>
      <c r="M1059"/>
      <c r="O1059"/>
      <c r="P1059"/>
      <c r="R1059"/>
      <c r="S1059"/>
      <c r="U1059"/>
      <c r="V1059"/>
    </row>
    <row r="1060" spans="11:22">
      <c r="K1060"/>
      <c r="L1060"/>
      <c r="M1060"/>
      <c r="O1060"/>
      <c r="P1060"/>
      <c r="R1060"/>
      <c r="S1060"/>
      <c r="U1060"/>
      <c r="V1060"/>
    </row>
    <row r="1061" spans="11:22">
      <c r="K1061"/>
      <c r="L1061"/>
      <c r="M1061"/>
      <c r="O1061"/>
      <c r="P1061"/>
      <c r="R1061"/>
      <c r="S1061"/>
      <c r="U1061"/>
      <c r="V1061"/>
    </row>
    <row r="1062" spans="11:22">
      <c r="K1062"/>
      <c r="L1062"/>
      <c r="M1062"/>
      <c r="O1062"/>
      <c r="P1062"/>
      <c r="R1062"/>
      <c r="S1062"/>
      <c r="U1062"/>
      <c r="V1062"/>
    </row>
    <row r="1063" spans="11:22">
      <c r="K1063"/>
      <c r="L1063"/>
      <c r="M1063"/>
      <c r="O1063"/>
      <c r="P1063"/>
      <c r="R1063"/>
      <c r="S1063"/>
      <c r="U1063"/>
      <c r="V1063"/>
    </row>
    <row r="1064" spans="11:22">
      <c r="K1064"/>
      <c r="L1064"/>
      <c r="M1064"/>
      <c r="O1064"/>
      <c r="P1064"/>
      <c r="R1064"/>
      <c r="S1064"/>
      <c r="U1064"/>
      <c r="V1064"/>
    </row>
    <row r="1065" spans="11:22">
      <c r="K1065"/>
      <c r="L1065"/>
      <c r="M1065"/>
      <c r="O1065"/>
      <c r="P1065"/>
      <c r="R1065"/>
      <c r="S1065"/>
      <c r="U1065"/>
      <c r="V1065"/>
    </row>
    <row r="1066" spans="11:22">
      <c r="K1066"/>
      <c r="L1066"/>
      <c r="M1066"/>
      <c r="O1066"/>
      <c r="P1066"/>
      <c r="R1066"/>
      <c r="S1066"/>
      <c r="U1066"/>
      <c r="V1066"/>
    </row>
    <row r="1067" spans="11:22">
      <c r="K1067"/>
      <c r="L1067"/>
      <c r="M1067"/>
      <c r="O1067"/>
      <c r="P1067"/>
      <c r="R1067"/>
      <c r="S1067"/>
      <c r="U1067"/>
      <c r="V1067"/>
    </row>
    <row r="1068" spans="11:22">
      <c r="K1068"/>
      <c r="L1068"/>
      <c r="M1068"/>
      <c r="O1068"/>
      <c r="P1068"/>
      <c r="R1068"/>
      <c r="S1068"/>
      <c r="U1068"/>
      <c r="V1068"/>
    </row>
    <row r="1069" spans="11:22">
      <c r="K1069"/>
      <c r="L1069"/>
      <c r="M1069"/>
      <c r="O1069"/>
      <c r="P1069"/>
      <c r="R1069"/>
      <c r="S1069"/>
      <c r="U1069"/>
      <c r="V1069"/>
    </row>
    <row r="1070" spans="11:22">
      <c r="K1070"/>
      <c r="L1070"/>
      <c r="M1070"/>
      <c r="O1070"/>
      <c r="P1070"/>
      <c r="R1070"/>
      <c r="S1070"/>
      <c r="U1070"/>
      <c r="V1070"/>
    </row>
    <row r="1071" spans="11:22">
      <c r="K1071"/>
      <c r="L1071"/>
      <c r="M1071"/>
      <c r="O1071"/>
      <c r="P1071"/>
      <c r="R1071"/>
      <c r="S1071"/>
      <c r="U1071"/>
      <c r="V1071"/>
    </row>
    <row r="1072" spans="11:22">
      <c r="K1072"/>
      <c r="L1072"/>
      <c r="M1072"/>
      <c r="O1072"/>
      <c r="P1072"/>
      <c r="R1072"/>
      <c r="S1072"/>
      <c r="U1072"/>
      <c r="V1072"/>
    </row>
    <row r="1073" spans="11:22">
      <c r="K1073"/>
      <c r="L1073"/>
      <c r="M1073"/>
      <c r="O1073"/>
      <c r="P1073"/>
      <c r="R1073"/>
      <c r="S1073"/>
      <c r="U1073"/>
      <c r="V1073"/>
    </row>
    <row r="1074" spans="11:22">
      <c r="K1074"/>
      <c r="L1074"/>
      <c r="M1074"/>
      <c r="O1074"/>
      <c r="P1074"/>
      <c r="R1074"/>
      <c r="S1074"/>
      <c r="U1074"/>
      <c r="V1074"/>
    </row>
    <row r="1075" spans="11:22">
      <c r="K1075"/>
      <c r="L1075"/>
      <c r="M1075"/>
      <c r="O1075"/>
      <c r="P1075"/>
      <c r="R1075"/>
      <c r="S1075"/>
      <c r="U1075"/>
      <c r="V1075"/>
    </row>
    <row r="1076" spans="11:22">
      <c r="K1076"/>
      <c r="L1076"/>
      <c r="M1076"/>
      <c r="O1076"/>
      <c r="P1076"/>
      <c r="R1076"/>
      <c r="S1076"/>
      <c r="U1076"/>
      <c r="V1076"/>
    </row>
    <row r="1077" spans="11:22">
      <c r="K1077"/>
      <c r="L1077"/>
      <c r="M1077"/>
      <c r="O1077"/>
      <c r="P1077"/>
      <c r="R1077"/>
      <c r="S1077"/>
      <c r="U1077"/>
      <c r="V1077"/>
    </row>
    <row r="1078" spans="11:22">
      <c r="K1078"/>
      <c r="L1078"/>
      <c r="M1078"/>
      <c r="O1078"/>
      <c r="P1078"/>
      <c r="R1078"/>
      <c r="S1078"/>
      <c r="U1078"/>
      <c r="V1078"/>
    </row>
    <row r="1079" spans="11:22">
      <c r="K1079"/>
      <c r="L1079"/>
      <c r="M1079"/>
      <c r="O1079"/>
      <c r="P1079"/>
      <c r="R1079"/>
      <c r="S1079"/>
      <c r="U1079"/>
      <c r="V1079"/>
    </row>
    <row r="1080" spans="11:22">
      <c r="K1080"/>
      <c r="L1080"/>
      <c r="M1080"/>
      <c r="O1080"/>
      <c r="P1080"/>
      <c r="R1080"/>
      <c r="S1080"/>
      <c r="U1080"/>
      <c r="V1080"/>
    </row>
    <row r="1081" spans="11:22">
      <c r="K1081"/>
      <c r="L1081"/>
      <c r="M1081"/>
      <c r="O1081"/>
      <c r="P1081"/>
      <c r="R1081"/>
      <c r="S1081"/>
      <c r="U1081"/>
      <c r="V1081"/>
    </row>
    <row r="1082" spans="11:22">
      <c r="K1082"/>
      <c r="L1082"/>
      <c r="M1082"/>
      <c r="O1082"/>
      <c r="P1082"/>
      <c r="R1082"/>
      <c r="S1082"/>
      <c r="U1082"/>
      <c r="V1082"/>
    </row>
    <row r="1083" spans="11:22">
      <c r="K1083"/>
      <c r="L1083"/>
      <c r="M1083"/>
      <c r="O1083"/>
      <c r="P1083"/>
      <c r="R1083"/>
      <c r="S1083"/>
      <c r="U1083"/>
      <c r="V1083"/>
    </row>
    <row r="1084" spans="11:22">
      <c r="K1084"/>
      <c r="L1084"/>
      <c r="M1084"/>
      <c r="O1084"/>
      <c r="P1084"/>
      <c r="R1084"/>
      <c r="S1084"/>
      <c r="U1084"/>
      <c r="V1084"/>
    </row>
    <row r="1085" spans="11:22">
      <c r="K1085"/>
      <c r="L1085"/>
      <c r="M1085"/>
      <c r="O1085"/>
      <c r="P1085"/>
      <c r="R1085"/>
      <c r="S1085"/>
      <c r="U1085"/>
      <c r="V1085"/>
    </row>
    <row r="1086" spans="11:22">
      <c r="K1086"/>
      <c r="L1086"/>
      <c r="M1086"/>
      <c r="O1086"/>
      <c r="P1086"/>
      <c r="R1086"/>
      <c r="S1086"/>
      <c r="U1086"/>
      <c r="V1086"/>
    </row>
    <row r="1087" spans="11:22">
      <c r="K1087"/>
      <c r="L1087"/>
      <c r="M1087"/>
      <c r="O1087"/>
      <c r="P1087"/>
      <c r="R1087"/>
      <c r="S1087"/>
      <c r="U1087"/>
      <c r="V1087"/>
    </row>
    <row r="1088" spans="11:22">
      <c r="K1088"/>
      <c r="L1088"/>
      <c r="M1088"/>
      <c r="O1088"/>
      <c r="P1088"/>
      <c r="R1088"/>
      <c r="S1088"/>
      <c r="U1088"/>
      <c r="V1088"/>
    </row>
    <row r="1089" spans="11:22">
      <c r="K1089"/>
      <c r="L1089"/>
      <c r="M1089"/>
      <c r="O1089"/>
      <c r="P1089"/>
      <c r="R1089"/>
      <c r="S1089"/>
      <c r="U1089"/>
      <c r="V1089"/>
    </row>
    <row r="1090" spans="11:22">
      <c r="K1090"/>
      <c r="L1090"/>
      <c r="M1090"/>
      <c r="O1090"/>
      <c r="P1090"/>
      <c r="R1090"/>
      <c r="S1090"/>
      <c r="U1090"/>
      <c r="V1090"/>
    </row>
    <row r="1091" spans="11:22">
      <c r="K1091"/>
      <c r="L1091"/>
      <c r="M1091"/>
      <c r="O1091"/>
      <c r="P1091"/>
      <c r="R1091"/>
      <c r="S1091"/>
      <c r="U1091"/>
      <c r="V1091"/>
    </row>
    <row r="1092" spans="11:22">
      <c r="K1092"/>
      <c r="L1092"/>
      <c r="M1092"/>
      <c r="O1092"/>
      <c r="P1092"/>
      <c r="R1092"/>
      <c r="S1092"/>
      <c r="U1092"/>
      <c r="V1092"/>
    </row>
    <row r="1093" spans="11:22">
      <c r="K1093"/>
      <c r="L1093"/>
      <c r="M1093"/>
      <c r="O1093"/>
      <c r="P1093"/>
      <c r="R1093"/>
      <c r="S1093"/>
      <c r="U1093"/>
      <c r="V1093"/>
    </row>
    <row r="1094" spans="11:22">
      <c r="K1094"/>
      <c r="L1094"/>
      <c r="M1094"/>
      <c r="O1094"/>
      <c r="P1094"/>
      <c r="R1094"/>
      <c r="S1094"/>
      <c r="U1094"/>
      <c r="V1094"/>
    </row>
    <row r="1095" spans="11:22">
      <c r="K1095"/>
      <c r="L1095"/>
      <c r="M1095"/>
      <c r="O1095"/>
      <c r="P1095"/>
      <c r="R1095"/>
      <c r="S1095"/>
      <c r="U1095"/>
      <c r="V1095"/>
    </row>
    <row r="1096" spans="11:22">
      <c r="K1096"/>
      <c r="L1096"/>
      <c r="M1096"/>
      <c r="O1096"/>
      <c r="P1096"/>
      <c r="R1096"/>
      <c r="S1096"/>
      <c r="U1096"/>
      <c r="V1096"/>
    </row>
    <row r="1097" spans="11:22">
      <c r="K1097"/>
      <c r="L1097"/>
      <c r="M1097"/>
      <c r="O1097"/>
      <c r="P1097"/>
      <c r="R1097"/>
      <c r="S1097"/>
      <c r="U1097"/>
      <c r="V1097"/>
    </row>
    <row r="1098" spans="11:22">
      <c r="K1098"/>
      <c r="L1098"/>
      <c r="M1098"/>
      <c r="O1098"/>
      <c r="P1098"/>
      <c r="R1098"/>
      <c r="S1098"/>
      <c r="U1098"/>
      <c r="V1098"/>
    </row>
    <row r="1099" spans="11:22">
      <c r="K1099"/>
      <c r="L1099"/>
      <c r="M1099"/>
      <c r="O1099"/>
      <c r="P1099"/>
      <c r="R1099"/>
      <c r="S1099"/>
      <c r="U1099"/>
      <c r="V1099"/>
    </row>
    <row r="1100" spans="11:22">
      <c r="K1100"/>
      <c r="L1100"/>
      <c r="M1100"/>
      <c r="O1100"/>
      <c r="P1100"/>
      <c r="R1100"/>
      <c r="S1100"/>
      <c r="U1100"/>
      <c r="V1100"/>
    </row>
    <row r="1101" spans="11:22">
      <c r="K1101"/>
      <c r="L1101"/>
      <c r="M1101"/>
      <c r="O1101"/>
      <c r="P1101"/>
      <c r="R1101"/>
      <c r="S1101"/>
      <c r="U1101"/>
      <c r="V1101"/>
    </row>
    <row r="1102" spans="11:22">
      <c r="K1102"/>
      <c r="L1102"/>
      <c r="M1102"/>
      <c r="O1102"/>
      <c r="P1102"/>
      <c r="R1102"/>
      <c r="S1102"/>
      <c r="U1102"/>
      <c r="V1102"/>
    </row>
    <row r="1103" spans="11:22">
      <c r="K1103"/>
      <c r="L1103"/>
      <c r="M1103"/>
      <c r="O1103"/>
      <c r="P1103"/>
      <c r="R1103"/>
      <c r="S1103"/>
      <c r="U1103"/>
      <c r="V1103"/>
    </row>
    <row r="1104" spans="11:22">
      <c r="K1104"/>
      <c r="L1104"/>
      <c r="M1104"/>
      <c r="O1104"/>
      <c r="P1104"/>
      <c r="R1104"/>
      <c r="S1104"/>
      <c r="U1104"/>
      <c r="V1104"/>
    </row>
    <row r="1105" spans="11:22">
      <c r="K1105"/>
      <c r="L1105"/>
      <c r="M1105"/>
      <c r="O1105"/>
      <c r="P1105"/>
      <c r="R1105"/>
      <c r="S1105"/>
      <c r="U1105"/>
      <c r="V1105"/>
    </row>
    <row r="1106" spans="11:22">
      <c r="K1106"/>
      <c r="L1106"/>
      <c r="M1106"/>
      <c r="O1106"/>
      <c r="P1106"/>
      <c r="R1106"/>
      <c r="S1106"/>
      <c r="U1106"/>
      <c r="V1106"/>
    </row>
    <row r="1107" spans="11:22">
      <c r="K1107"/>
      <c r="L1107"/>
      <c r="M1107"/>
      <c r="O1107"/>
      <c r="P1107"/>
      <c r="R1107"/>
      <c r="S1107"/>
      <c r="U1107"/>
      <c r="V1107"/>
    </row>
    <row r="1108" spans="11:22">
      <c r="K1108"/>
      <c r="L1108"/>
      <c r="M1108"/>
      <c r="O1108"/>
      <c r="P1108"/>
      <c r="R1108"/>
      <c r="S1108"/>
      <c r="U1108"/>
      <c r="V1108"/>
    </row>
    <row r="1109" spans="11:22">
      <c r="K1109"/>
      <c r="L1109"/>
      <c r="M1109"/>
      <c r="O1109"/>
      <c r="P1109"/>
      <c r="R1109"/>
      <c r="S1109"/>
      <c r="U1109"/>
      <c r="V1109"/>
    </row>
    <row r="1110" spans="11:22">
      <c r="K1110"/>
      <c r="L1110"/>
      <c r="M1110"/>
      <c r="O1110"/>
      <c r="P1110"/>
      <c r="R1110"/>
      <c r="S1110"/>
      <c r="U1110"/>
      <c r="V1110"/>
    </row>
    <row r="1111" spans="11:22">
      <c r="K1111"/>
      <c r="L1111"/>
      <c r="M1111"/>
      <c r="O1111"/>
      <c r="P1111"/>
      <c r="R1111"/>
      <c r="S1111"/>
      <c r="U1111"/>
      <c r="V1111"/>
    </row>
    <row r="1112" spans="11:22">
      <c r="K1112"/>
      <c r="L1112"/>
      <c r="M1112"/>
      <c r="O1112"/>
      <c r="P1112"/>
      <c r="R1112"/>
      <c r="S1112"/>
      <c r="U1112"/>
      <c r="V1112"/>
    </row>
    <row r="1113" spans="11:22">
      <c r="K1113"/>
      <c r="L1113"/>
      <c r="M1113"/>
      <c r="O1113"/>
      <c r="P1113"/>
      <c r="R1113"/>
      <c r="S1113"/>
      <c r="U1113"/>
      <c r="V1113"/>
    </row>
    <row r="1114" spans="11:22">
      <c r="K1114"/>
      <c r="L1114"/>
      <c r="M1114"/>
      <c r="O1114"/>
      <c r="P1114"/>
      <c r="R1114"/>
      <c r="S1114"/>
      <c r="U1114"/>
      <c r="V1114"/>
    </row>
    <row r="1115" spans="11:22">
      <c r="K1115"/>
      <c r="L1115"/>
      <c r="M1115"/>
      <c r="O1115"/>
      <c r="P1115"/>
      <c r="R1115"/>
      <c r="S1115"/>
      <c r="U1115"/>
      <c r="V1115"/>
    </row>
    <row r="1116" spans="11:22">
      <c r="K1116"/>
      <c r="L1116"/>
      <c r="M1116"/>
      <c r="O1116"/>
      <c r="P1116"/>
      <c r="R1116"/>
      <c r="S1116"/>
      <c r="U1116"/>
      <c r="V1116"/>
    </row>
    <row r="1117" spans="11:22">
      <c r="K1117"/>
      <c r="L1117"/>
      <c r="M1117"/>
      <c r="O1117"/>
      <c r="P1117"/>
      <c r="R1117"/>
      <c r="S1117"/>
      <c r="U1117"/>
      <c r="V1117"/>
    </row>
    <row r="1118" spans="11:22">
      <c r="K1118"/>
      <c r="L1118"/>
      <c r="M1118"/>
      <c r="O1118"/>
      <c r="P1118"/>
      <c r="R1118"/>
      <c r="S1118"/>
      <c r="U1118"/>
      <c r="V1118"/>
    </row>
    <row r="1119" spans="11:22">
      <c r="K1119"/>
      <c r="L1119"/>
      <c r="M1119"/>
      <c r="O1119"/>
      <c r="P1119"/>
      <c r="R1119"/>
      <c r="S1119"/>
      <c r="U1119"/>
      <c r="V1119"/>
    </row>
    <row r="1120" spans="11:22">
      <c r="K1120"/>
      <c r="L1120"/>
      <c r="M1120"/>
      <c r="O1120"/>
      <c r="P1120"/>
      <c r="R1120"/>
      <c r="S1120"/>
      <c r="U1120"/>
      <c r="V1120"/>
    </row>
    <row r="1121" spans="11:22">
      <c r="K1121"/>
      <c r="L1121"/>
      <c r="M1121"/>
      <c r="O1121"/>
      <c r="P1121"/>
      <c r="R1121"/>
      <c r="S1121"/>
      <c r="U1121"/>
      <c r="V1121"/>
    </row>
    <row r="1122" spans="11:22">
      <c r="K1122"/>
      <c r="L1122"/>
      <c r="M1122"/>
      <c r="O1122"/>
      <c r="P1122"/>
      <c r="R1122"/>
      <c r="S1122"/>
      <c r="U1122"/>
      <c r="V1122"/>
    </row>
    <row r="1123" spans="11:22">
      <c r="K1123"/>
      <c r="L1123"/>
      <c r="M1123"/>
      <c r="O1123"/>
      <c r="P1123"/>
      <c r="R1123"/>
      <c r="S1123"/>
      <c r="U1123"/>
      <c r="V1123"/>
    </row>
    <row r="1124" spans="11:22">
      <c r="K1124"/>
      <c r="L1124"/>
      <c r="M1124"/>
      <c r="O1124"/>
      <c r="P1124"/>
      <c r="R1124"/>
      <c r="S1124"/>
      <c r="U1124"/>
      <c r="V1124"/>
    </row>
    <row r="1125" spans="11:22">
      <c r="K1125"/>
      <c r="L1125"/>
      <c r="M1125"/>
      <c r="O1125"/>
      <c r="P1125"/>
      <c r="R1125"/>
      <c r="S1125"/>
      <c r="U1125"/>
      <c r="V1125"/>
    </row>
    <row r="1126" spans="11:22">
      <c r="K1126"/>
      <c r="L1126"/>
      <c r="M1126"/>
      <c r="O1126"/>
      <c r="P1126"/>
      <c r="R1126"/>
      <c r="S1126"/>
      <c r="U1126"/>
      <c r="V1126"/>
    </row>
    <row r="1127" spans="11:22">
      <c r="K1127"/>
      <c r="L1127"/>
      <c r="M1127"/>
      <c r="O1127"/>
      <c r="P1127"/>
      <c r="R1127"/>
      <c r="S1127"/>
      <c r="U1127"/>
      <c r="V1127"/>
    </row>
    <row r="1128" spans="11:22">
      <c r="K1128"/>
      <c r="L1128"/>
      <c r="M1128"/>
      <c r="O1128"/>
      <c r="P1128"/>
      <c r="R1128"/>
      <c r="S1128"/>
      <c r="U1128"/>
      <c r="V1128"/>
    </row>
    <row r="1129" spans="11:22">
      <c r="K1129"/>
      <c r="L1129"/>
      <c r="M1129"/>
      <c r="O1129"/>
      <c r="P1129"/>
      <c r="R1129"/>
      <c r="S1129"/>
      <c r="U1129"/>
      <c r="V1129"/>
    </row>
    <row r="1130" spans="11:22">
      <c r="K1130"/>
      <c r="L1130"/>
      <c r="M1130"/>
      <c r="O1130"/>
      <c r="P1130"/>
      <c r="R1130"/>
      <c r="S1130"/>
      <c r="U1130"/>
      <c r="V1130"/>
    </row>
    <row r="1131" spans="11:22">
      <c r="K1131"/>
      <c r="L1131"/>
      <c r="M1131"/>
      <c r="O1131"/>
      <c r="P1131"/>
      <c r="R1131"/>
      <c r="S1131"/>
      <c r="U1131"/>
      <c r="V1131"/>
    </row>
    <row r="1132" spans="11:22">
      <c r="K1132"/>
      <c r="L1132"/>
      <c r="M1132"/>
      <c r="O1132"/>
      <c r="P1132"/>
      <c r="R1132"/>
      <c r="S1132"/>
      <c r="U1132"/>
      <c r="V1132"/>
    </row>
    <row r="1133" spans="11:22">
      <c r="K1133"/>
      <c r="L1133"/>
      <c r="M1133"/>
      <c r="O1133"/>
      <c r="P1133"/>
      <c r="R1133"/>
      <c r="S1133"/>
      <c r="U1133"/>
      <c r="V1133"/>
    </row>
    <row r="1134" spans="11:22">
      <c r="K1134"/>
      <c r="L1134"/>
      <c r="M1134"/>
      <c r="O1134"/>
      <c r="P1134"/>
      <c r="R1134"/>
      <c r="S1134"/>
      <c r="U1134"/>
      <c r="V1134"/>
    </row>
    <row r="1135" spans="11:22">
      <c r="K1135"/>
      <c r="L1135"/>
      <c r="M1135"/>
      <c r="O1135"/>
      <c r="P1135"/>
      <c r="R1135"/>
      <c r="S1135"/>
      <c r="U1135"/>
      <c r="V1135"/>
    </row>
    <row r="1136" spans="11:22">
      <c r="K1136"/>
      <c r="L1136"/>
      <c r="M1136"/>
      <c r="O1136"/>
      <c r="P1136"/>
      <c r="R1136"/>
      <c r="S1136"/>
      <c r="U1136"/>
      <c r="V1136"/>
    </row>
    <row r="1137" spans="11:22">
      <c r="K1137"/>
      <c r="L1137"/>
      <c r="M1137"/>
      <c r="O1137"/>
      <c r="P1137"/>
      <c r="R1137"/>
      <c r="S1137"/>
      <c r="U1137"/>
      <c r="V1137"/>
    </row>
    <row r="1138" spans="11:22">
      <c r="K1138"/>
      <c r="L1138"/>
      <c r="M1138"/>
      <c r="O1138"/>
      <c r="P1138"/>
      <c r="R1138"/>
      <c r="S1138"/>
      <c r="U1138"/>
      <c r="V1138"/>
    </row>
    <row r="1139" spans="11:22">
      <c r="K1139"/>
      <c r="L1139"/>
      <c r="M1139"/>
      <c r="O1139"/>
      <c r="P1139"/>
      <c r="R1139"/>
      <c r="S1139"/>
      <c r="U1139"/>
      <c r="V1139"/>
    </row>
    <row r="1140" spans="11:22">
      <c r="K1140"/>
      <c r="L1140"/>
      <c r="M1140"/>
      <c r="O1140"/>
      <c r="P1140"/>
      <c r="R1140"/>
      <c r="S1140"/>
      <c r="U1140"/>
      <c r="V1140"/>
    </row>
    <row r="1141" spans="11:22">
      <c r="K1141"/>
      <c r="L1141"/>
      <c r="M1141"/>
      <c r="O1141"/>
      <c r="P1141"/>
      <c r="R1141"/>
      <c r="S1141"/>
      <c r="U1141"/>
      <c r="V1141"/>
    </row>
    <row r="1142" spans="11:22">
      <c r="K1142"/>
      <c r="L1142"/>
      <c r="M1142"/>
      <c r="O1142"/>
      <c r="P1142"/>
      <c r="R1142"/>
      <c r="S1142"/>
      <c r="U1142"/>
      <c r="V1142"/>
    </row>
    <row r="1143" spans="11:22">
      <c r="K1143"/>
      <c r="L1143"/>
      <c r="M1143"/>
      <c r="O1143"/>
      <c r="P1143"/>
      <c r="R1143"/>
      <c r="S1143"/>
      <c r="U1143"/>
      <c r="V1143"/>
    </row>
    <row r="1144" spans="11:22">
      <c r="K1144"/>
      <c r="L1144"/>
      <c r="M1144"/>
      <c r="O1144"/>
      <c r="P1144"/>
      <c r="R1144"/>
      <c r="S1144"/>
      <c r="U1144"/>
      <c r="V1144"/>
    </row>
    <row r="1145" spans="11:22">
      <c r="K1145"/>
      <c r="L1145"/>
      <c r="M1145"/>
      <c r="O1145"/>
      <c r="P1145"/>
      <c r="R1145"/>
      <c r="S1145"/>
      <c r="U1145"/>
      <c r="V1145"/>
    </row>
    <row r="1146" spans="11:22">
      <c r="K1146"/>
      <c r="L1146"/>
      <c r="M1146"/>
      <c r="O1146"/>
      <c r="P1146"/>
      <c r="R1146"/>
      <c r="S1146"/>
      <c r="U1146"/>
      <c r="V1146"/>
    </row>
    <row r="1147" spans="11:22">
      <c r="K1147"/>
      <c r="L1147"/>
      <c r="M1147"/>
      <c r="O1147"/>
      <c r="P1147"/>
      <c r="R1147"/>
      <c r="S1147"/>
      <c r="U1147"/>
      <c r="V1147"/>
    </row>
    <row r="1148" spans="11:22">
      <c r="K1148"/>
      <c r="L1148"/>
      <c r="M1148"/>
      <c r="O1148"/>
      <c r="P1148"/>
      <c r="R1148"/>
      <c r="S1148"/>
      <c r="U1148"/>
      <c r="V1148"/>
    </row>
    <row r="1149" spans="11:22">
      <c r="K1149"/>
      <c r="L1149"/>
      <c r="M1149"/>
      <c r="O1149"/>
      <c r="P1149"/>
      <c r="R1149"/>
      <c r="S1149"/>
      <c r="U1149"/>
      <c r="V1149"/>
    </row>
    <row r="1150" spans="11:22">
      <c r="K1150"/>
      <c r="L1150"/>
      <c r="M1150"/>
      <c r="O1150"/>
      <c r="P1150"/>
      <c r="R1150"/>
      <c r="S1150"/>
      <c r="U1150"/>
      <c r="V1150"/>
    </row>
    <row r="1151" spans="11:22">
      <c r="K1151"/>
      <c r="L1151"/>
      <c r="M1151"/>
      <c r="O1151"/>
      <c r="P1151"/>
      <c r="R1151"/>
      <c r="S1151"/>
      <c r="U1151"/>
      <c r="V1151"/>
    </row>
    <row r="1152" spans="11:22">
      <c r="K1152"/>
      <c r="L1152"/>
      <c r="M1152"/>
      <c r="O1152"/>
      <c r="P1152"/>
      <c r="R1152"/>
      <c r="S1152"/>
      <c r="U1152"/>
      <c r="V1152"/>
    </row>
    <row r="1153" spans="11:22">
      <c r="K1153"/>
      <c r="L1153"/>
      <c r="M1153"/>
      <c r="O1153"/>
      <c r="P1153"/>
      <c r="R1153"/>
      <c r="S1153"/>
      <c r="U1153"/>
      <c r="V1153"/>
    </row>
    <row r="1154" spans="11:22">
      <c r="K1154"/>
      <c r="L1154"/>
      <c r="M1154"/>
      <c r="O1154"/>
      <c r="P1154"/>
      <c r="R1154"/>
      <c r="S1154"/>
      <c r="U1154"/>
      <c r="V1154"/>
    </row>
    <row r="1155" spans="11:22">
      <c r="K1155"/>
      <c r="L1155"/>
      <c r="M1155"/>
      <c r="O1155"/>
      <c r="P1155"/>
      <c r="R1155"/>
      <c r="S1155"/>
      <c r="U1155"/>
      <c r="V1155"/>
    </row>
    <row r="1156" spans="11:22">
      <c r="K1156"/>
      <c r="L1156"/>
      <c r="M1156"/>
      <c r="O1156"/>
      <c r="P1156"/>
      <c r="R1156"/>
      <c r="S1156"/>
      <c r="U1156"/>
      <c r="V1156"/>
    </row>
    <row r="1157" spans="11:22">
      <c r="K1157"/>
      <c r="L1157"/>
      <c r="M1157"/>
      <c r="O1157"/>
      <c r="P1157"/>
      <c r="R1157"/>
      <c r="S1157"/>
      <c r="U1157"/>
      <c r="V1157"/>
    </row>
    <row r="1158" spans="11:22">
      <c r="K1158"/>
      <c r="L1158"/>
      <c r="M1158"/>
      <c r="O1158"/>
      <c r="P1158"/>
      <c r="R1158"/>
      <c r="S1158"/>
      <c r="U1158"/>
      <c r="V1158"/>
    </row>
    <row r="1159" spans="11:22">
      <c r="K1159"/>
      <c r="L1159"/>
      <c r="M1159"/>
      <c r="O1159"/>
      <c r="P1159"/>
      <c r="R1159"/>
      <c r="S1159"/>
      <c r="U1159"/>
      <c r="V1159"/>
    </row>
    <row r="1160" spans="11:22">
      <c r="K1160"/>
      <c r="L1160"/>
      <c r="M1160"/>
      <c r="O1160"/>
      <c r="P1160"/>
      <c r="R1160"/>
      <c r="S1160"/>
      <c r="U1160"/>
      <c r="V1160"/>
    </row>
    <row r="1161" spans="11:22">
      <c r="K1161"/>
      <c r="L1161"/>
      <c r="M1161"/>
      <c r="O1161"/>
      <c r="P1161"/>
      <c r="R1161"/>
      <c r="S1161"/>
      <c r="U1161"/>
      <c r="V1161"/>
    </row>
    <row r="1162" spans="11:22">
      <c r="K1162"/>
      <c r="L1162"/>
      <c r="M1162"/>
      <c r="O1162"/>
      <c r="P1162"/>
      <c r="R1162"/>
      <c r="S1162"/>
      <c r="U1162"/>
      <c r="V1162"/>
    </row>
    <row r="1163" spans="11:22">
      <c r="K1163"/>
      <c r="L1163"/>
      <c r="M1163"/>
      <c r="O1163"/>
      <c r="P1163"/>
      <c r="R1163"/>
      <c r="S1163"/>
      <c r="U1163"/>
      <c r="V1163"/>
    </row>
    <row r="1164" spans="11:22">
      <c r="K1164"/>
      <c r="L1164"/>
      <c r="M1164"/>
      <c r="O1164"/>
      <c r="P1164"/>
      <c r="R1164"/>
      <c r="S1164"/>
      <c r="U1164"/>
      <c r="V1164"/>
    </row>
    <row r="1165" spans="11:22">
      <c r="K1165"/>
      <c r="L1165"/>
      <c r="M1165"/>
      <c r="O1165"/>
      <c r="P1165"/>
      <c r="R1165"/>
      <c r="S1165"/>
      <c r="U1165"/>
      <c r="V1165"/>
    </row>
    <row r="1166" spans="11:22">
      <c r="K1166"/>
      <c r="L1166"/>
      <c r="M1166"/>
      <c r="O1166"/>
      <c r="P1166"/>
      <c r="R1166"/>
      <c r="S1166"/>
      <c r="U1166"/>
      <c r="V1166"/>
    </row>
    <row r="1167" spans="11:22">
      <c r="K1167"/>
      <c r="L1167"/>
      <c r="M1167"/>
      <c r="O1167"/>
      <c r="P1167"/>
      <c r="R1167"/>
      <c r="S1167"/>
      <c r="U1167"/>
      <c r="V1167"/>
    </row>
    <row r="1168" spans="11:22">
      <c r="K1168"/>
      <c r="L1168"/>
      <c r="M1168"/>
      <c r="O1168"/>
      <c r="P1168"/>
      <c r="R1168"/>
      <c r="S1168"/>
      <c r="U1168"/>
      <c r="V1168"/>
    </row>
    <row r="1169" spans="11:22">
      <c r="K1169"/>
      <c r="L1169"/>
      <c r="M1169"/>
      <c r="O1169"/>
      <c r="P1169"/>
      <c r="R1169"/>
      <c r="S1169"/>
      <c r="U1169"/>
      <c r="V1169"/>
    </row>
    <row r="1170" spans="11:22">
      <c r="K1170"/>
      <c r="L1170"/>
      <c r="M1170"/>
      <c r="O1170"/>
      <c r="P1170"/>
      <c r="R1170"/>
      <c r="S1170"/>
      <c r="U1170"/>
      <c r="V1170"/>
    </row>
    <row r="1171" spans="11:22">
      <c r="K1171"/>
      <c r="L1171"/>
      <c r="M1171"/>
      <c r="O1171"/>
      <c r="P1171"/>
      <c r="R1171"/>
      <c r="S1171"/>
      <c r="U1171"/>
      <c r="V1171"/>
    </row>
    <row r="1172" spans="11:22">
      <c r="K1172"/>
      <c r="L1172"/>
      <c r="M1172"/>
      <c r="O1172"/>
      <c r="P1172"/>
      <c r="R1172"/>
      <c r="S1172"/>
      <c r="U1172"/>
      <c r="V1172"/>
    </row>
    <row r="1173" spans="11:22">
      <c r="K1173"/>
      <c r="L1173"/>
      <c r="M1173"/>
      <c r="O1173"/>
      <c r="P1173"/>
      <c r="R1173"/>
      <c r="S1173"/>
      <c r="U1173"/>
      <c r="V1173"/>
    </row>
    <row r="1174" spans="11:22">
      <c r="K1174"/>
      <c r="L1174"/>
      <c r="M1174"/>
      <c r="O1174"/>
      <c r="P1174"/>
      <c r="R1174"/>
      <c r="S1174"/>
      <c r="U1174"/>
      <c r="V1174"/>
    </row>
    <row r="1175" spans="11:22">
      <c r="K1175"/>
      <c r="L1175"/>
      <c r="M1175"/>
      <c r="O1175"/>
      <c r="P1175"/>
      <c r="R1175"/>
      <c r="S1175"/>
      <c r="U1175"/>
      <c r="V1175"/>
    </row>
    <row r="1176" spans="11:22">
      <c r="K1176"/>
      <c r="L1176"/>
      <c r="M1176"/>
      <c r="O1176"/>
      <c r="P1176"/>
      <c r="R1176"/>
      <c r="S1176"/>
      <c r="U1176"/>
      <c r="V1176"/>
    </row>
    <row r="1177" spans="11:22">
      <c r="K1177"/>
      <c r="L1177"/>
      <c r="M1177"/>
      <c r="O1177"/>
      <c r="P1177"/>
      <c r="R1177"/>
      <c r="S1177"/>
      <c r="U1177"/>
      <c r="V1177"/>
    </row>
    <row r="1178" spans="11:22">
      <c r="K1178"/>
      <c r="L1178"/>
      <c r="M1178"/>
      <c r="O1178"/>
      <c r="P1178"/>
      <c r="R1178"/>
      <c r="S1178"/>
      <c r="U1178"/>
      <c r="V1178"/>
    </row>
    <row r="1179" spans="11:22">
      <c r="K1179"/>
      <c r="L1179"/>
      <c r="M1179"/>
      <c r="O1179"/>
      <c r="P1179"/>
      <c r="R1179"/>
      <c r="S1179"/>
      <c r="U1179"/>
      <c r="V1179"/>
    </row>
    <row r="1180" spans="11:22">
      <c r="K1180"/>
      <c r="L1180"/>
      <c r="M1180"/>
      <c r="O1180"/>
      <c r="P1180"/>
      <c r="R1180"/>
      <c r="S1180"/>
      <c r="U1180"/>
      <c r="V1180"/>
    </row>
    <row r="1181" spans="11:22">
      <c r="K1181"/>
      <c r="L1181"/>
      <c r="M1181"/>
      <c r="O1181"/>
      <c r="P1181"/>
      <c r="R1181"/>
      <c r="S1181"/>
      <c r="U1181"/>
      <c r="V1181"/>
    </row>
    <row r="1182" spans="11:22">
      <c r="K1182"/>
      <c r="L1182"/>
      <c r="M1182"/>
      <c r="O1182"/>
      <c r="P1182"/>
      <c r="R1182"/>
      <c r="S1182"/>
      <c r="U1182"/>
      <c r="V1182"/>
    </row>
    <row r="1183" spans="11:22">
      <c r="K1183"/>
      <c r="L1183"/>
      <c r="M1183"/>
      <c r="O1183"/>
      <c r="P1183"/>
      <c r="R1183"/>
      <c r="S1183"/>
      <c r="U1183"/>
      <c r="V1183"/>
    </row>
    <row r="1184" spans="11:22">
      <c r="K1184"/>
      <c r="L1184"/>
      <c r="M1184"/>
      <c r="O1184"/>
      <c r="P1184"/>
      <c r="R1184"/>
      <c r="S1184"/>
      <c r="U1184"/>
      <c r="V1184"/>
    </row>
    <row r="1185" spans="11:22">
      <c r="K1185"/>
      <c r="L1185"/>
      <c r="M1185"/>
      <c r="O1185"/>
      <c r="P1185"/>
      <c r="R1185"/>
      <c r="S1185"/>
      <c r="U1185"/>
      <c r="V1185"/>
    </row>
    <row r="1186" spans="11:22">
      <c r="K1186"/>
      <c r="L1186"/>
      <c r="M1186"/>
      <c r="O1186"/>
      <c r="P1186"/>
      <c r="R1186"/>
      <c r="S1186"/>
      <c r="U1186"/>
      <c r="V1186"/>
    </row>
    <row r="1187" spans="11:22">
      <c r="K1187"/>
      <c r="L1187"/>
      <c r="M1187"/>
      <c r="O1187"/>
      <c r="P1187"/>
      <c r="R1187"/>
      <c r="S1187"/>
      <c r="U1187"/>
      <c r="V1187"/>
    </row>
    <row r="1188" spans="11:22">
      <c r="K1188"/>
      <c r="L1188"/>
      <c r="M1188"/>
      <c r="O1188"/>
      <c r="P1188"/>
      <c r="R1188"/>
      <c r="S1188"/>
      <c r="U1188"/>
      <c r="V1188"/>
    </row>
    <row r="1189" spans="11:22">
      <c r="K1189"/>
      <c r="L1189"/>
      <c r="M1189"/>
      <c r="O1189"/>
      <c r="P1189"/>
      <c r="R1189"/>
      <c r="S1189"/>
      <c r="U1189"/>
      <c r="V1189"/>
    </row>
    <row r="1190" spans="11:22">
      <c r="K1190"/>
      <c r="L1190"/>
      <c r="M1190"/>
      <c r="O1190"/>
      <c r="P1190"/>
      <c r="R1190"/>
      <c r="S1190"/>
      <c r="U1190"/>
      <c r="V1190"/>
    </row>
    <row r="1191" spans="11:22">
      <c r="K1191"/>
      <c r="L1191"/>
      <c r="M1191"/>
      <c r="O1191"/>
      <c r="P1191"/>
      <c r="R1191"/>
      <c r="S1191"/>
      <c r="U1191"/>
      <c r="V1191"/>
    </row>
    <row r="1192" spans="11:22">
      <c r="K1192"/>
      <c r="L1192"/>
      <c r="M1192"/>
      <c r="O1192"/>
      <c r="P1192"/>
      <c r="R1192"/>
      <c r="S1192"/>
      <c r="U1192"/>
      <c r="V1192"/>
    </row>
    <row r="1193" spans="11:22">
      <c r="K1193"/>
      <c r="L1193"/>
      <c r="M1193"/>
      <c r="O1193"/>
      <c r="P1193"/>
      <c r="R1193"/>
      <c r="S1193"/>
      <c r="U1193"/>
      <c r="V1193"/>
    </row>
    <row r="1194" spans="11:22">
      <c r="K1194"/>
      <c r="L1194"/>
      <c r="M1194"/>
      <c r="O1194"/>
      <c r="P1194"/>
      <c r="R1194"/>
      <c r="S1194"/>
      <c r="U1194"/>
      <c r="V1194"/>
    </row>
    <row r="1195" spans="11:22">
      <c r="K1195"/>
      <c r="L1195"/>
      <c r="M1195"/>
      <c r="O1195"/>
      <c r="P1195"/>
      <c r="R1195"/>
      <c r="S1195"/>
      <c r="U1195"/>
      <c r="V1195"/>
    </row>
    <row r="1196" spans="11:22">
      <c r="K1196"/>
      <c r="L1196"/>
      <c r="M1196"/>
      <c r="O1196"/>
      <c r="P1196"/>
      <c r="R1196"/>
      <c r="S1196"/>
      <c r="U1196"/>
      <c r="V1196"/>
    </row>
    <row r="1197" spans="11:22">
      <c r="K1197"/>
      <c r="L1197"/>
      <c r="M1197"/>
      <c r="O1197"/>
      <c r="P1197"/>
      <c r="R1197"/>
      <c r="S1197"/>
      <c r="U1197"/>
      <c r="V1197"/>
    </row>
    <row r="1198" spans="11:22">
      <c r="K1198"/>
      <c r="L1198"/>
      <c r="M1198"/>
      <c r="O1198"/>
      <c r="P1198"/>
      <c r="R1198"/>
      <c r="S1198"/>
      <c r="U1198"/>
      <c r="V1198"/>
    </row>
    <row r="1199" spans="11:22">
      <c r="K1199"/>
      <c r="L1199"/>
      <c r="M1199"/>
      <c r="O1199"/>
      <c r="P1199"/>
      <c r="R1199"/>
      <c r="S1199"/>
      <c r="U1199"/>
      <c r="V1199"/>
    </row>
    <row r="1200" spans="11:22">
      <c r="K1200"/>
      <c r="L1200"/>
      <c r="M1200"/>
      <c r="O1200"/>
      <c r="P1200"/>
      <c r="R1200"/>
      <c r="S1200"/>
      <c r="U1200"/>
      <c r="V1200"/>
    </row>
    <row r="1201" spans="11:22">
      <c r="K1201"/>
      <c r="L1201"/>
      <c r="M1201"/>
      <c r="O1201"/>
      <c r="P1201"/>
      <c r="R1201"/>
      <c r="S1201"/>
      <c r="U1201"/>
      <c r="V1201"/>
    </row>
    <row r="1202" spans="11:22">
      <c r="K1202"/>
      <c r="L1202"/>
      <c r="M1202"/>
      <c r="O1202"/>
      <c r="P1202"/>
      <c r="R1202"/>
      <c r="S1202"/>
      <c r="U1202"/>
      <c r="V1202"/>
    </row>
    <row r="1203" spans="11:22">
      <c r="K1203"/>
      <c r="L1203"/>
      <c r="M1203"/>
      <c r="O1203"/>
      <c r="P1203"/>
      <c r="R1203"/>
      <c r="S1203"/>
      <c r="U1203"/>
      <c r="V1203"/>
    </row>
    <row r="1204" spans="11:22">
      <c r="K1204"/>
      <c r="L1204"/>
      <c r="M1204"/>
      <c r="O1204"/>
      <c r="P1204"/>
      <c r="R1204"/>
      <c r="S1204"/>
      <c r="U1204"/>
      <c r="V1204"/>
    </row>
    <row r="1205" spans="11:22">
      <c r="K1205"/>
      <c r="L1205"/>
      <c r="M1205"/>
      <c r="O1205"/>
      <c r="P1205"/>
      <c r="R1205"/>
      <c r="S1205"/>
      <c r="U1205"/>
      <c r="V1205"/>
    </row>
    <row r="1206" spans="11:22">
      <c r="K1206"/>
      <c r="L1206"/>
      <c r="M1206"/>
      <c r="O1206"/>
      <c r="P1206"/>
      <c r="R1206"/>
      <c r="S1206"/>
      <c r="U1206"/>
      <c r="V1206"/>
    </row>
    <row r="1207" spans="11:22">
      <c r="K1207"/>
      <c r="L1207"/>
      <c r="M1207"/>
      <c r="O1207"/>
      <c r="P1207"/>
      <c r="R1207"/>
      <c r="S1207"/>
      <c r="U1207"/>
      <c r="V1207"/>
    </row>
    <row r="1208" spans="11:22">
      <c r="K1208"/>
      <c r="L1208"/>
      <c r="M1208"/>
      <c r="O1208"/>
      <c r="P1208"/>
      <c r="R1208"/>
      <c r="S1208"/>
      <c r="U1208"/>
      <c r="V1208"/>
    </row>
    <row r="1209" spans="11:22">
      <c r="K1209"/>
      <c r="L1209"/>
      <c r="M1209"/>
      <c r="O1209"/>
      <c r="P1209"/>
      <c r="R1209"/>
      <c r="S1209"/>
      <c r="U1209"/>
      <c r="V1209"/>
    </row>
    <row r="1210" spans="11:22">
      <c r="K1210"/>
      <c r="L1210"/>
      <c r="M1210"/>
      <c r="O1210"/>
      <c r="P1210"/>
      <c r="R1210"/>
      <c r="S1210"/>
      <c r="U1210"/>
      <c r="V1210"/>
    </row>
    <row r="1211" spans="11:22">
      <c r="K1211"/>
      <c r="L1211"/>
      <c r="M1211"/>
      <c r="O1211"/>
      <c r="P1211"/>
      <c r="R1211"/>
      <c r="S1211"/>
      <c r="U1211"/>
      <c r="V1211"/>
    </row>
    <row r="1212" spans="11:22">
      <c r="K1212"/>
      <c r="L1212"/>
      <c r="M1212"/>
      <c r="O1212"/>
      <c r="P1212"/>
      <c r="R1212"/>
      <c r="S1212"/>
      <c r="U1212"/>
      <c r="V1212"/>
    </row>
    <row r="1213" spans="11:22">
      <c r="K1213"/>
      <c r="L1213"/>
      <c r="M1213"/>
      <c r="O1213"/>
      <c r="P1213"/>
      <c r="R1213"/>
      <c r="S1213"/>
      <c r="U1213"/>
      <c r="V1213"/>
    </row>
    <row r="1214" spans="11:22">
      <c r="K1214"/>
      <c r="L1214"/>
      <c r="M1214"/>
      <c r="O1214"/>
      <c r="P1214"/>
      <c r="R1214"/>
      <c r="S1214"/>
      <c r="U1214"/>
      <c r="V1214"/>
    </row>
    <row r="1215" spans="11:22">
      <c r="K1215"/>
      <c r="L1215"/>
      <c r="M1215"/>
      <c r="O1215"/>
      <c r="P1215"/>
      <c r="R1215"/>
      <c r="S1215"/>
      <c r="U1215"/>
      <c r="V1215"/>
    </row>
    <row r="1216" spans="11:22">
      <c r="K1216"/>
      <c r="L1216"/>
      <c r="M1216"/>
      <c r="O1216"/>
      <c r="P1216"/>
      <c r="R1216"/>
      <c r="S1216"/>
      <c r="U1216"/>
      <c r="V1216"/>
    </row>
    <row r="1217" spans="11:22">
      <c r="K1217"/>
      <c r="L1217"/>
      <c r="M1217"/>
      <c r="O1217"/>
      <c r="P1217"/>
      <c r="R1217"/>
      <c r="S1217"/>
      <c r="U1217"/>
      <c r="V1217"/>
    </row>
    <row r="1218" spans="11:22">
      <c r="K1218"/>
      <c r="L1218"/>
      <c r="M1218"/>
      <c r="O1218"/>
      <c r="P1218"/>
      <c r="R1218"/>
      <c r="S1218"/>
      <c r="U1218"/>
      <c r="V1218"/>
    </row>
    <row r="1219" spans="11:22">
      <c r="K1219"/>
      <c r="L1219"/>
      <c r="M1219"/>
      <c r="O1219"/>
      <c r="P1219"/>
      <c r="R1219"/>
      <c r="S1219"/>
      <c r="U1219"/>
      <c r="V1219"/>
    </row>
    <row r="1220" spans="11:22">
      <c r="K1220"/>
      <c r="L1220"/>
      <c r="M1220"/>
      <c r="O1220"/>
      <c r="P1220"/>
      <c r="R1220"/>
      <c r="S1220"/>
      <c r="U1220"/>
      <c r="V1220"/>
    </row>
    <row r="1221" spans="11:22">
      <c r="K1221"/>
      <c r="L1221"/>
      <c r="M1221"/>
      <c r="O1221"/>
      <c r="P1221"/>
      <c r="R1221"/>
      <c r="S1221"/>
      <c r="U1221"/>
      <c r="V1221"/>
    </row>
    <row r="1222" spans="11:22">
      <c r="K1222"/>
      <c r="L1222"/>
      <c r="M1222"/>
      <c r="O1222"/>
      <c r="P1222"/>
      <c r="R1222"/>
      <c r="S1222"/>
      <c r="U1222"/>
      <c r="V1222"/>
    </row>
    <row r="1223" spans="11:22">
      <c r="K1223"/>
      <c r="L1223"/>
      <c r="M1223"/>
      <c r="O1223"/>
      <c r="P1223"/>
      <c r="R1223"/>
      <c r="S1223"/>
      <c r="U1223"/>
      <c r="V1223"/>
    </row>
    <row r="1224" spans="11:22">
      <c r="K1224"/>
      <c r="L1224"/>
      <c r="M1224"/>
      <c r="O1224"/>
      <c r="P1224"/>
      <c r="R1224"/>
      <c r="S1224"/>
      <c r="U1224"/>
      <c r="V1224"/>
    </row>
    <row r="1225" spans="11:22">
      <c r="K1225"/>
      <c r="L1225"/>
      <c r="M1225"/>
      <c r="O1225"/>
      <c r="P1225"/>
      <c r="R1225"/>
      <c r="S1225"/>
      <c r="U1225"/>
      <c r="V1225"/>
    </row>
    <row r="1226" spans="11:22">
      <c r="K1226"/>
      <c r="L1226"/>
      <c r="M1226"/>
      <c r="O1226"/>
      <c r="P1226"/>
      <c r="R1226"/>
      <c r="S1226"/>
      <c r="U1226"/>
      <c r="V1226"/>
    </row>
    <row r="1227" spans="11:22">
      <c r="K1227"/>
      <c r="L1227"/>
      <c r="M1227"/>
      <c r="O1227"/>
      <c r="P1227"/>
      <c r="R1227"/>
      <c r="S1227"/>
      <c r="U1227"/>
      <c r="V1227"/>
    </row>
    <row r="1228" spans="11:22">
      <c r="K1228"/>
      <c r="L1228"/>
      <c r="M1228"/>
      <c r="O1228"/>
      <c r="P1228"/>
      <c r="R1228"/>
      <c r="S1228"/>
      <c r="U1228"/>
      <c r="V1228"/>
    </row>
    <row r="1229" spans="11:22">
      <c r="K1229"/>
      <c r="L1229"/>
      <c r="M1229"/>
      <c r="O1229"/>
      <c r="P1229"/>
      <c r="R1229"/>
      <c r="S1229"/>
      <c r="U1229"/>
      <c r="V1229"/>
    </row>
    <row r="1230" spans="11:22">
      <c r="K1230"/>
      <c r="L1230"/>
      <c r="M1230"/>
      <c r="O1230"/>
      <c r="P1230"/>
      <c r="R1230"/>
      <c r="S1230"/>
      <c r="U1230"/>
      <c r="V1230"/>
    </row>
    <row r="1231" spans="11:22">
      <c r="K1231"/>
      <c r="L1231"/>
      <c r="M1231"/>
      <c r="O1231"/>
      <c r="P1231"/>
      <c r="R1231"/>
      <c r="S1231"/>
      <c r="U1231"/>
      <c r="V1231"/>
    </row>
    <row r="1232" spans="11:22">
      <c r="K1232"/>
      <c r="L1232"/>
      <c r="M1232"/>
      <c r="O1232"/>
      <c r="P1232"/>
      <c r="R1232"/>
      <c r="S1232"/>
      <c r="U1232"/>
      <c r="V1232"/>
    </row>
    <row r="1233" spans="11:22">
      <c r="K1233"/>
      <c r="L1233"/>
      <c r="M1233"/>
      <c r="O1233"/>
      <c r="P1233"/>
      <c r="R1233"/>
      <c r="S1233"/>
      <c r="U1233"/>
      <c r="V1233"/>
    </row>
    <row r="1234" spans="11:22">
      <c r="K1234"/>
      <c r="L1234"/>
      <c r="M1234"/>
      <c r="O1234"/>
      <c r="P1234"/>
      <c r="R1234"/>
      <c r="S1234"/>
      <c r="U1234"/>
      <c r="V1234"/>
    </row>
    <row r="1235" spans="11:22">
      <c r="K1235"/>
      <c r="L1235"/>
      <c r="M1235"/>
      <c r="O1235"/>
      <c r="P1235"/>
      <c r="R1235"/>
      <c r="S1235"/>
      <c r="U1235"/>
      <c r="V1235"/>
    </row>
    <row r="1236" spans="11:22">
      <c r="K1236"/>
      <c r="L1236"/>
      <c r="M1236"/>
      <c r="O1236"/>
      <c r="P1236"/>
      <c r="R1236"/>
      <c r="S1236"/>
      <c r="U1236"/>
      <c r="V1236"/>
    </row>
    <row r="1237" spans="11:22">
      <c r="K1237"/>
      <c r="L1237"/>
      <c r="M1237"/>
      <c r="O1237"/>
      <c r="P1237"/>
      <c r="R1237"/>
      <c r="S1237"/>
      <c r="U1237"/>
      <c r="V1237"/>
    </row>
    <row r="1238" spans="11:22">
      <c r="K1238"/>
      <c r="L1238"/>
      <c r="M1238"/>
      <c r="O1238"/>
      <c r="P1238"/>
      <c r="R1238"/>
      <c r="S1238"/>
      <c r="U1238"/>
      <c r="V1238"/>
    </row>
    <row r="1239" spans="11:22">
      <c r="K1239"/>
      <c r="L1239"/>
      <c r="M1239"/>
      <c r="O1239"/>
      <c r="P1239"/>
      <c r="R1239"/>
      <c r="S1239"/>
      <c r="U1239"/>
      <c r="V1239"/>
    </row>
    <row r="1240" spans="11:22">
      <c r="K1240"/>
      <c r="L1240"/>
      <c r="M1240"/>
      <c r="O1240"/>
      <c r="P1240"/>
      <c r="R1240"/>
      <c r="S1240"/>
      <c r="U1240"/>
      <c r="V1240"/>
    </row>
    <row r="1241" spans="11:22">
      <c r="K1241"/>
      <c r="L1241"/>
      <c r="M1241"/>
      <c r="O1241"/>
      <c r="P1241"/>
      <c r="R1241"/>
      <c r="S1241"/>
      <c r="U1241"/>
      <c r="V1241"/>
    </row>
    <row r="1242" spans="11:22">
      <c r="K1242"/>
      <c r="L1242"/>
      <c r="M1242"/>
      <c r="O1242"/>
      <c r="P1242"/>
      <c r="R1242"/>
      <c r="S1242"/>
      <c r="U1242"/>
      <c r="V1242"/>
    </row>
    <row r="1243" spans="11:22">
      <c r="K1243"/>
      <c r="L1243"/>
      <c r="M1243"/>
      <c r="O1243"/>
      <c r="P1243"/>
      <c r="R1243"/>
      <c r="S1243"/>
      <c r="U1243"/>
      <c r="V1243"/>
    </row>
    <row r="1244" spans="11:22">
      <c r="K1244"/>
      <c r="L1244"/>
      <c r="M1244"/>
      <c r="O1244"/>
      <c r="P1244"/>
      <c r="R1244"/>
      <c r="S1244"/>
      <c r="U1244"/>
      <c r="V1244"/>
    </row>
    <row r="1245" spans="11:22">
      <c r="K1245"/>
      <c r="L1245"/>
      <c r="M1245"/>
      <c r="O1245"/>
      <c r="P1245"/>
      <c r="R1245"/>
      <c r="S1245"/>
      <c r="U1245"/>
      <c r="V1245"/>
    </row>
    <row r="1246" spans="11:22">
      <c r="K1246"/>
      <c r="L1246"/>
      <c r="M1246"/>
      <c r="O1246"/>
      <c r="P1246"/>
      <c r="R1246"/>
      <c r="S1246"/>
      <c r="U1246"/>
      <c r="V1246"/>
    </row>
    <row r="1247" spans="11:22">
      <c r="K1247"/>
      <c r="L1247"/>
      <c r="M1247"/>
      <c r="O1247"/>
      <c r="P1247"/>
      <c r="R1247"/>
      <c r="S1247"/>
      <c r="U1247"/>
      <c r="V1247"/>
    </row>
    <row r="1248" spans="11:22">
      <c r="K1248"/>
      <c r="L1248"/>
      <c r="M1248"/>
      <c r="O1248"/>
      <c r="P1248"/>
      <c r="R1248"/>
      <c r="S1248"/>
      <c r="U1248"/>
      <c r="V1248"/>
    </row>
    <row r="1249" spans="11:22">
      <c r="K1249"/>
      <c r="L1249"/>
      <c r="M1249"/>
      <c r="O1249"/>
      <c r="P1249"/>
      <c r="R1249"/>
      <c r="S1249"/>
      <c r="U1249"/>
      <c r="V1249"/>
    </row>
    <row r="1250" spans="11:22">
      <c r="K1250"/>
      <c r="L1250"/>
      <c r="M1250"/>
      <c r="O1250"/>
      <c r="P1250"/>
      <c r="R1250"/>
      <c r="S1250"/>
      <c r="U1250"/>
      <c r="V1250"/>
    </row>
    <row r="1251" spans="11:22">
      <c r="K1251"/>
      <c r="L1251"/>
      <c r="M1251"/>
      <c r="O1251"/>
      <c r="P1251"/>
      <c r="R1251"/>
      <c r="S1251"/>
      <c r="U1251"/>
      <c r="V1251"/>
    </row>
    <row r="1252" spans="11:22">
      <c r="K1252"/>
      <c r="L1252"/>
      <c r="M1252"/>
      <c r="O1252"/>
      <c r="P1252"/>
      <c r="R1252"/>
      <c r="S1252"/>
      <c r="U1252"/>
      <c r="V1252"/>
    </row>
    <row r="1253" spans="11:22">
      <c r="K1253"/>
      <c r="L1253"/>
      <c r="M1253"/>
      <c r="O1253"/>
      <c r="P1253"/>
      <c r="R1253"/>
      <c r="S1253"/>
      <c r="U1253"/>
      <c r="V1253"/>
    </row>
    <row r="1254" spans="11:22">
      <c r="K1254"/>
      <c r="L1254"/>
      <c r="M1254"/>
      <c r="O1254"/>
      <c r="P1254"/>
      <c r="R1254"/>
      <c r="S1254"/>
      <c r="U1254"/>
      <c r="V1254"/>
    </row>
    <row r="1255" spans="11:22">
      <c r="K1255"/>
      <c r="L1255"/>
      <c r="M1255"/>
      <c r="O1255"/>
      <c r="P1255"/>
      <c r="R1255"/>
      <c r="S1255"/>
      <c r="U1255"/>
      <c r="V1255"/>
    </row>
    <row r="1256" spans="11:22">
      <c r="K1256"/>
      <c r="L1256"/>
      <c r="M1256"/>
      <c r="O1256"/>
      <c r="P1256"/>
      <c r="R1256"/>
      <c r="S1256"/>
      <c r="U1256"/>
      <c r="V1256"/>
    </row>
    <row r="1257" spans="11:22">
      <c r="K1257"/>
      <c r="L1257"/>
      <c r="M1257"/>
      <c r="O1257"/>
      <c r="P1257"/>
      <c r="R1257"/>
      <c r="S1257"/>
      <c r="U1257"/>
      <c r="V1257"/>
    </row>
    <row r="1258" spans="11:22">
      <c r="K1258"/>
      <c r="L1258"/>
      <c r="M1258"/>
      <c r="O1258"/>
      <c r="P1258"/>
      <c r="R1258"/>
      <c r="S1258"/>
      <c r="U1258"/>
      <c r="V1258"/>
    </row>
    <row r="1259" spans="11:22">
      <c r="K1259"/>
      <c r="L1259"/>
      <c r="M1259"/>
      <c r="O1259"/>
      <c r="P1259"/>
      <c r="R1259"/>
      <c r="S1259"/>
      <c r="U1259"/>
      <c r="V1259"/>
    </row>
    <row r="1260" spans="11:22">
      <c r="K1260"/>
      <c r="L1260"/>
      <c r="M1260"/>
      <c r="O1260"/>
      <c r="P1260"/>
      <c r="R1260"/>
      <c r="S1260"/>
      <c r="U1260"/>
      <c r="V1260"/>
    </row>
    <row r="1261" spans="11:22">
      <c r="K1261"/>
      <c r="L1261"/>
      <c r="M1261"/>
      <c r="O1261"/>
      <c r="P1261"/>
      <c r="R1261"/>
      <c r="S1261"/>
      <c r="U1261"/>
      <c r="V1261"/>
    </row>
    <row r="1262" spans="11:22">
      <c r="K1262"/>
      <c r="L1262"/>
      <c r="M1262"/>
      <c r="O1262"/>
      <c r="P1262"/>
      <c r="R1262"/>
      <c r="S1262"/>
      <c r="U1262"/>
      <c r="V1262"/>
    </row>
    <row r="1263" spans="11:22">
      <c r="K1263"/>
      <c r="L1263"/>
      <c r="M1263"/>
      <c r="O1263"/>
      <c r="P1263"/>
      <c r="R1263"/>
      <c r="S1263"/>
      <c r="U1263"/>
      <c r="V1263"/>
    </row>
    <row r="1264" spans="11:22">
      <c r="K1264"/>
      <c r="L1264"/>
      <c r="M1264"/>
      <c r="O1264"/>
      <c r="P1264"/>
      <c r="R1264"/>
      <c r="S1264"/>
      <c r="U1264"/>
      <c r="V1264"/>
    </row>
    <row r="1265" spans="11:22">
      <c r="K1265"/>
      <c r="L1265"/>
      <c r="M1265"/>
      <c r="O1265"/>
      <c r="P1265"/>
      <c r="R1265"/>
      <c r="S1265"/>
      <c r="U1265"/>
      <c r="V1265"/>
    </row>
    <row r="1266" spans="11:22">
      <c r="K1266"/>
      <c r="L1266"/>
      <c r="M1266"/>
      <c r="O1266"/>
      <c r="P1266"/>
      <c r="R1266"/>
      <c r="S1266"/>
      <c r="U1266"/>
      <c r="V1266"/>
    </row>
    <row r="1267" spans="11:22">
      <c r="K1267"/>
      <c r="L1267"/>
      <c r="M1267"/>
      <c r="O1267"/>
      <c r="P1267"/>
      <c r="R1267"/>
      <c r="S1267"/>
      <c r="U1267"/>
      <c r="V1267"/>
    </row>
    <row r="1268" spans="11:22">
      <c r="K1268"/>
      <c r="L1268"/>
      <c r="M1268"/>
      <c r="O1268"/>
      <c r="P1268"/>
      <c r="R1268"/>
      <c r="S1268"/>
      <c r="U1268"/>
      <c r="V1268"/>
    </row>
    <row r="1269" spans="11:22">
      <c r="K1269"/>
      <c r="L1269"/>
      <c r="M1269"/>
      <c r="O1269"/>
      <c r="P1269"/>
      <c r="R1269"/>
      <c r="S1269"/>
      <c r="U1269"/>
      <c r="V1269"/>
    </row>
    <row r="1270" spans="11:22">
      <c r="K1270"/>
      <c r="L1270"/>
      <c r="M1270"/>
      <c r="O1270"/>
      <c r="P1270"/>
      <c r="R1270"/>
      <c r="S1270"/>
      <c r="U1270"/>
      <c r="V1270"/>
    </row>
    <row r="1271" spans="11:22">
      <c r="K1271"/>
      <c r="L1271"/>
      <c r="M1271"/>
      <c r="O1271"/>
      <c r="P1271"/>
      <c r="R1271"/>
      <c r="S1271"/>
      <c r="U1271"/>
      <c r="V1271"/>
    </row>
    <row r="1272" spans="11:22">
      <c r="K1272"/>
      <c r="L1272"/>
      <c r="M1272"/>
      <c r="O1272"/>
      <c r="P1272"/>
      <c r="R1272"/>
      <c r="S1272"/>
      <c r="U1272"/>
      <c r="V1272"/>
    </row>
    <row r="1273" spans="11:22">
      <c r="K1273"/>
      <c r="L1273"/>
      <c r="M1273"/>
      <c r="O1273"/>
      <c r="P1273"/>
      <c r="R1273"/>
      <c r="S1273"/>
      <c r="U1273"/>
      <c r="V1273"/>
    </row>
    <row r="1274" spans="11:22">
      <c r="K1274"/>
      <c r="L1274"/>
      <c r="M1274"/>
      <c r="O1274"/>
      <c r="P1274"/>
      <c r="R1274"/>
      <c r="S1274"/>
      <c r="U1274"/>
      <c r="V1274"/>
    </row>
    <row r="1275" spans="11:22">
      <c r="K1275"/>
      <c r="L1275"/>
      <c r="M1275"/>
      <c r="O1275"/>
      <c r="P1275"/>
      <c r="R1275"/>
      <c r="S1275"/>
      <c r="U1275"/>
      <c r="V1275"/>
    </row>
    <row r="1276" spans="11:22">
      <c r="K1276"/>
      <c r="L1276"/>
      <c r="M1276"/>
      <c r="O1276"/>
      <c r="P1276"/>
      <c r="R1276"/>
      <c r="S1276"/>
      <c r="U1276"/>
      <c r="V1276"/>
    </row>
    <row r="1277" spans="11:22">
      <c r="K1277"/>
      <c r="L1277"/>
      <c r="M1277"/>
      <c r="O1277"/>
      <c r="P1277"/>
      <c r="R1277"/>
      <c r="S1277"/>
      <c r="U1277"/>
      <c r="V1277"/>
    </row>
    <row r="1278" spans="11:22">
      <c r="K1278"/>
      <c r="L1278"/>
      <c r="M1278"/>
      <c r="O1278"/>
      <c r="P1278"/>
      <c r="R1278"/>
      <c r="S1278"/>
      <c r="U1278"/>
      <c r="V1278"/>
    </row>
    <row r="1279" spans="11:22">
      <c r="K1279"/>
      <c r="L1279"/>
      <c r="M1279"/>
      <c r="O1279"/>
      <c r="P1279"/>
      <c r="R1279"/>
      <c r="S1279"/>
      <c r="U1279"/>
      <c r="V1279"/>
    </row>
    <row r="1280" spans="11:22">
      <c r="K1280"/>
      <c r="L1280"/>
      <c r="M1280"/>
      <c r="O1280"/>
      <c r="P1280"/>
      <c r="R1280"/>
      <c r="S1280"/>
      <c r="U1280"/>
      <c r="V1280"/>
    </row>
    <row r="1281" spans="11:22">
      <c r="K1281"/>
      <c r="L1281"/>
      <c r="M1281"/>
      <c r="O1281"/>
      <c r="P1281"/>
      <c r="R1281"/>
      <c r="S1281"/>
      <c r="U1281"/>
      <c r="V1281"/>
    </row>
    <row r="1282" spans="11:22">
      <c r="K1282"/>
      <c r="L1282"/>
      <c r="M1282"/>
      <c r="O1282"/>
      <c r="P1282"/>
      <c r="R1282"/>
      <c r="S1282"/>
      <c r="U1282"/>
      <c r="V1282"/>
    </row>
    <row r="1283" spans="11:22">
      <c r="K1283"/>
      <c r="L1283"/>
      <c r="M1283"/>
      <c r="O1283"/>
      <c r="P1283"/>
      <c r="R1283"/>
      <c r="S1283"/>
      <c r="U1283"/>
      <c r="V1283"/>
    </row>
    <row r="1284" spans="11:22">
      <c r="K1284"/>
      <c r="L1284"/>
      <c r="M1284"/>
      <c r="O1284"/>
      <c r="P1284"/>
      <c r="R1284"/>
      <c r="S1284"/>
      <c r="U1284"/>
      <c r="V1284"/>
    </row>
    <row r="1285" spans="11:22">
      <c r="K1285"/>
      <c r="L1285"/>
      <c r="M1285"/>
      <c r="O1285"/>
      <c r="P1285"/>
      <c r="R1285"/>
      <c r="S1285"/>
      <c r="U1285"/>
      <c r="V1285"/>
    </row>
    <row r="1286" spans="11:22">
      <c r="K1286"/>
      <c r="L1286"/>
      <c r="M1286"/>
      <c r="O1286"/>
      <c r="P1286"/>
      <c r="R1286"/>
      <c r="S1286"/>
      <c r="U1286"/>
      <c r="V1286"/>
    </row>
    <row r="1287" spans="11:22">
      <c r="K1287"/>
      <c r="L1287"/>
      <c r="M1287"/>
      <c r="O1287"/>
      <c r="P1287"/>
      <c r="R1287"/>
      <c r="S1287"/>
      <c r="U1287"/>
      <c r="V1287"/>
    </row>
    <row r="1288" spans="11:22">
      <c r="K1288"/>
      <c r="L1288"/>
      <c r="M1288"/>
      <c r="O1288"/>
      <c r="P1288"/>
      <c r="R1288"/>
      <c r="S1288"/>
      <c r="U1288"/>
      <c r="V1288"/>
    </row>
    <row r="1289" spans="11:22">
      <c r="K1289"/>
      <c r="L1289"/>
      <c r="M1289"/>
      <c r="O1289"/>
      <c r="P1289"/>
      <c r="R1289"/>
      <c r="S1289"/>
      <c r="U1289"/>
      <c r="V1289"/>
    </row>
    <row r="1290" spans="11:22">
      <c r="K1290"/>
      <c r="L1290"/>
      <c r="M1290"/>
      <c r="O1290"/>
      <c r="P1290"/>
      <c r="R1290"/>
      <c r="S1290"/>
      <c r="U1290"/>
      <c r="V1290"/>
    </row>
    <row r="1291" spans="11:22">
      <c r="K1291"/>
      <c r="L1291"/>
      <c r="M1291"/>
      <c r="O1291"/>
      <c r="P1291"/>
      <c r="R1291"/>
      <c r="S1291"/>
      <c r="U1291"/>
      <c r="V1291"/>
    </row>
    <row r="1292" spans="11:22">
      <c r="K1292"/>
      <c r="L1292"/>
      <c r="M1292"/>
      <c r="O1292"/>
      <c r="P1292"/>
      <c r="R1292"/>
      <c r="S1292"/>
      <c r="U1292"/>
      <c r="V1292"/>
    </row>
    <row r="1293" spans="11:22">
      <c r="K1293"/>
      <c r="L1293"/>
      <c r="M1293"/>
      <c r="O1293"/>
      <c r="P1293"/>
      <c r="R1293"/>
      <c r="S1293"/>
      <c r="U1293"/>
      <c r="V1293"/>
    </row>
    <row r="1294" spans="11:22">
      <c r="K1294"/>
      <c r="L1294"/>
      <c r="M1294"/>
      <c r="O1294"/>
      <c r="P1294"/>
      <c r="R1294"/>
      <c r="S1294"/>
      <c r="U1294"/>
      <c r="V1294"/>
    </row>
    <row r="1295" spans="11:22">
      <c r="K1295"/>
      <c r="L1295"/>
      <c r="M1295"/>
      <c r="O1295"/>
      <c r="P1295"/>
      <c r="R1295"/>
      <c r="S1295"/>
      <c r="U1295"/>
      <c r="V1295"/>
    </row>
    <row r="1296" spans="11:22">
      <c r="K1296"/>
      <c r="L1296"/>
      <c r="M1296"/>
      <c r="O1296"/>
      <c r="P1296"/>
      <c r="R1296"/>
      <c r="S1296"/>
      <c r="U1296"/>
      <c r="V1296"/>
    </row>
    <row r="1297" spans="11:22">
      <c r="K1297"/>
      <c r="L1297"/>
      <c r="M1297"/>
      <c r="O1297"/>
      <c r="P1297"/>
      <c r="R1297"/>
      <c r="S1297"/>
      <c r="U1297"/>
      <c r="V1297"/>
    </row>
    <row r="1298" spans="11:22">
      <c r="K1298"/>
      <c r="L1298"/>
      <c r="M1298"/>
      <c r="O1298"/>
      <c r="P1298"/>
      <c r="R1298"/>
      <c r="S1298"/>
      <c r="U1298"/>
      <c r="V1298"/>
    </row>
    <row r="1299" spans="11:22">
      <c r="K1299"/>
      <c r="L1299"/>
      <c r="M1299"/>
      <c r="O1299"/>
      <c r="P1299"/>
      <c r="R1299"/>
      <c r="S1299"/>
      <c r="U1299"/>
      <c r="V1299"/>
    </row>
    <row r="1300" spans="11:22">
      <c r="K1300"/>
      <c r="L1300"/>
      <c r="M1300"/>
      <c r="O1300"/>
      <c r="P1300"/>
      <c r="R1300"/>
      <c r="S1300"/>
      <c r="U1300"/>
      <c r="V1300"/>
    </row>
    <row r="1301" spans="11:22">
      <c r="K1301"/>
      <c r="L1301"/>
      <c r="M1301"/>
      <c r="O1301"/>
      <c r="P1301"/>
      <c r="R1301"/>
      <c r="S1301"/>
      <c r="U1301"/>
      <c r="V1301"/>
    </row>
    <row r="1302" spans="11:22">
      <c r="K1302"/>
      <c r="L1302"/>
      <c r="M1302"/>
      <c r="O1302"/>
      <c r="P1302"/>
      <c r="R1302"/>
      <c r="S1302"/>
      <c r="U1302"/>
      <c r="V1302"/>
    </row>
    <row r="1303" spans="11:22">
      <c r="K1303"/>
      <c r="L1303"/>
      <c r="M1303"/>
      <c r="O1303"/>
      <c r="P1303"/>
      <c r="R1303"/>
      <c r="S1303"/>
      <c r="U1303"/>
      <c r="V1303"/>
    </row>
    <row r="1304" spans="11:22">
      <c r="K1304"/>
      <c r="L1304"/>
      <c r="M1304"/>
      <c r="O1304"/>
      <c r="P1304"/>
      <c r="R1304"/>
      <c r="S1304"/>
      <c r="U1304"/>
      <c r="V1304"/>
    </row>
    <row r="1305" spans="11:22">
      <c r="K1305"/>
      <c r="L1305"/>
      <c r="M1305"/>
      <c r="O1305"/>
      <c r="P1305"/>
      <c r="R1305"/>
      <c r="S1305"/>
      <c r="U1305"/>
      <c r="V1305"/>
    </row>
    <row r="1306" spans="11:22">
      <c r="K1306"/>
      <c r="L1306"/>
      <c r="M1306"/>
      <c r="O1306"/>
      <c r="P1306"/>
      <c r="R1306"/>
      <c r="S1306"/>
      <c r="U1306"/>
      <c r="V1306"/>
    </row>
    <row r="1307" spans="11:22">
      <c r="K1307"/>
      <c r="L1307"/>
      <c r="M1307"/>
      <c r="O1307"/>
      <c r="P1307"/>
      <c r="R1307"/>
      <c r="S1307"/>
      <c r="U1307"/>
      <c r="V1307"/>
    </row>
    <row r="1308" spans="11:22">
      <c r="K1308"/>
      <c r="L1308"/>
      <c r="M1308"/>
      <c r="O1308"/>
      <c r="P1308"/>
      <c r="R1308"/>
      <c r="S1308"/>
      <c r="U1308"/>
      <c r="V1308"/>
    </row>
    <row r="1309" spans="11:22">
      <c r="K1309"/>
      <c r="L1309"/>
      <c r="M1309"/>
      <c r="O1309"/>
      <c r="P1309"/>
      <c r="R1309"/>
      <c r="S1309"/>
      <c r="U1309"/>
      <c r="V1309"/>
    </row>
    <row r="1310" spans="11:22">
      <c r="K1310"/>
      <c r="L1310"/>
      <c r="M1310"/>
      <c r="O1310"/>
      <c r="P1310"/>
      <c r="R1310"/>
      <c r="S1310"/>
      <c r="U1310"/>
      <c r="V1310"/>
    </row>
    <row r="1311" spans="11:22">
      <c r="K1311"/>
      <c r="L1311"/>
      <c r="M1311"/>
      <c r="O1311"/>
      <c r="P1311"/>
      <c r="R1311"/>
      <c r="S1311"/>
      <c r="U1311"/>
      <c r="V1311"/>
    </row>
    <row r="1312" spans="11:22">
      <c r="K1312"/>
      <c r="L1312"/>
      <c r="M1312"/>
      <c r="O1312"/>
      <c r="P1312"/>
      <c r="R1312"/>
      <c r="S1312"/>
      <c r="U1312"/>
      <c r="V1312"/>
    </row>
    <row r="1313" spans="11:22">
      <c r="K1313"/>
      <c r="L1313"/>
      <c r="M1313"/>
      <c r="O1313"/>
      <c r="P1313"/>
      <c r="R1313"/>
      <c r="S1313"/>
      <c r="U1313"/>
      <c r="V1313"/>
    </row>
    <row r="1314" spans="11:22">
      <c r="K1314"/>
      <c r="L1314"/>
      <c r="M1314"/>
      <c r="O1314"/>
      <c r="P1314"/>
      <c r="R1314"/>
      <c r="S1314"/>
      <c r="U1314"/>
      <c r="V1314"/>
    </row>
    <row r="1315" spans="11:22">
      <c r="K1315"/>
      <c r="L1315"/>
      <c r="M1315"/>
      <c r="O1315"/>
      <c r="P1315"/>
      <c r="R1315"/>
      <c r="S1315"/>
      <c r="U1315"/>
      <c r="V1315"/>
    </row>
    <row r="1316" spans="11:22">
      <c r="K1316"/>
      <c r="L1316"/>
      <c r="M1316"/>
      <c r="O1316"/>
      <c r="P1316"/>
      <c r="R1316"/>
      <c r="S1316"/>
      <c r="U1316"/>
      <c r="V1316"/>
    </row>
    <row r="1317" spans="11:22">
      <c r="K1317"/>
      <c r="L1317"/>
      <c r="M1317"/>
      <c r="O1317"/>
      <c r="P1317"/>
      <c r="R1317"/>
      <c r="S1317"/>
      <c r="U1317"/>
      <c r="V1317"/>
    </row>
    <row r="1318" spans="11:22">
      <c r="K1318"/>
      <c r="L1318"/>
      <c r="M1318"/>
      <c r="O1318"/>
      <c r="P1318"/>
      <c r="R1318"/>
      <c r="S1318"/>
      <c r="U1318"/>
      <c r="V1318"/>
    </row>
    <row r="1319" spans="11:22">
      <c r="K1319"/>
      <c r="L1319"/>
      <c r="M1319"/>
      <c r="O1319"/>
      <c r="P1319"/>
      <c r="R1319"/>
      <c r="S1319"/>
      <c r="U1319"/>
      <c r="V1319"/>
    </row>
    <row r="1320" spans="11:22">
      <c r="K1320"/>
      <c r="L1320"/>
      <c r="M1320"/>
      <c r="O1320"/>
      <c r="P1320"/>
      <c r="R1320"/>
      <c r="S1320"/>
      <c r="U1320"/>
      <c r="V1320"/>
    </row>
    <row r="1321" spans="11:22">
      <c r="K1321"/>
      <c r="L1321"/>
      <c r="M1321"/>
      <c r="O1321"/>
      <c r="P1321"/>
      <c r="R1321"/>
      <c r="S1321"/>
      <c r="U1321"/>
      <c r="V1321"/>
    </row>
    <row r="1322" spans="11:22">
      <c r="K1322"/>
      <c r="L1322"/>
      <c r="M1322"/>
      <c r="O1322"/>
      <c r="P1322"/>
      <c r="R1322"/>
      <c r="S1322"/>
      <c r="U1322"/>
      <c r="V1322"/>
    </row>
    <row r="1323" spans="11:22">
      <c r="K1323"/>
      <c r="L1323"/>
      <c r="M1323"/>
      <c r="O1323"/>
      <c r="P1323"/>
      <c r="R1323"/>
      <c r="S1323"/>
      <c r="U1323"/>
      <c r="V1323"/>
    </row>
    <row r="1324" spans="11:22">
      <c r="K1324"/>
      <c r="L1324"/>
      <c r="M1324"/>
      <c r="O1324"/>
      <c r="P1324"/>
      <c r="R1324"/>
      <c r="S1324"/>
      <c r="U1324"/>
      <c r="V1324"/>
    </row>
    <row r="1325" spans="11:22">
      <c r="K1325"/>
      <c r="L1325"/>
      <c r="M1325"/>
      <c r="O1325"/>
      <c r="P1325"/>
      <c r="R1325"/>
      <c r="S1325"/>
      <c r="U1325"/>
      <c r="V1325"/>
    </row>
    <row r="1326" spans="11:22">
      <c r="K1326"/>
      <c r="L1326"/>
      <c r="M1326"/>
      <c r="O1326"/>
      <c r="P1326"/>
      <c r="R1326"/>
      <c r="S1326"/>
      <c r="U1326"/>
      <c r="V1326"/>
    </row>
    <row r="1327" spans="11:22">
      <c r="K1327"/>
      <c r="L1327"/>
      <c r="M1327"/>
      <c r="O1327"/>
      <c r="P1327"/>
      <c r="R1327"/>
      <c r="S1327"/>
      <c r="U1327"/>
      <c r="V1327"/>
    </row>
    <row r="1328" spans="11:22">
      <c r="K1328"/>
      <c r="L1328"/>
      <c r="M1328"/>
      <c r="O1328"/>
      <c r="P1328"/>
      <c r="R1328"/>
      <c r="S1328"/>
      <c r="U1328"/>
      <c r="V1328"/>
    </row>
    <row r="1329" spans="11:22">
      <c r="K1329"/>
      <c r="L1329"/>
      <c r="M1329"/>
      <c r="O1329"/>
      <c r="P1329"/>
      <c r="R1329"/>
      <c r="S1329"/>
      <c r="U1329"/>
      <c r="V1329"/>
    </row>
    <row r="1330" spans="11:22">
      <c r="K1330"/>
      <c r="L1330"/>
      <c r="M1330"/>
      <c r="O1330"/>
      <c r="P1330"/>
      <c r="R1330"/>
      <c r="S1330"/>
      <c r="U1330"/>
      <c r="V1330"/>
    </row>
    <row r="1331" spans="11:22">
      <c r="K1331"/>
      <c r="L1331"/>
      <c r="M1331"/>
      <c r="O1331"/>
      <c r="P1331"/>
      <c r="R1331"/>
      <c r="S1331"/>
      <c r="U1331"/>
      <c r="V1331"/>
    </row>
    <row r="1332" spans="11:22">
      <c r="K1332"/>
      <c r="L1332"/>
      <c r="M1332"/>
      <c r="O1332"/>
      <c r="P1332"/>
      <c r="R1332"/>
      <c r="S1332"/>
      <c r="U1332"/>
      <c r="V1332"/>
    </row>
    <row r="1333" spans="11:22">
      <c r="K1333"/>
      <c r="L1333"/>
      <c r="M1333"/>
      <c r="O1333"/>
      <c r="P1333"/>
      <c r="R1333"/>
      <c r="S1333"/>
      <c r="U1333"/>
      <c r="V1333"/>
    </row>
    <row r="1334" spans="11:22">
      <c r="K1334"/>
      <c r="L1334"/>
      <c r="M1334"/>
      <c r="O1334"/>
      <c r="P1334"/>
      <c r="R1334"/>
      <c r="S1334"/>
      <c r="U1334"/>
      <c r="V1334"/>
    </row>
    <row r="1335" spans="11:22">
      <c r="K1335"/>
      <c r="L1335"/>
      <c r="M1335"/>
      <c r="O1335"/>
      <c r="P1335"/>
      <c r="R1335"/>
      <c r="S1335"/>
      <c r="U1335"/>
      <c r="V1335"/>
    </row>
    <row r="1336" spans="11:22">
      <c r="K1336"/>
      <c r="L1336"/>
      <c r="M1336"/>
      <c r="O1336"/>
      <c r="P1336"/>
      <c r="R1336"/>
      <c r="S1336"/>
      <c r="U1336"/>
      <c r="V1336"/>
    </row>
    <row r="1337" spans="11:22">
      <c r="K1337"/>
      <c r="L1337"/>
      <c r="M1337"/>
      <c r="O1337"/>
      <c r="P1337"/>
      <c r="R1337"/>
      <c r="S1337"/>
      <c r="U1337"/>
      <c r="V1337"/>
    </row>
    <row r="1338" spans="11:22">
      <c r="K1338"/>
      <c r="L1338"/>
      <c r="M1338"/>
      <c r="O1338"/>
      <c r="P1338"/>
      <c r="R1338"/>
      <c r="S1338"/>
      <c r="U1338"/>
      <c r="V1338"/>
    </row>
    <row r="1339" spans="11:22">
      <c r="K1339"/>
      <c r="L1339"/>
      <c r="M1339"/>
      <c r="O1339"/>
      <c r="P1339"/>
      <c r="R1339"/>
      <c r="S1339"/>
      <c r="U1339"/>
      <c r="V1339"/>
    </row>
    <row r="1340" spans="11:22">
      <c r="K1340"/>
      <c r="L1340"/>
      <c r="M1340"/>
      <c r="O1340"/>
      <c r="P1340"/>
      <c r="R1340"/>
      <c r="S1340"/>
      <c r="U1340"/>
      <c r="V1340"/>
    </row>
    <row r="1341" spans="11:22">
      <c r="K1341"/>
      <c r="L1341"/>
      <c r="M1341"/>
      <c r="O1341"/>
      <c r="P1341"/>
      <c r="R1341"/>
      <c r="S1341"/>
      <c r="U1341"/>
      <c r="V1341"/>
    </row>
    <row r="1342" spans="11:22">
      <c r="K1342"/>
      <c r="L1342"/>
      <c r="M1342"/>
      <c r="O1342"/>
      <c r="P1342"/>
      <c r="R1342"/>
      <c r="S1342"/>
      <c r="U1342"/>
      <c r="V1342"/>
    </row>
    <row r="1343" spans="11:22">
      <c r="K1343"/>
      <c r="L1343"/>
      <c r="M1343"/>
      <c r="O1343"/>
      <c r="P1343"/>
      <c r="R1343"/>
      <c r="S1343"/>
      <c r="U1343"/>
      <c r="V1343"/>
    </row>
    <row r="1344" spans="11:22">
      <c r="K1344"/>
      <c r="L1344"/>
      <c r="M1344"/>
      <c r="O1344"/>
      <c r="P1344"/>
      <c r="R1344"/>
      <c r="S1344"/>
      <c r="U1344"/>
      <c r="V1344"/>
    </row>
    <row r="1345" spans="11:22">
      <c r="K1345"/>
      <c r="L1345"/>
      <c r="M1345"/>
      <c r="O1345"/>
      <c r="P1345"/>
      <c r="R1345"/>
      <c r="S1345"/>
      <c r="U1345"/>
      <c r="V1345"/>
    </row>
    <row r="1346" spans="11:22">
      <c r="K1346"/>
      <c r="L1346"/>
      <c r="M1346"/>
      <c r="O1346"/>
      <c r="P1346"/>
      <c r="R1346"/>
      <c r="S1346"/>
      <c r="U1346"/>
      <c r="V1346"/>
    </row>
    <row r="1347" spans="11:22">
      <c r="K1347"/>
      <c r="L1347"/>
      <c r="M1347"/>
      <c r="O1347"/>
      <c r="P1347"/>
      <c r="R1347"/>
      <c r="S1347"/>
      <c r="U1347"/>
      <c r="V1347"/>
    </row>
    <row r="1348" spans="11:22">
      <c r="K1348"/>
      <c r="L1348"/>
      <c r="M1348"/>
      <c r="O1348"/>
      <c r="P1348"/>
      <c r="R1348"/>
      <c r="S1348"/>
      <c r="U1348"/>
      <c r="V1348"/>
    </row>
    <row r="1349" spans="11:22">
      <c r="K1349"/>
      <c r="L1349"/>
      <c r="M1349"/>
      <c r="O1349"/>
      <c r="P1349"/>
      <c r="R1349"/>
      <c r="S1349"/>
      <c r="U1349"/>
      <c r="V1349"/>
    </row>
    <row r="1350" spans="11:22">
      <c r="K1350"/>
      <c r="L1350"/>
      <c r="M1350"/>
      <c r="O1350"/>
      <c r="P1350"/>
      <c r="R1350"/>
      <c r="S1350"/>
      <c r="U1350"/>
      <c r="V1350"/>
    </row>
    <row r="1351" spans="11:22">
      <c r="K1351"/>
      <c r="L1351"/>
      <c r="M1351"/>
      <c r="O1351"/>
      <c r="P1351"/>
      <c r="R1351"/>
      <c r="S1351"/>
      <c r="U1351"/>
      <c r="V1351"/>
    </row>
    <row r="1352" spans="11:22">
      <c r="K1352"/>
      <c r="L1352"/>
      <c r="M1352"/>
      <c r="O1352"/>
      <c r="P1352"/>
      <c r="R1352"/>
      <c r="S1352"/>
      <c r="U1352"/>
      <c r="V1352"/>
    </row>
    <row r="1353" spans="11:22">
      <c r="K1353"/>
      <c r="L1353"/>
      <c r="M1353"/>
      <c r="O1353"/>
      <c r="P1353"/>
      <c r="R1353"/>
      <c r="S1353"/>
      <c r="U1353"/>
      <c r="V1353"/>
    </row>
    <row r="1354" spans="11:22">
      <c r="K1354"/>
      <c r="L1354"/>
      <c r="M1354"/>
      <c r="O1354"/>
      <c r="P1354"/>
      <c r="R1354"/>
      <c r="S1354"/>
      <c r="U1354"/>
      <c r="V1354"/>
    </row>
    <row r="1355" spans="11:22">
      <c r="K1355"/>
      <c r="L1355"/>
      <c r="M1355"/>
      <c r="O1355"/>
      <c r="P1355"/>
      <c r="R1355"/>
      <c r="S1355"/>
      <c r="U1355"/>
      <c r="V1355"/>
    </row>
    <row r="1356" spans="11:22">
      <c r="K1356"/>
      <c r="L1356"/>
      <c r="M1356"/>
      <c r="O1356"/>
      <c r="P1356"/>
      <c r="R1356"/>
      <c r="S1356"/>
      <c r="U1356"/>
      <c r="V1356"/>
    </row>
    <row r="1357" spans="11:22">
      <c r="K1357"/>
      <c r="L1357"/>
      <c r="M1357"/>
      <c r="O1357"/>
      <c r="P1357"/>
      <c r="R1357"/>
      <c r="S1357"/>
      <c r="U1357"/>
      <c r="V1357"/>
    </row>
    <row r="1358" spans="11:22">
      <c r="K1358"/>
      <c r="L1358"/>
      <c r="M1358"/>
      <c r="O1358"/>
      <c r="P1358"/>
      <c r="R1358"/>
      <c r="S1358"/>
      <c r="U1358"/>
      <c r="V1358"/>
    </row>
    <row r="1359" spans="11:22">
      <c r="K1359"/>
      <c r="L1359"/>
      <c r="M1359"/>
      <c r="O1359"/>
      <c r="P1359"/>
      <c r="R1359"/>
      <c r="S1359"/>
      <c r="U1359"/>
      <c r="V1359"/>
    </row>
    <row r="1360" spans="11:22">
      <c r="K1360"/>
      <c r="L1360"/>
      <c r="M1360"/>
      <c r="O1360"/>
      <c r="P1360"/>
      <c r="R1360"/>
      <c r="S1360"/>
      <c r="U1360"/>
      <c r="V1360"/>
    </row>
    <row r="1361" spans="11:22">
      <c r="K1361"/>
      <c r="L1361"/>
      <c r="M1361"/>
      <c r="O1361"/>
      <c r="P1361"/>
      <c r="R1361"/>
      <c r="S1361"/>
      <c r="U1361"/>
      <c r="V1361"/>
    </row>
    <row r="1362" spans="11:22">
      <c r="K1362"/>
      <c r="L1362"/>
      <c r="M1362"/>
      <c r="O1362"/>
      <c r="P1362"/>
      <c r="R1362"/>
      <c r="S1362"/>
      <c r="U1362"/>
      <c r="V1362"/>
    </row>
    <row r="1363" spans="11:22">
      <c r="K1363"/>
      <c r="L1363"/>
      <c r="M1363"/>
      <c r="O1363"/>
      <c r="P1363"/>
      <c r="R1363"/>
      <c r="S1363"/>
      <c r="U1363"/>
      <c r="V1363"/>
    </row>
    <row r="1364" spans="11:22">
      <c r="K1364"/>
      <c r="L1364"/>
      <c r="M1364"/>
      <c r="O1364"/>
      <c r="P1364"/>
      <c r="R1364"/>
      <c r="S1364"/>
      <c r="U1364"/>
      <c r="V1364"/>
    </row>
    <row r="1365" spans="11:22">
      <c r="K1365"/>
      <c r="L1365"/>
      <c r="M1365"/>
      <c r="O1365"/>
      <c r="P1365"/>
      <c r="R1365"/>
      <c r="S1365"/>
      <c r="U1365"/>
      <c r="V1365"/>
    </row>
    <row r="1366" spans="11:22">
      <c r="K1366"/>
      <c r="L1366"/>
      <c r="M1366"/>
      <c r="O1366"/>
      <c r="P1366"/>
      <c r="R1366"/>
      <c r="S1366"/>
      <c r="U1366"/>
      <c r="V1366"/>
    </row>
    <row r="1367" spans="11:22">
      <c r="K1367"/>
      <c r="L1367"/>
      <c r="M1367"/>
      <c r="O1367"/>
      <c r="P1367"/>
      <c r="R1367"/>
      <c r="S1367"/>
      <c r="U1367"/>
      <c r="V1367"/>
    </row>
    <row r="1368" spans="11:22">
      <c r="K1368"/>
      <c r="L1368"/>
      <c r="M1368"/>
      <c r="O1368"/>
      <c r="P1368"/>
      <c r="R1368"/>
      <c r="S1368"/>
      <c r="U1368"/>
      <c r="V1368"/>
    </row>
    <row r="1369" spans="11:22">
      <c r="K1369"/>
      <c r="L1369"/>
      <c r="M1369"/>
      <c r="O1369"/>
      <c r="P1369"/>
      <c r="R1369"/>
      <c r="S1369"/>
      <c r="U1369"/>
      <c r="V1369"/>
    </row>
    <row r="1370" spans="11:22">
      <c r="K1370"/>
      <c r="L1370"/>
      <c r="M1370"/>
      <c r="O1370"/>
      <c r="P1370"/>
      <c r="R1370"/>
      <c r="S1370"/>
      <c r="U1370"/>
      <c r="V1370"/>
    </row>
    <row r="1371" spans="11:22">
      <c r="K1371"/>
      <c r="L1371"/>
      <c r="M1371"/>
      <c r="O1371"/>
      <c r="P1371"/>
      <c r="R1371"/>
      <c r="S1371"/>
      <c r="U1371"/>
      <c r="V1371"/>
    </row>
    <row r="1372" spans="11:22">
      <c r="K1372"/>
      <c r="L1372"/>
      <c r="M1372"/>
      <c r="O1372"/>
      <c r="P1372"/>
      <c r="R1372"/>
      <c r="S1372"/>
      <c r="U1372"/>
      <c r="V1372"/>
    </row>
    <row r="1373" spans="11:22">
      <c r="K1373"/>
      <c r="L1373"/>
      <c r="M1373"/>
      <c r="O1373"/>
      <c r="P1373"/>
      <c r="R1373"/>
      <c r="S1373"/>
      <c r="U1373"/>
      <c r="V1373"/>
    </row>
    <row r="1374" spans="11:22">
      <c r="K1374"/>
      <c r="L1374"/>
      <c r="M1374"/>
      <c r="O1374"/>
      <c r="P1374"/>
      <c r="R1374"/>
      <c r="S1374"/>
      <c r="U1374"/>
      <c r="V1374"/>
    </row>
    <row r="1375" spans="11:22">
      <c r="K1375"/>
      <c r="L1375"/>
      <c r="M1375"/>
      <c r="O1375"/>
      <c r="P1375"/>
      <c r="R1375"/>
      <c r="S1375"/>
      <c r="U1375"/>
      <c r="V1375"/>
    </row>
    <row r="1376" spans="11:22">
      <c r="K1376"/>
      <c r="L1376"/>
      <c r="M1376"/>
      <c r="O1376"/>
      <c r="P1376"/>
      <c r="R1376"/>
      <c r="S1376"/>
      <c r="U1376"/>
      <c r="V1376"/>
    </row>
    <row r="1377" spans="11:22">
      <c r="K1377"/>
      <c r="L1377"/>
      <c r="M1377"/>
      <c r="O1377"/>
      <c r="P1377"/>
      <c r="R1377"/>
      <c r="S1377"/>
      <c r="U1377"/>
      <c r="V1377"/>
    </row>
    <row r="1378" spans="11:22">
      <c r="K1378"/>
      <c r="L1378"/>
      <c r="M1378"/>
      <c r="O1378"/>
      <c r="P1378"/>
      <c r="R1378"/>
      <c r="S1378"/>
      <c r="U1378"/>
      <c r="V1378"/>
    </row>
    <row r="1379" spans="11:22">
      <c r="K1379"/>
      <c r="L1379"/>
      <c r="M1379"/>
      <c r="O1379"/>
      <c r="P1379"/>
      <c r="R1379"/>
      <c r="S1379"/>
      <c r="U1379"/>
      <c r="V1379"/>
    </row>
    <row r="1380" spans="11:22">
      <c r="K1380"/>
      <c r="L1380"/>
      <c r="M1380"/>
      <c r="O1380"/>
      <c r="P1380"/>
      <c r="R1380"/>
      <c r="S1380"/>
      <c r="U1380"/>
      <c r="V1380"/>
    </row>
    <row r="1381" spans="11:22">
      <c r="K1381"/>
      <c r="L1381"/>
      <c r="M1381"/>
      <c r="O1381"/>
      <c r="P1381"/>
      <c r="R1381"/>
      <c r="S1381"/>
      <c r="U1381"/>
      <c r="V1381"/>
    </row>
    <row r="1382" spans="11:22">
      <c r="K1382"/>
      <c r="L1382"/>
      <c r="M1382"/>
      <c r="O1382"/>
      <c r="P1382"/>
      <c r="R1382"/>
      <c r="S1382"/>
      <c r="U1382"/>
      <c r="V1382"/>
    </row>
    <row r="1383" spans="11:22">
      <c r="K1383"/>
      <c r="L1383"/>
      <c r="M1383"/>
      <c r="O1383"/>
      <c r="P1383"/>
      <c r="R1383"/>
      <c r="S1383"/>
      <c r="U1383"/>
      <c r="V1383"/>
    </row>
    <row r="1384" spans="11:22">
      <c r="K1384"/>
      <c r="L1384"/>
      <c r="M1384"/>
      <c r="O1384"/>
      <c r="P1384"/>
      <c r="R1384"/>
      <c r="S1384"/>
      <c r="U1384"/>
      <c r="V1384"/>
    </row>
    <row r="1385" spans="11:22">
      <c r="K1385"/>
      <c r="L1385"/>
      <c r="M1385"/>
      <c r="O1385"/>
      <c r="P1385"/>
      <c r="R1385"/>
      <c r="S1385"/>
      <c r="U1385"/>
      <c r="V1385"/>
    </row>
    <row r="1386" spans="11:22">
      <c r="K1386"/>
      <c r="L1386"/>
      <c r="M1386"/>
      <c r="O1386"/>
      <c r="P1386"/>
      <c r="R1386"/>
      <c r="S1386"/>
      <c r="U1386"/>
      <c r="V1386"/>
    </row>
    <row r="1387" spans="11:22">
      <c r="K1387"/>
      <c r="L1387"/>
      <c r="M1387"/>
      <c r="O1387"/>
      <c r="P1387"/>
      <c r="R1387"/>
      <c r="S1387"/>
      <c r="U1387"/>
      <c r="V1387"/>
    </row>
    <row r="1388" spans="11:22">
      <c r="K1388"/>
      <c r="L1388"/>
      <c r="M1388"/>
      <c r="O1388"/>
      <c r="P1388"/>
      <c r="R1388"/>
      <c r="S1388"/>
      <c r="U1388"/>
      <c r="V1388"/>
    </row>
    <row r="1389" spans="11:22">
      <c r="K1389"/>
      <c r="L1389"/>
      <c r="M1389"/>
      <c r="O1389"/>
      <c r="P1389"/>
      <c r="R1389"/>
      <c r="S1389"/>
      <c r="U1389"/>
      <c r="V1389"/>
    </row>
    <row r="1390" spans="11:22">
      <c r="K1390"/>
      <c r="L1390"/>
      <c r="M1390"/>
      <c r="O1390"/>
      <c r="P1390"/>
      <c r="R1390"/>
      <c r="S1390"/>
      <c r="U1390"/>
      <c r="V1390"/>
    </row>
    <row r="1391" spans="11:22">
      <c r="K1391"/>
      <c r="L1391"/>
      <c r="M1391"/>
      <c r="O1391"/>
      <c r="P1391"/>
      <c r="R1391"/>
      <c r="S1391"/>
      <c r="U1391"/>
      <c r="V1391"/>
    </row>
    <row r="1392" spans="11:22">
      <c r="K1392"/>
      <c r="L1392"/>
      <c r="M1392"/>
      <c r="O1392"/>
      <c r="P1392"/>
      <c r="R1392"/>
      <c r="S1392"/>
      <c r="U1392"/>
      <c r="V1392"/>
    </row>
    <row r="1393" spans="11:22">
      <c r="K1393"/>
      <c r="L1393"/>
      <c r="M1393"/>
      <c r="O1393"/>
      <c r="P1393"/>
      <c r="R1393"/>
      <c r="S1393"/>
      <c r="U1393"/>
      <c r="V1393"/>
    </row>
    <row r="1394" spans="11:22">
      <c r="K1394"/>
      <c r="L1394"/>
      <c r="M1394"/>
      <c r="O1394"/>
      <c r="P1394"/>
      <c r="R1394"/>
      <c r="S1394"/>
      <c r="U1394"/>
      <c r="V1394"/>
    </row>
    <row r="1395" spans="11:22">
      <c r="K1395"/>
      <c r="L1395"/>
      <c r="M1395"/>
      <c r="O1395"/>
      <c r="P1395"/>
      <c r="R1395"/>
      <c r="S1395"/>
      <c r="U1395"/>
      <c r="V1395"/>
    </row>
    <row r="1396" spans="11:22">
      <c r="K1396"/>
      <c r="L1396"/>
      <c r="M1396"/>
      <c r="O1396"/>
      <c r="P1396"/>
      <c r="R1396"/>
      <c r="S1396"/>
      <c r="U1396"/>
      <c r="V1396"/>
    </row>
    <row r="1397" spans="11:22">
      <c r="K1397"/>
      <c r="L1397"/>
      <c r="M1397"/>
      <c r="O1397"/>
      <c r="P1397"/>
      <c r="R1397"/>
      <c r="S1397"/>
      <c r="U1397"/>
      <c r="V1397"/>
    </row>
    <row r="1398" spans="11:22">
      <c r="K1398"/>
      <c r="L1398"/>
      <c r="M1398"/>
      <c r="O1398"/>
      <c r="P1398"/>
      <c r="R1398"/>
      <c r="S1398"/>
      <c r="U1398"/>
      <c r="V1398"/>
    </row>
    <row r="1399" spans="11:22">
      <c r="K1399"/>
      <c r="L1399"/>
      <c r="M1399"/>
      <c r="O1399"/>
      <c r="P1399"/>
      <c r="R1399"/>
      <c r="S1399"/>
      <c r="U1399"/>
      <c r="V1399"/>
    </row>
    <row r="1400" spans="11:22">
      <c r="K1400"/>
      <c r="L1400"/>
      <c r="M1400"/>
      <c r="O1400"/>
      <c r="P1400"/>
      <c r="R1400"/>
      <c r="S1400"/>
      <c r="U1400"/>
      <c r="V1400"/>
    </row>
    <row r="1401" spans="11:22">
      <c r="K1401"/>
      <c r="L1401"/>
      <c r="M1401"/>
      <c r="O1401"/>
      <c r="P1401"/>
      <c r="R1401"/>
      <c r="S1401"/>
      <c r="U1401"/>
      <c r="V1401"/>
    </row>
    <row r="1402" spans="11:22">
      <c r="K1402"/>
      <c r="L1402"/>
      <c r="M1402"/>
      <c r="O1402"/>
      <c r="P1402"/>
      <c r="R1402"/>
      <c r="S1402"/>
      <c r="U1402"/>
      <c r="V1402"/>
    </row>
    <row r="1403" spans="11:22">
      <c r="K1403"/>
      <c r="L1403"/>
      <c r="M1403"/>
      <c r="O1403"/>
      <c r="P1403"/>
      <c r="R1403"/>
      <c r="S1403"/>
      <c r="U1403"/>
      <c r="V1403"/>
    </row>
    <row r="1404" spans="11:22">
      <c r="K1404"/>
      <c r="L1404"/>
      <c r="M1404"/>
      <c r="O1404"/>
      <c r="P1404"/>
      <c r="R1404"/>
      <c r="S1404"/>
      <c r="U1404"/>
      <c r="V1404"/>
    </row>
    <row r="1405" spans="11:22">
      <c r="K1405"/>
      <c r="L1405"/>
      <c r="M1405"/>
      <c r="O1405"/>
      <c r="P1405"/>
      <c r="R1405"/>
      <c r="S1405"/>
      <c r="U1405"/>
      <c r="V1405"/>
    </row>
    <row r="1406" spans="11:22">
      <c r="K1406"/>
      <c r="L1406"/>
      <c r="M1406"/>
      <c r="O1406"/>
      <c r="P1406"/>
      <c r="R1406"/>
      <c r="S1406"/>
      <c r="U1406"/>
      <c r="V1406"/>
    </row>
    <row r="1407" spans="11:22">
      <c r="K1407"/>
      <c r="L1407"/>
      <c r="M1407"/>
      <c r="O1407"/>
      <c r="P1407"/>
      <c r="R1407"/>
      <c r="S1407"/>
      <c r="U1407"/>
      <c r="V1407"/>
    </row>
    <row r="1408" spans="11:22">
      <c r="K1408"/>
      <c r="L1408"/>
      <c r="M1408"/>
      <c r="O1408"/>
      <c r="P1408"/>
      <c r="R1408"/>
      <c r="S1408"/>
      <c r="U1408"/>
      <c r="V1408"/>
    </row>
    <row r="1409" spans="11:22">
      <c r="K1409"/>
      <c r="L1409"/>
      <c r="M1409"/>
      <c r="O1409"/>
      <c r="P1409"/>
      <c r="R1409"/>
      <c r="S1409"/>
      <c r="U1409"/>
      <c r="V1409"/>
    </row>
    <row r="1410" spans="11:22">
      <c r="K1410"/>
      <c r="L1410"/>
      <c r="M1410"/>
      <c r="O1410"/>
      <c r="P1410"/>
      <c r="R1410"/>
      <c r="S1410"/>
      <c r="U1410"/>
      <c r="V1410"/>
    </row>
    <row r="1411" spans="11:22">
      <c r="K1411"/>
      <c r="L1411"/>
      <c r="M1411"/>
      <c r="O1411"/>
      <c r="P1411"/>
      <c r="R1411"/>
      <c r="S1411"/>
      <c r="U1411"/>
      <c r="V1411"/>
    </row>
    <row r="1412" spans="11:22">
      <c r="K1412"/>
      <c r="L1412"/>
      <c r="M1412"/>
      <c r="O1412"/>
      <c r="P1412"/>
      <c r="R1412"/>
      <c r="S1412"/>
      <c r="U1412"/>
      <c r="V1412"/>
    </row>
    <row r="1413" spans="11:22">
      <c r="K1413"/>
      <c r="L1413"/>
      <c r="M1413"/>
      <c r="O1413"/>
      <c r="P1413"/>
      <c r="R1413"/>
      <c r="S1413"/>
      <c r="U1413"/>
      <c r="V1413"/>
    </row>
    <row r="1414" spans="11:22">
      <c r="K1414"/>
      <c r="L1414"/>
      <c r="M1414"/>
      <c r="O1414"/>
      <c r="P1414"/>
      <c r="R1414"/>
      <c r="S1414"/>
      <c r="U1414"/>
      <c r="V1414"/>
    </row>
    <row r="1415" spans="11:22">
      <c r="K1415"/>
      <c r="L1415"/>
      <c r="M1415"/>
      <c r="O1415"/>
      <c r="P1415"/>
      <c r="R1415"/>
      <c r="S1415"/>
      <c r="U1415"/>
      <c r="V1415"/>
    </row>
    <row r="1416" spans="11:22">
      <c r="K1416"/>
      <c r="L1416"/>
      <c r="M1416"/>
      <c r="O1416"/>
      <c r="P1416"/>
      <c r="R1416"/>
      <c r="S1416"/>
      <c r="U1416"/>
      <c r="V1416"/>
    </row>
    <row r="1417" spans="11:22">
      <c r="K1417"/>
      <c r="L1417"/>
      <c r="M1417"/>
      <c r="O1417"/>
      <c r="P1417"/>
      <c r="R1417"/>
      <c r="S1417"/>
      <c r="U1417"/>
      <c r="V1417"/>
    </row>
    <row r="1418" spans="11:22">
      <c r="K1418"/>
      <c r="L1418"/>
      <c r="M1418"/>
      <c r="O1418"/>
      <c r="P1418"/>
      <c r="R1418"/>
      <c r="S1418"/>
      <c r="U1418"/>
      <c r="V1418"/>
    </row>
    <row r="1419" spans="11:22">
      <c r="K1419"/>
      <c r="L1419"/>
      <c r="M1419"/>
      <c r="O1419"/>
      <c r="P1419"/>
      <c r="R1419"/>
      <c r="S1419"/>
      <c r="U1419"/>
      <c r="V1419"/>
    </row>
    <row r="1420" spans="11:22">
      <c r="K1420"/>
      <c r="L1420"/>
      <c r="M1420"/>
      <c r="O1420"/>
      <c r="P1420"/>
      <c r="R1420"/>
      <c r="S1420"/>
      <c r="U1420"/>
      <c r="V1420"/>
    </row>
    <row r="1421" spans="11:22">
      <c r="K1421"/>
      <c r="L1421"/>
      <c r="M1421"/>
      <c r="O1421"/>
      <c r="P1421"/>
      <c r="R1421"/>
      <c r="S1421"/>
      <c r="U1421"/>
      <c r="V1421"/>
    </row>
    <row r="1422" spans="11:22">
      <c r="K1422"/>
      <c r="L1422"/>
      <c r="M1422"/>
      <c r="O1422"/>
      <c r="P1422"/>
      <c r="R1422"/>
      <c r="S1422"/>
      <c r="U1422"/>
      <c r="V1422"/>
    </row>
    <row r="1423" spans="11:22">
      <c r="K1423"/>
      <c r="L1423"/>
      <c r="M1423"/>
      <c r="O1423"/>
      <c r="P1423"/>
      <c r="R1423"/>
      <c r="S1423"/>
      <c r="U1423"/>
      <c r="V1423"/>
    </row>
    <row r="1424" spans="11:22">
      <c r="K1424"/>
      <c r="L1424"/>
      <c r="M1424"/>
      <c r="O1424"/>
      <c r="P1424"/>
      <c r="R1424"/>
      <c r="S1424"/>
      <c r="U1424"/>
      <c r="V1424"/>
    </row>
    <row r="1425" spans="11:22">
      <c r="K1425"/>
      <c r="L1425"/>
      <c r="M1425"/>
      <c r="O1425"/>
      <c r="P1425"/>
      <c r="R1425"/>
      <c r="S1425"/>
      <c r="U1425"/>
      <c r="V1425"/>
    </row>
    <row r="1426" spans="11:22">
      <c r="K1426"/>
      <c r="L1426"/>
      <c r="M1426"/>
      <c r="O1426"/>
      <c r="P1426"/>
      <c r="R1426"/>
      <c r="S1426"/>
      <c r="U1426"/>
      <c r="V1426"/>
    </row>
    <row r="1427" spans="11:22">
      <c r="K1427"/>
      <c r="L1427"/>
      <c r="M1427"/>
      <c r="O1427"/>
      <c r="P1427"/>
      <c r="R1427"/>
      <c r="S1427"/>
      <c r="U1427"/>
      <c r="V1427"/>
    </row>
    <row r="1428" spans="11:22">
      <c r="K1428"/>
      <c r="L1428"/>
      <c r="M1428"/>
      <c r="O1428"/>
      <c r="P1428"/>
      <c r="R1428"/>
      <c r="S1428"/>
      <c r="U1428"/>
      <c r="V1428"/>
    </row>
    <row r="1429" spans="11:22">
      <c r="K1429"/>
      <c r="L1429"/>
      <c r="M1429"/>
      <c r="O1429"/>
      <c r="P1429"/>
      <c r="R1429"/>
      <c r="S1429"/>
      <c r="U1429"/>
      <c r="V1429"/>
    </row>
    <row r="1430" spans="11:22">
      <c r="K1430"/>
      <c r="L1430"/>
      <c r="M1430"/>
      <c r="O1430"/>
      <c r="P1430"/>
      <c r="R1430"/>
      <c r="S1430"/>
      <c r="U1430"/>
      <c r="V1430"/>
    </row>
    <row r="1431" spans="11:22">
      <c r="K1431"/>
      <c r="L1431"/>
      <c r="M1431"/>
      <c r="O1431"/>
      <c r="P1431"/>
      <c r="R1431"/>
      <c r="S1431"/>
      <c r="U1431"/>
      <c r="V1431"/>
    </row>
    <row r="1432" spans="11:22">
      <c r="K1432"/>
      <c r="L1432"/>
      <c r="M1432"/>
      <c r="O1432"/>
      <c r="P1432"/>
      <c r="R1432"/>
      <c r="S1432"/>
      <c r="U1432"/>
      <c r="V1432"/>
    </row>
    <row r="1433" spans="11:22">
      <c r="K1433"/>
      <c r="L1433"/>
      <c r="M1433"/>
      <c r="O1433"/>
      <c r="P1433"/>
      <c r="R1433"/>
      <c r="S1433"/>
      <c r="U1433"/>
      <c r="V1433"/>
    </row>
    <row r="1434" spans="11:22">
      <c r="K1434"/>
      <c r="L1434"/>
      <c r="M1434"/>
      <c r="O1434"/>
      <c r="P1434"/>
      <c r="R1434"/>
      <c r="S1434"/>
      <c r="U1434"/>
      <c r="V1434"/>
    </row>
    <row r="1435" spans="11:22">
      <c r="K1435"/>
      <c r="L1435"/>
      <c r="M1435"/>
      <c r="O1435"/>
      <c r="P1435"/>
      <c r="R1435"/>
      <c r="S1435"/>
      <c r="U1435"/>
      <c r="V1435"/>
    </row>
    <row r="1436" spans="11:22">
      <c r="K1436"/>
      <c r="L1436"/>
      <c r="M1436"/>
      <c r="O1436"/>
      <c r="P1436"/>
      <c r="R1436"/>
      <c r="S1436"/>
      <c r="U1436"/>
      <c r="V1436"/>
    </row>
    <row r="1437" spans="11:22">
      <c r="K1437"/>
      <c r="L1437"/>
      <c r="M1437"/>
      <c r="O1437"/>
      <c r="P1437"/>
      <c r="R1437"/>
      <c r="S1437"/>
      <c r="U1437"/>
      <c r="V1437"/>
    </row>
    <row r="1438" spans="11:22">
      <c r="K1438"/>
      <c r="L1438"/>
      <c r="M1438"/>
      <c r="O1438"/>
      <c r="P1438"/>
      <c r="R1438"/>
      <c r="S1438"/>
      <c r="U1438"/>
      <c r="V1438"/>
    </row>
    <row r="1439" spans="11:22">
      <c r="K1439"/>
      <c r="L1439"/>
      <c r="M1439"/>
      <c r="O1439"/>
      <c r="P1439"/>
      <c r="R1439"/>
      <c r="S1439"/>
      <c r="U1439"/>
      <c r="V1439"/>
    </row>
    <row r="1440" spans="11:22">
      <c r="K1440"/>
      <c r="L1440"/>
      <c r="M1440"/>
      <c r="O1440"/>
      <c r="P1440"/>
      <c r="R1440"/>
      <c r="S1440"/>
      <c r="U1440"/>
      <c r="V1440"/>
    </row>
    <row r="1441" spans="11:22">
      <c r="K1441"/>
      <c r="L1441"/>
      <c r="M1441"/>
      <c r="O1441"/>
      <c r="P1441"/>
      <c r="R1441"/>
      <c r="S1441"/>
      <c r="U1441"/>
      <c r="V1441"/>
    </row>
    <row r="1442" spans="11:22">
      <c r="K1442"/>
      <c r="L1442"/>
      <c r="M1442"/>
      <c r="O1442"/>
      <c r="P1442"/>
      <c r="R1442"/>
      <c r="S1442"/>
      <c r="U1442"/>
      <c r="V1442"/>
    </row>
    <row r="1443" spans="11:22">
      <c r="K1443"/>
      <c r="L1443"/>
      <c r="M1443"/>
      <c r="O1443"/>
      <c r="P1443"/>
      <c r="R1443"/>
      <c r="S1443"/>
      <c r="U1443"/>
      <c r="V1443"/>
    </row>
    <row r="1444" spans="11:22">
      <c r="K1444"/>
      <c r="L1444"/>
      <c r="M1444"/>
      <c r="O1444"/>
      <c r="P1444"/>
      <c r="R1444"/>
      <c r="S1444"/>
      <c r="U1444"/>
      <c r="V1444"/>
    </row>
    <row r="1445" spans="11:22">
      <c r="K1445"/>
      <c r="L1445"/>
      <c r="M1445"/>
      <c r="O1445"/>
      <c r="P1445"/>
      <c r="R1445"/>
      <c r="S1445"/>
      <c r="U1445"/>
      <c r="V1445"/>
    </row>
    <row r="1446" spans="11:22">
      <c r="K1446"/>
      <c r="L1446"/>
      <c r="M1446"/>
      <c r="O1446"/>
      <c r="P1446"/>
      <c r="R1446"/>
      <c r="S1446"/>
      <c r="U1446"/>
      <c r="V1446"/>
    </row>
    <row r="1447" spans="11:22">
      <c r="K1447"/>
      <c r="L1447"/>
      <c r="M1447"/>
      <c r="O1447"/>
      <c r="P1447"/>
      <c r="R1447"/>
      <c r="S1447"/>
      <c r="U1447"/>
      <c r="V1447"/>
    </row>
    <row r="1448" spans="11:22">
      <c r="K1448"/>
      <c r="L1448"/>
      <c r="M1448"/>
      <c r="O1448"/>
      <c r="P1448"/>
      <c r="R1448"/>
      <c r="S1448"/>
      <c r="U1448"/>
      <c r="V1448"/>
    </row>
    <row r="1449" spans="11:22">
      <c r="K1449"/>
      <c r="L1449"/>
      <c r="M1449"/>
      <c r="O1449"/>
      <c r="P1449"/>
      <c r="R1449"/>
      <c r="S1449"/>
      <c r="U1449"/>
      <c r="V1449"/>
    </row>
    <row r="1450" spans="11:22">
      <c r="K1450"/>
      <c r="L1450"/>
      <c r="M1450"/>
      <c r="O1450"/>
      <c r="P1450"/>
      <c r="R1450"/>
      <c r="S1450"/>
      <c r="U1450"/>
      <c r="V1450"/>
    </row>
    <row r="1451" spans="11:22">
      <c r="K1451"/>
      <c r="L1451"/>
      <c r="M1451"/>
      <c r="O1451"/>
      <c r="P1451"/>
      <c r="R1451"/>
      <c r="S1451"/>
      <c r="U1451"/>
      <c r="V1451"/>
    </row>
    <row r="1452" spans="11:22">
      <c r="K1452"/>
      <c r="L1452"/>
      <c r="M1452"/>
      <c r="O1452"/>
      <c r="P1452"/>
      <c r="R1452"/>
      <c r="S1452"/>
      <c r="U1452"/>
      <c r="V1452"/>
    </row>
    <row r="1453" spans="11:22">
      <c r="K1453"/>
      <c r="L1453"/>
      <c r="M1453"/>
      <c r="O1453"/>
      <c r="P1453"/>
      <c r="R1453"/>
      <c r="S1453"/>
      <c r="U1453"/>
      <c r="V1453"/>
    </row>
    <row r="1454" spans="11:22">
      <c r="K1454"/>
      <c r="L1454"/>
      <c r="M1454"/>
      <c r="O1454"/>
      <c r="P1454"/>
      <c r="R1454"/>
      <c r="S1454"/>
      <c r="U1454"/>
      <c r="V1454"/>
    </row>
    <row r="1455" spans="11:22">
      <c r="K1455"/>
      <c r="L1455"/>
      <c r="M1455"/>
      <c r="O1455"/>
      <c r="P1455"/>
      <c r="R1455"/>
      <c r="S1455"/>
      <c r="U1455"/>
      <c r="V1455"/>
    </row>
    <row r="1456" spans="11:22">
      <c r="K1456"/>
      <c r="L1456"/>
      <c r="M1456"/>
      <c r="O1456"/>
      <c r="P1456"/>
      <c r="R1456"/>
      <c r="S1456"/>
      <c r="U1456"/>
      <c r="V1456"/>
    </row>
    <row r="1457" spans="11:22">
      <c r="K1457"/>
      <c r="L1457"/>
      <c r="M1457"/>
      <c r="O1457"/>
      <c r="P1457"/>
      <c r="R1457"/>
      <c r="S1457"/>
      <c r="U1457"/>
      <c r="V1457"/>
    </row>
    <row r="1458" spans="11:22">
      <c r="K1458"/>
      <c r="L1458"/>
      <c r="M1458"/>
      <c r="O1458"/>
      <c r="P1458"/>
      <c r="R1458"/>
      <c r="S1458"/>
      <c r="U1458"/>
      <c r="V1458"/>
    </row>
    <row r="1459" spans="11:22">
      <c r="K1459"/>
      <c r="L1459"/>
      <c r="M1459"/>
      <c r="O1459"/>
      <c r="P1459"/>
      <c r="R1459"/>
      <c r="S1459"/>
      <c r="U1459"/>
      <c r="V1459"/>
    </row>
    <row r="1460" spans="11:22">
      <c r="K1460"/>
      <c r="L1460"/>
      <c r="M1460"/>
      <c r="O1460"/>
      <c r="P1460"/>
      <c r="R1460"/>
      <c r="S1460"/>
      <c r="U1460"/>
      <c r="V1460"/>
    </row>
    <row r="1461" spans="11:22">
      <c r="K1461"/>
      <c r="L1461"/>
      <c r="M1461"/>
      <c r="O1461"/>
      <c r="P1461"/>
      <c r="R1461"/>
      <c r="S1461"/>
      <c r="U1461"/>
      <c r="V1461"/>
    </row>
    <row r="1462" spans="11:22">
      <c r="K1462"/>
      <c r="L1462"/>
      <c r="M1462"/>
      <c r="O1462"/>
      <c r="P1462"/>
      <c r="R1462"/>
      <c r="S1462"/>
      <c r="U1462"/>
      <c r="V1462"/>
    </row>
    <row r="1463" spans="11:22">
      <c r="K1463"/>
      <c r="L1463"/>
      <c r="M1463"/>
      <c r="O1463"/>
      <c r="P1463"/>
      <c r="R1463"/>
      <c r="S1463"/>
      <c r="U1463"/>
      <c r="V1463"/>
    </row>
    <row r="1464" spans="11:22">
      <c r="K1464"/>
      <c r="L1464"/>
      <c r="M1464"/>
      <c r="O1464"/>
      <c r="P1464"/>
      <c r="R1464"/>
      <c r="S1464"/>
      <c r="U1464"/>
      <c r="V1464"/>
    </row>
    <row r="1465" spans="11:22">
      <c r="K1465"/>
      <c r="L1465"/>
      <c r="M1465"/>
      <c r="O1465"/>
      <c r="P1465"/>
      <c r="R1465"/>
      <c r="S1465"/>
      <c r="U1465"/>
      <c r="V1465"/>
    </row>
    <row r="1466" spans="11:22">
      <c r="K1466"/>
      <c r="L1466"/>
      <c r="M1466"/>
      <c r="O1466"/>
      <c r="P1466"/>
      <c r="R1466"/>
      <c r="S1466"/>
      <c r="U1466"/>
      <c r="V1466"/>
    </row>
    <row r="1467" spans="11:22">
      <c r="K1467"/>
      <c r="L1467"/>
      <c r="M1467"/>
      <c r="O1467"/>
      <c r="P1467"/>
      <c r="R1467"/>
      <c r="S1467"/>
      <c r="U1467"/>
      <c r="V1467"/>
    </row>
    <row r="1468" spans="11:22">
      <c r="K1468"/>
      <c r="L1468"/>
      <c r="M1468"/>
      <c r="O1468"/>
      <c r="P1468"/>
      <c r="R1468"/>
      <c r="S1468"/>
      <c r="U1468"/>
      <c r="V1468"/>
    </row>
    <row r="1469" spans="11:22">
      <c r="K1469"/>
      <c r="L1469"/>
      <c r="M1469"/>
      <c r="O1469"/>
      <c r="P1469"/>
      <c r="R1469"/>
      <c r="S1469"/>
      <c r="U1469"/>
      <c r="V1469"/>
    </row>
    <row r="1470" spans="11:22">
      <c r="K1470"/>
      <c r="L1470"/>
      <c r="M1470"/>
      <c r="O1470"/>
      <c r="P1470"/>
      <c r="R1470"/>
      <c r="S1470"/>
      <c r="U1470"/>
      <c r="V1470"/>
    </row>
    <row r="1471" spans="11:22">
      <c r="K1471"/>
      <c r="L1471"/>
      <c r="M1471"/>
      <c r="O1471"/>
      <c r="P1471"/>
      <c r="R1471"/>
      <c r="S1471"/>
      <c r="U1471"/>
      <c r="V1471"/>
    </row>
    <row r="1472" spans="11:22">
      <c r="K1472"/>
      <c r="L1472"/>
      <c r="M1472"/>
      <c r="O1472"/>
      <c r="P1472"/>
      <c r="R1472"/>
      <c r="S1472"/>
      <c r="U1472"/>
      <c r="V1472"/>
    </row>
    <row r="1473" spans="11:22">
      <c r="K1473"/>
      <c r="L1473"/>
      <c r="M1473"/>
      <c r="O1473"/>
      <c r="P1473"/>
      <c r="R1473"/>
      <c r="S1473"/>
      <c r="U1473"/>
      <c r="V1473"/>
    </row>
    <row r="1474" spans="11:22">
      <c r="K1474"/>
      <c r="L1474"/>
      <c r="M1474"/>
      <c r="O1474"/>
      <c r="P1474"/>
      <c r="R1474"/>
      <c r="S1474"/>
      <c r="U1474"/>
      <c r="V1474"/>
    </row>
    <row r="1475" spans="11:22">
      <c r="K1475"/>
      <c r="L1475"/>
      <c r="M1475"/>
      <c r="O1475"/>
      <c r="P1475"/>
      <c r="R1475"/>
      <c r="S1475"/>
      <c r="U1475"/>
      <c r="V1475"/>
    </row>
    <row r="1476" spans="11:22">
      <c r="K1476"/>
      <c r="L1476"/>
      <c r="M1476"/>
      <c r="O1476"/>
      <c r="P1476"/>
      <c r="R1476"/>
      <c r="S1476"/>
      <c r="U1476"/>
      <c r="V1476"/>
    </row>
    <row r="1477" spans="11:22">
      <c r="K1477"/>
      <c r="L1477"/>
      <c r="M1477"/>
      <c r="O1477"/>
      <c r="P1477"/>
      <c r="R1477"/>
      <c r="S1477"/>
      <c r="U1477"/>
      <c r="V1477"/>
    </row>
    <row r="1478" spans="11:22">
      <c r="K1478"/>
      <c r="L1478"/>
      <c r="M1478"/>
      <c r="O1478"/>
      <c r="P1478"/>
      <c r="R1478"/>
      <c r="S1478"/>
      <c r="U1478"/>
      <c r="V1478"/>
    </row>
    <row r="1479" spans="11:22">
      <c r="K1479"/>
      <c r="L1479"/>
      <c r="M1479"/>
      <c r="O1479"/>
      <c r="P1479"/>
      <c r="R1479"/>
      <c r="S1479"/>
      <c r="U1479"/>
      <c r="V1479"/>
    </row>
    <row r="1480" spans="11:22">
      <c r="K1480"/>
      <c r="L1480"/>
      <c r="M1480"/>
      <c r="O1480"/>
      <c r="P1480"/>
      <c r="R1480"/>
      <c r="S1480"/>
      <c r="U1480"/>
      <c r="V1480"/>
    </row>
    <row r="1481" spans="11:22">
      <c r="K1481"/>
      <c r="L1481"/>
      <c r="M1481"/>
      <c r="O1481"/>
      <c r="P1481"/>
      <c r="R1481"/>
      <c r="S1481"/>
      <c r="U1481"/>
      <c r="V1481"/>
    </row>
    <row r="1482" spans="11:22">
      <c r="K1482"/>
      <c r="L1482"/>
      <c r="M1482"/>
      <c r="O1482"/>
      <c r="P1482"/>
      <c r="R1482"/>
      <c r="S1482"/>
      <c r="U1482"/>
      <c r="V1482"/>
    </row>
    <row r="1483" spans="11:22">
      <c r="K1483"/>
      <c r="L1483"/>
      <c r="M1483"/>
      <c r="O1483"/>
      <c r="P1483"/>
      <c r="R1483"/>
      <c r="S1483"/>
      <c r="U1483"/>
      <c r="V1483"/>
    </row>
    <row r="1484" spans="11:22">
      <c r="K1484"/>
      <c r="L1484"/>
      <c r="M1484"/>
      <c r="O1484"/>
      <c r="P1484"/>
      <c r="R1484"/>
      <c r="S1484"/>
      <c r="U1484"/>
      <c r="V1484"/>
    </row>
    <row r="1485" spans="11:22">
      <c r="K1485"/>
      <c r="L1485"/>
      <c r="M1485"/>
      <c r="O1485"/>
      <c r="P1485"/>
      <c r="R1485"/>
      <c r="S1485"/>
      <c r="U1485"/>
      <c r="V1485"/>
    </row>
    <row r="1486" spans="11:22">
      <c r="K1486"/>
      <c r="L1486"/>
      <c r="M1486"/>
      <c r="O1486"/>
      <c r="P1486"/>
      <c r="R1486"/>
      <c r="S1486"/>
      <c r="U1486"/>
      <c r="V1486"/>
    </row>
    <row r="1487" spans="11:22">
      <c r="K1487"/>
      <c r="L1487"/>
      <c r="M1487"/>
      <c r="O1487"/>
      <c r="P1487"/>
      <c r="R1487"/>
      <c r="S1487"/>
      <c r="U1487"/>
      <c r="V1487"/>
    </row>
    <row r="1488" spans="11:22">
      <c r="K1488"/>
      <c r="L1488"/>
      <c r="M1488"/>
      <c r="O1488"/>
      <c r="P1488"/>
      <c r="R1488"/>
      <c r="S1488"/>
      <c r="U1488"/>
      <c r="V1488"/>
    </row>
    <row r="1489" spans="11:22">
      <c r="K1489"/>
      <c r="L1489"/>
      <c r="M1489"/>
      <c r="O1489"/>
      <c r="P1489"/>
      <c r="R1489"/>
      <c r="S1489"/>
      <c r="U1489"/>
      <c r="V1489"/>
    </row>
    <row r="1490" spans="11:22">
      <c r="K1490"/>
      <c r="L1490"/>
      <c r="M1490"/>
      <c r="O1490"/>
      <c r="P1490"/>
      <c r="R1490"/>
      <c r="S1490"/>
      <c r="U1490"/>
      <c r="V1490"/>
    </row>
    <row r="1491" spans="11:22">
      <c r="K1491"/>
      <c r="L1491"/>
      <c r="M1491"/>
      <c r="O1491"/>
      <c r="P1491"/>
      <c r="R1491"/>
      <c r="S1491"/>
      <c r="U1491"/>
      <c r="V1491"/>
    </row>
    <row r="1492" spans="11:22">
      <c r="K1492"/>
      <c r="L1492"/>
      <c r="M1492"/>
      <c r="O1492"/>
      <c r="P1492"/>
      <c r="R1492"/>
      <c r="S1492"/>
      <c r="U1492"/>
      <c r="V1492"/>
    </row>
    <row r="1493" spans="11:22">
      <c r="K1493"/>
      <c r="L1493"/>
      <c r="M1493"/>
      <c r="O1493"/>
      <c r="P1493"/>
      <c r="R1493"/>
      <c r="S1493"/>
      <c r="U1493"/>
      <c r="V1493"/>
    </row>
    <row r="1494" spans="11:22">
      <c r="K1494"/>
      <c r="L1494"/>
      <c r="M1494"/>
      <c r="O1494"/>
      <c r="P1494"/>
      <c r="R1494"/>
      <c r="S1494"/>
      <c r="U1494"/>
      <c r="V1494"/>
    </row>
    <row r="1495" spans="11:22">
      <c r="K1495"/>
      <c r="L1495"/>
      <c r="M1495"/>
      <c r="O1495"/>
      <c r="P1495"/>
      <c r="R1495"/>
      <c r="S1495"/>
      <c r="U1495"/>
      <c r="V1495"/>
    </row>
    <row r="1496" spans="11:22">
      <c r="K1496"/>
      <c r="L1496"/>
      <c r="M1496"/>
      <c r="O1496"/>
      <c r="P1496"/>
      <c r="R1496"/>
      <c r="S1496"/>
      <c r="U1496"/>
      <c r="V1496"/>
    </row>
    <row r="1497" spans="11:22">
      <c r="K1497"/>
      <c r="L1497"/>
      <c r="M1497"/>
      <c r="O1497"/>
      <c r="P1497"/>
      <c r="R1497"/>
      <c r="S1497"/>
      <c r="U1497"/>
      <c r="V1497"/>
    </row>
    <row r="1498" spans="11:22">
      <c r="K1498"/>
      <c r="L1498"/>
      <c r="M1498"/>
      <c r="O1498"/>
      <c r="P1498"/>
      <c r="R1498"/>
      <c r="S1498"/>
      <c r="U1498"/>
      <c r="V1498"/>
    </row>
    <row r="1499" spans="11:22">
      <c r="K1499"/>
      <c r="L1499"/>
      <c r="M1499"/>
      <c r="O1499"/>
      <c r="P1499"/>
      <c r="R1499"/>
      <c r="S1499"/>
      <c r="U1499"/>
      <c r="V1499"/>
    </row>
    <row r="1500" spans="11:22">
      <c r="K1500"/>
      <c r="L1500"/>
      <c r="M1500"/>
      <c r="O1500"/>
      <c r="P1500"/>
      <c r="R1500"/>
      <c r="S1500"/>
      <c r="U1500"/>
      <c r="V1500"/>
    </row>
    <row r="1501" spans="11:22">
      <c r="K1501"/>
      <c r="L1501"/>
      <c r="M1501"/>
      <c r="O1501"/>
      <c r="P1501"/>
      <c r="R1501"/>
      <c r="S1501"/>
      <c r="U1501"/>
      <c r="V1501"/>
    </row>
    <row r="1502" spans="11:22">
      <c r="K1502"/>
      <c r="L1502"/>
      <c r="M1502"/>
      <c r="O1502"/>
      <c r="P1502"/>
      <c r="R1502"/>
      <c r="S1502"/>
      <c r="U1502"/>
      <c r="V1502"/>
    </row>
    <row r="1503" spans="11:22">
      <c r="K1503"/>
      <c r="L1503"/>
      <c r="M1503"/>
      <c r="O1503"/>
      <c r="P1503"/>
      <c r="R1503"/>
      <c r="S1503"/>
      <c r="U1503"/>
      <c r="V1503"/>
    </row>
    <row r="1504" spans="11:22">
      <c r="K1504"/>
      <c r="L1504"/>
      <c r="M1504"/>
      <c r="O1504"/>
      <c r="P1504"/>
      <c r="R1504"/>
      <c r="S1504"/>
      <c r="U1504"/>
      <c r="V1504"/>
    </row>
    <row r="1505" spans="11:22">
      <c r="K1505"/>
      <c r="L1505"/>
      <c r="M1505"/>
      <c r="O1505"/>
      <c r="P1505"/>
      <c r="R1505"/>
      <c r="S1505"/>
      <c r="U1505"/>
      <c r="V1505"/>
    </row>
    <row r="1506" spans="11:22">
      <c r="K1506"/>
      <c r="L1506"/>
      <c r="M1506"/>
      <c r="O1506"/>
      <c r="P1506"/>
      <c r="R1506"/>
      <c r="S1506"/>
      <c r="U1506"/>
      <c r="V1506"/>
    </row>
    <row r="1507" spans="11:22">
      <c r="K1507"/>
      <c r="L1507"/>
      <c r="M1507"/>
      <c r="O1507"/>
      <c r="P1507"/>
      <c r="R1507"/>
      <c r="S1507"/>
      <c r="U1507"/>
      <c r="V1507"/>
    </row>
    <row r="1508" spans="11:22">
      <c r="K1508"/>
      <c r="L1508"/>
      <c r="M1508"/>
      <c r="O1508"/>
      <c r="P1508"/>
      <c r="R1508"/>
      <c r="S1508"/>
      <c r="U1508"/>
      <c r="V1508"/>
    </row>
    <row r="1509" spans="11:22">
      <c r="K1509"/>
      <c r="L1509"/>
      <c r="M1509"/>
      <c r="O1509"/>
      <c r="P1509"/>
      <c r="R1509"/>
      <c r="S1509"/>
      <c r="U1509"/>
      <c r="V1509"/>
    </row>
    <row r="1510" spans="11:22">
      <c r="K1510"/>
      <c r="L1510"/>
      <c r="M1510"/>
      <c r="O1510"/>
      <c r="P1510"/>
      <c r="R1510"/>
      <c r="S1510"/>
      <c r="U1510"/>
      <c r="V1510"/>
    </row>
    <row r="1511" spans="11:22">
      <c r="K1511"/>
      <c r="L1511"/>
      <c r="M1511"/>
      <c r="O1511"/>
      <c r="P1511"/>
      <c r="R1511"/>
      <c r="S1511"/>
      <c r="U1511"/>
      <c r="V1511"/>
    </row>
    <row r="1512" spans="11:22">
      <c r="K1512"/>
      <c r="L1512"/>
      <c r="M1512"/>
      <c r="O1512"/>
      <c r="P1512"/>
      <c r="R1512"/>
      <c r="S1512"/>
      <c r="U1512"/>
      <c r="V1512"/>
    </row>
    <row r="1513" spans="11:22">
      <c r="K1513"/>
      <c r="L1513"/>
      <c r="M1513"/>
      <c r="O1513"/>
      <c r="P1513"/>
      <c r="R1513"/>
      <c r="S1513"/>
      <c r="U1513"/>
      <c r="V1513"/>
    </row>
    <row r="1514" spans="11:22">
      <c r="K1514"/>
      <c r="L1514"/>
      <c r="M1514"/>
      <c r="O1514"/>
      <c r="P1514"/>
      <c r="R1514"/>
      <c r="S1514"/>
      <c r="U1514"/>
      <c r="V1514"/>
    </row>
    <row r="1515" spans="11:22">
      <c r="K1515"/>
      <c r="L1515"/>
      <c r="M1515"/>
      <c r="O1515"/>
      <c r="P1515"/>
      <c r="R1515"/>
      <c r="S1515"/>
      <c r="U1515"/>
      <c r="V1515"/>
    </row>
    <row r="1516" spans="11:22">
      <c r="K1516"/>
      <c r="L1516"/>
      <c r="M1516"/>
      <c r="O1516"/>
      <c r="P1516"/>
      <c r="R1516"/>
      <c r="S1516"/>
      <c r="U1516"/>
      <c r="V1516"/>
    </row>
    <row r="1517" spans="11:22">
      <c r="K1517"/>
      <c r="L1517"/>
      <c r="M1517"/>
      <c r="O1517"/>
      <c r="P1517"/>
      <c r="R1517"/>
      <c r="S1517"/>
      <c r="U1517"/>
      <c r="V1517"/>
    </row>
    <row r="1518" spans="11:22">
      <c r="K1518"/>
      <c r="L1518"/>
      <c r="M1518"/>
      <c r="O1518"/>
      <c r="P1518"/>
      <c r="R1518"/>
      <c r="S1518"/>
      <c r="U1518"/>
      <c r="V1518"/>
    </row>
    <row r="1519" spans="11:22">
      <c r="K1519"/>
      <c r="L1519"/>
      <c r="M1519"/>
      <c r="O1519"/>
      <c r="P1519"/>
      <c r="R1519"/>
      <c r="S1519"/>
      <c r="U1519"/>
      <c r="V1519"/>
    </row>
    <row r="1520" spans="11:22">
      <c r="K1520"/>
      <c r="L1520"/>
      <c r="M1520"/>
      <c r="O1520"/>
      <c r="P1520"/>
      <c r="R1520"/>
      <c r="S1520"/>
      <c r="U1520"/>
      <c r="V1520"/>
    </row>
    <row r="1521" spans="11:22">
      <c r="K1521"/>
      <c r="L1521"/>
      <c r="M1521"/>
      <c r="O1521"/>
      <c r="P1521"/>
      <c r="R1521"/>
      <c r="S1521"/>
      <c r="U1521"/>
      <c r="V1521"/>
    </row>
    <row r="1522" spans="11:22">
      <c r="K1522"/>
      <c r="L1522"/>
      <c r="M1522"/>
      <c r="O1522"/>
      <c r="P1522"/>
      <c r="R1522"/>
      <c r="S1522"/>
      <c r="U1522"/>
      <c r="V1522"/>
    </row>
    <row r="1523" spans="11:22">
      <c r="K1523"/>
      <c r="L1523"/>
      <c r="M1523"/>
      <c r="O1523"/>
      <c r="P1523"/>
      <c r="R1523"/>
      <c r="S1523"/>
      <c r="U1523"/>
      <c r="V1523"/>
    </row>
    <row r="1524" spans="11:22">
      <c r="K1524"/>
      <c r="L1524"/>
      <c r="M1524"/>
      <c r="O1524"/>
      <c r="P1524"/>
      <c r="R1524"/>
      <c r="S1524"/>
      <c r="U1524"/>
      <c r="V1524"/>
    </row>
    <row r="1525" spans="11:22">
      <c r="K1525"/>
      <c r="L1525"/>
      <c r="M1525"/>
      <c r="O1525"/>
      <c r="P1525"/>
      <c r="R1525"/>
      <c r="S1525"/>
      <c r="U1525"/>
      <c r="V1525"/>
    </row>
    <row r="1526" spans="11:22">
      <c r="K1526"/>
      <c r="L1526"/>
      <c r="M1526"/>
      <c r="O1526"/>
      <c r="P1526"/>
      <c r="R1526"/>
      <c r="S1526"/>
      <c r="U1526"/>
      <c r="V1526"/>
    </row>
    <row r="1527" spans="11:22">
      <c r="K1527"/>
      <c r="L1527"/>
      <c r="M1527"/>
      <c r="O1527"/>
      <c r="P1527"/>
      <c r="R1527"/>
      <c r="S1527"/>
      <c r="U1527"/>
      <c r="V1527"/>
    </row>
    <row r="1528" spans="11:22">
      <c r="K1528"/>
      <c r="L1528"/>
      <c r="M1528"/>
      <c r="O1528"/>
      <c r="P1528"/>
      <c r="R1528"/>
      <c r="S1528"/>
      <c r="U1528"/>
      <c r="V1528"/>
    </row>
    <row r="1529" spans="11:22">
      <c r="K1529"/>
      <c r="L1529"/>
      <c r="M1529"/>
      <c r="O1529"/>
      <c r="P1529"/>
      <c r="R1529"/>
      <c r="S1529"/>
      <c r="U1529"/>
      <c r="V1529"/>
    </row>
    <row r="1530" spans="11:22">
      <c r="K1530"/>
      <c r="L1530"/>
      <c r="M1530"/>
      <c r="O1530"/>
      <c r="P1530"/>
      <c r="R1530"/>
      <c r="S1530"/>
      <c r="U1530"/>
      <c r="V1530"/>
    </row>
    <row r="1531" spans="11:22">
      <c r="K1531"/>
      <c r="L1531"/>
      <c r="M1531"/>
      <c r="O1531"/>
      <c r="P1531"/>
      <c r="R1531"/>
      <c r="S1531"/>
      <c r="U1531"/>
      <c r="V1531"/>
    </row>
    <row r="1532" spans="11:22">
      <c r="K1532"/>
      <c r="L1532"/>
      <c r="M1532"/>
      <c r="O1532"/>
      <c r="P1532"/>
      <c r="R1532"/>
      <c r="S1532"/>
      <c r="U1532"/>
      <c r="V1532"/>
    </row>
    <row r="1533" spans="11:22">
      <c r="K1533"/>
      <c r="L1533"/>
      <c r="M1533"/>
      <c r="O1533"/>
      <c r="P1533"/>
      <c r="R1533"/>
      <c r="S1533"/>
      <c r="U1533"/>
      <c r="V1533"/>
    </row>
    <row r="1534" spans="11:22">
      <c r="K1534"/>
      <c r="L1534"/>
      <c r="M1534"/>
      <c r="O1534"/>
      <c r="P1534"/>
      <c r="R1534"/>
      <c r="S1534"/>
      <c r="U1534"/>
      <c r="V1534"/>
    </row>
    <row r="1535" spans="11:22">
      <c r="K1535"/>
      <c r="L1535"/>
      <c r="M1535"/>
      <c r="O1535"/>
      <c r="P1535"/>
      <c r="R1535"/>
      <c r="S1535"/>
      <c r="U1535"/>
      <c r="V1535"/>
    </row>
    <row r="1536" spans="11:22">
      <c r="K1536"/>
      <c r="L1536"/>
      <c r="M1536"/>
      <c r="O1536"/>
      <c r="P1536"/>
      <c r="R1536"/>
      <c r="S1536"/>
      <c r="U1536"/>
      <c r="V1536"/>
    </row>
    <row r="1537" spans="11:22">
      <c r="K1537"/>
      <c r="L1537"/>
      <c r="M1537"/>
      <c r="O1537"/>
      <c r="P1537"/>
      <c r="R1537"/>
      <c r="S1537"/>
      <c r="U1537"/>
      <c r="V1537"/>
    </row>
    <row r="1538" spans="11:22">
      <c r="K1538"/>
      <c r="L1538"/>
      <c r="M1538"/>
      <c r="O1538"/>
      <c r="P1538"/>
      <c r="R1538"/>
      <c r="S1538"/>
      <c r="U1538"/>
      <c r="V1538"/>
    </row>
    <row r="1539" spans="11:22">
      <c r="K1539"/>
      <c r="L1539"/>
      <c r="M1539"/>
      <c r="O1539"/>
      <c r="P1539"/>
      <c r="R1539"/>
      <c r="S1539"/>
      <c r="U1539"/>
      <c r="V1539"/>
    </row>
    <row r="1540" spans="11:22">
      <c r="K1540"/>
      <c r="L1540"/>
      <c r="M1540"/>
      <c r="O1540"/>
      <c r="P1540"/>
      <c r="R1540"/>
      <c r="S1540"/>
      <c r="U1540"/>
      <c r="V1540"/>
    </row>
    <row r="1541" spans="11:22">
      <c r="K1541"/>
      <c r="L1541"/>
      <c r="M1541"/>
      <c r="O1541"/>
      <c r="P1541"/>
      <c r="R1541"/>
      <c r="S1541"/>
      <c r="U1541"/>
      <c r="V1541"/>
    </row>
    <row r="1542" spans="11:22">
      <c r="K1542"/>
      <c r="L1542"/>
      <c r="M1542"/>
      <c r="O1542"/>
      <c r="P1542"/>
      <c r="R1542"/>
      <c r="S1542"/>
      <c r="U1542"/>
      <c r="V1542"/>
    </row>
    <row r="1543" spans="11:22">
      <c r="K1543"/>
      <c r="L1543"/>
      <c r="M1543"/>
      <c r="O1543"/>
      <c r="P1543"/>
      <c r="R1543"/>
      <c r="S1543"/>
      <c r="U1543"/>
      <c r="V1543"/>
    </row>
    <row r="1544" spans="11:22">
      <c r="K1544"/>
      <c r="L1544"/>
      <c r="M1544"/>
      <c r="O1544"/>
      <c r="P1544"/>
      <c r="R1544"/>
      <c r="S1544"/>
      <c r="U1544"/>
      <c r="V1544"/>
    </row>
    <row r="1545" spans="11:22">
      <c r="K1545"/>
      <c r="L1545"/>
      <c r="M1545"/>
      <c r="O1545"/>
      <c r="P1545"/>
      <c r="R1545"/>
      <c r="S1545"/>
      <c r="U1545"/>
      <c r="V1545"/>
    </row>
    <row r="1546" spans="11:22">
      <c r="K1546"/>
      <c r="L1546"/>
      <c r="M1546"/>
      <c r="O1546"/>
      <c r="P1546"/>
      <c r="R1546"/>
      <c r="S1546"/>
      <c r="U1546"/>
      <c r="V1546"/>
    </row>
    <row r="1547" spans="11:22">
      <c r="K1547"/>
      <c r="L1547"/>
      <c r="M1547"/>
      <c r="O1547"/>
      <c r="P1547"/>
      <c r="R1547"/>
      <c r="S1547"/>
      <c r="U1547"/>
      <c r="V1547"/>
    </row>
    <row r="1548" spans="11:22">
      <c r="K1548"/>
      <c r="L1548"/>
      <c r="M1548"/>
      <c r="O1548"/>
      <c r="P1548"/>
      <c r="R1548"/>
      <c r="S1548"/>
      <c r="U1548"/>
      <c r="V1548"/>
    </row>
    <row r="1549" spans="11:22">
      <c r="K1549"/>
      <c r="L1549"/>
      <c r="M1549"/>
      <c r="O1549"/>
      <c r="P1549"/>
      <c r="R1549"/>
      <c r="S1549"/>
      <c r="U1549"/>
      <c r="V1549"/>
    </row>
    <row r="1550" spans="11:22">
      <c r="K1550"/>
      <c r="L1550"/>
      <c r="M1550"/>
      <c r="O1550"/>
      <c r="P1550"/>
      <c r="R1550"/>
      <c r="S1550"/>
      <c r="U1550"/>
      <c r="V1550"/>
    </row>
    <row r="1551" spans="11:22">
      <c r="K1551"/>
      <c r="L1551"/>
      <c r="M1551"/>
      <c r="O1551"/>
      <c r="P1551"/>
      <c r="R1551"/>
      <c r="S1551"/>
      <c r="U1551"/>
      <c r="V1551"/>
    </row>
    <row r="1552" spans="11:22">
      <c r="K1552"/>
      <c r="L1552"/>
      <c r="M1552"/>
      <c r="O1552"/>
      <c r="P1552"/>
      <c r="R1552"/>
      <c r="S1552"/>
      <c r="U1552"/>
      <c r="V1552"/>
    </row>
    <row r="1553" spans="11:22">
      <c r="K1553"/>
      <c r="L1553"/>
      <c r="M1553"/>
      <c r="O1553"/>
      <c r="P1553"/>
      <c r="R1553"/>
      <c r="S1553"/>
      <c r="U1553"/>
      <c r="V1553"/>
    </row>
    <row r="1554" spans="11:22">
      <c r="K1554"/>
      <c r="L1554"/>
      <c r="M1554"/>
      <c r="O1554"/>
      <c r="P1554"/>
      <c r="R1554"/>
      <c r="S1554"/>
      <c r="U1554"/>
      <c r="V1554"/>
    </row>
    <row r="1555" spans="11:22">
      <c r="K1555"/>
      <c r="L1555"/>
      <c r="M1555"/>
      <c r="O1555"/>
      <c r="P1555"/>
      <c r="R1555"/>
      <c r="S1555"/>
      <c r="U1555"/>
      <c r="V1555"/>
    </row>
    <row r="1556" spans="11:22">
      <c r="K1556"/>
      <c r="L1556"/>
      <c r="M1556"/>
      <c r="O1556"/>
      <c r="P1556"/>
      <c r="R1556"/>
      <c r="S1556"/>
      <c r="U1556"/>
      <c r="V1556"/>
    </row>
    <row r="1557" spans="11:22">
      <c r="K1557"/>
      <c r="L1557"/>
      <c r="M1557"/>
      <c r="O1557"/>
      <c r="P1557"/>
      <c r="R1557"/>
      <c r="S1557"/>
      <c r="U1557"/>
      <c r="V1557"/>
    </row>
    <row r="1558" spans="11:22">
      <c r="K1558"/>
      <c r="L1558"/>
      <c r="M1558"/>
      <c r="O1558"/>
      <c r="P1558"/>
      <c r="R1558"/>
      <c r="S1558"/>
      <c r="U1558"/>
      <c r="V1558"/>
    </row>
    <row r="1559" spans="11:22">
      <c r="K1559"/>
      <c r="L1559"/>
      <c r="M1559"/>
      <c r="O1559"/>
      <c r="P1559"/>
      <c r="R1559"/>
      <c r="S1559"/>
      <c r="U1559"/>
      <c r="V1559"/>
    </row>
    <row r="1560" spans="11:22">
      <c r="K1560"/>
      <c r="L1560"/>
      <c r="M1560"/>
      <c r="O1560"/>
      <c r="P1560"/>
      <c r="R1560"/>
      <c r="S1560"/>
      <c r="U1560"/>
      <c r="V1560"/>
    </row>
    <row r="1561" spans="11:22">
      <c r="K1561"/>
      <c r="L1561"/>
      <c r="M1561"/>
      <c r="O1561"/>
      <c r="P1561"/>
      <c r="R1561"/>
      <c r="S1561"/>
      <c r="U1561"/>
      <c r="V1561"/>
    </row>
    <row r="1562" spans="11:22">
      <c r="K1562"/>
      <c r="L1562"/>
      <c r="M1562"/>
      <c r="O1562"/>
      <c r="P1562"/>
      <c r="R1562"/>
      <c r="S1562"/>
      <c r="U1562"/>
      <c r="V1562"/>
    </row>
    <row r="1563" spans="11:22">
      <c r="K1563"/>
      <c r="L1563"/>
      <c r="M1563"/>
      <c r="O1563"/>
      <c r="P1563"/>
      <c r="R1563"/>
      <c r="S1563"/>
      <c r="U1563"/>
      <c r="V1563"/>
    </row>
    <row r="1564" spans="11:22">
      <c r="K1564"/>
      <c r="L1564"/>
      <c r="M1564"/>
      <c r="O1564"/>
      <c r="P1564"/>
      <c r="R1564"/>
      <c r="S1564"/>
      <c r="U1564"/>
      <c r="V1564"/>
    </row>
    <row r="1565" spans="11:22">
      <c r="K1565"/>
      <c r="L1565"/>
      <c r="M1565"/>
      <c r="O1565"/>
      <c r="P1565"/>
      <c r="R1565"/>
      <c r="S1565"/>
      <c r="U1565"/>
      <c r="V1565"/>
    </row>
    <row r="1566" spans="11:22">
      <c r="K1566"/>
      <c r="L1566"/>
      <c r="M1566"/>
      <c r="O1566"/>
      <c r="P1566"/>
      <c r="R1566"/>
      <c r="S1566"/>
      <c r="U1566"/>
      <c r="V1566"/>
    </row>
    <row r="1567" spans="11:22">
      <c r="K1567"/>
      <c r="L1567"/>
      <c r="M1567"/>
      <c r="O1567"/>
      <c r="P1567"/>
      <c r="R1567"/>
      <c r="S1567"/>
      <c r="U1567"/>
      <c r="V1567"/>
    </row>
    <row r="1568" spans="11:22">
      <c r="K1568"/>
      <c r="L1568"/>
      <c r="M1568"/>
      <c r="O1568"/>
      <c r="P1568"/>
      <c r="R1568"/>
      <c r="S1568"/>
      <c r="U1568"/>
      <c r="V1568"/>
    </row>
    <row r="1569" spans="11:22">
      <c r="K1569"/>
      <c r="L1569"/>
      <c r="M1569"/>
      <c r="O1569"/>
      <c r="P1569"/>
      <c r="R1569"/>
      <c r="S1569"/>
      <c r="U1569"/>
      <c r="V1569"/>
    </row>
    <row r="1570" spans="11:22">
      <c r="K1570"/>
      <c r="L1570"/>
      <c r="M1570"/>
      <c r="O1570"/>
      <c r="P1570"/>
      <c r="R1570"/>
      <c r="S1570"/>
      <c r="U1570"/>
      <c r="V1570"/>
    </row>
    <row r="1571" spans="11:22">
      <c r="K1571"/>
      <c r="L1571"/>
      <c r="M1571"/>
      <c r="O1571"/>
      <c r="P1571"/>
      <c r="R1571"/>
      <c r="S1571"/>
      <c r="U1571"/>
      <c r="V1571"/>
    </row>
    <row r="1572" spans="11:22">
      <c r="K1572"/>
      <c r="L1572"/>
      <c r="M1572"/>
      <c r="O1572"/>
      <c r="P1572"/>
      <c r="R1572"/>
      <c r="S1572"/>
      <c r="U1572"/>
      <c r="V1572"/>
    </row>
    <row r="1573" spans="11:22">
      <c r="K1573"/>
      <c r="L1573"/>
      <c r="M1573"/>
      <c r="O1573"/>
      <c r="P1573"/>
      <c r="R1573"/>
      <c r="S1573"/>
      <c r="U1573"/>
      <c r="V1573"/>
    </row>
    <row r="1574" spans="11:22">
      <c r="K1574"/>
      <c r="L1574"/>
      <c r="M1574"/>
      <c r="O1574"/>
      <c r="P1574"/>
      <c r="R1574"/>
      <c r="S1574"/>
      <c r="U1574"/>
      <c r="V1574"/>
    </row>
    <row r="1575" spans="11:22">
      <c r="K1575"/>
      <c r="L1575"/>
      <c r="M1575"/>
      <c r="O1575"/>
      <c r="P1575"/>
      <c r="R1575"/>
      <c r="S1575"/>
      <c r="U1575"/>
      <c r="V1575"/>
    </row>
    <row r="1576" spans="11:22">
      <c r="K1576"/>
      <c r="L1576"/>
      <c r="M1576"/>
      <c r="O1576"/>
      <c r="P1576"/>
      <c r="R1576"/>
      <c r="S1576"/>
      <c r="U1576"/>
      <c r="V1576"/>
    </row>
    <row r="1577" spans="11:22">
      <c r="K1577"/>
      <c r="L1577"/>
      <c r="M1577"/>
      <c r="O1577"/>
      <c r="P1577"/>
      <c r="R1577"/>
      <c r="S1577"/>
      <c r="U1577"/>
      <c r="V1577"/>
    </row>
    <row r="1578" spans="11:22">
      <c r="K1578"/>
      <c r="L1578"/>
      <c r="M1578"/>
      <c r="O1578"/>
      <c r="P1578"/>
      <c r="R1578"/>
      <c r="S1578"/>
      <c r="U1578"/>
      <c r="V1578"/>
    </row>
    <row r="1579" spans="11:22">
      <c r="K1579"/>
      <c r="L1579"/>
      <c r="M1579"/>
      <c r="O1579"/>
      <c r="P1579"/>
      <c r="R1579"/>
      <c r="S1579"/>
      <c r="U1579"/>
      <c r="V1579"/>
    </row>
    <row r="1580" spans="11:22">
      <c r="K1580"/>
      <c r="L1580"/>
      <c r="M1580"/>
      <c r="O1580"/>
      <c r="P1580"/>
      <c r="R1580"/>
      <c r="S1580"/>
      <c r="U1580"/>
      <c r="V1580"/>
    </row>
    <row r="1581" spans="11:22">
      <c r="K1581"/>
      <c r="L1581"/>
      <c r="M1581"/>
      <c r="O1581"/>
      <c r="P1581"/>
      <c r="R1581"/>
      <c r="S1581"/>
      <c r="U1581"/>
      <c r="V1581"/>
    </row>
    <row r="1582" spans="11:22">
      <c r="K1582"/>
      <c r="L1582"/>
      <c r="M1582"/>
      <c r="O1582"/>
      <c r="P1582"/>
      <c r="R1582"/>
      <c r="S1582"/>
      <c r="U1582"/>
      <c r="V1582"/>
    </row>
    <row r="1583" spans="11:22">
      <c r="K1583"/>
      <c r="L1583"/>
      <c r="M1583"/>
      <c r="O1583"/>
      <c r="P1583"/>
      <c r="R1583"/>
      <c r="S1583"/>
      <c r="U1583"/>
      <c r="V1583"/>
    </row>
    <row r="1584" spans="11:22">
      <c r="K1584"/>
      <c r="L1584"/>
      <c r="M1584"/>
      <c r="O1584"/>
      <c r="P1584"/>
      <c r="R1584"/>
      <c r="S1584"/>
      <c r="U1584"/>
      <c r="V1584"/>
    </row>
    <row r="1585" spans="11:22">
      <c r="K1585"/>
      <c r="L1585"/>
      <c r="M1585"/>
      <c r="O1585"/>
      <c r="P1585"/>
      <c r="R1585"/>
      <c r="S1585"/>
      <c r="U1585"/>
      <c r="V1585"/>
    </row>
    <row r="1586" spans="11:22">
      <c r="K1586"/>
      <c r="L1586"/>
      <c r="M1586"/>
      <c r="O1586"/>
      <c r="P1586"/>
      <c r="R1586"/>
      <c r="S1586"/>
      <c r="U1586"/>
      <c r="V1586"/>
    </row>
    <row r="1587" spans="11:22">
      <c r="K1587"/>
      <c r="L1587"/>
      <c r="M1587"/>
      <c r="O1587"/>
      <c r="P1587"/>
      <c r="R1587"/>
      <c r="S1587"/>
      <c r="U1587"/>
      <c r="V1587"/>
    </row>
    <row r="1588" spans="11:22">
      <c r="K1588"/>
      <c r="L1588"/>
      <c r="M1588"/>
      <c r="O1588"/>
      <c r="P1588"/>
      <c r="R1588"/>
      <c r="S1588"/>
      <c r="U1588"/>
      <c r="V1588"/>
    </row>
    <row r="1589" spans="11:22">
      <c r="K1589"/>
      <c r="L1589"/>
      <c r="M1589"/>
      <c r="O1589"/>
      <c r="P1589"/>
      <c r="R1589"/>
      <c r="S1589"/>
      <c r="U1589"/>
      <c r="V1589"/>
    </row>
    <row r="1590" spans="11:22">
      <c r="K1590"/>
      <c r="L1590"/>
      <c r="M1590"/>
      <c r="O1590"/>
      <c r="P1590"/>
      <c r="R1590"/>
      <c r="S1590"/>
      <c r="U1590"/>
      <c r="V1590"/>
    </row>
    <row r="1591" spans="11:22">
      <c r="K1591"/>
      <c r="L1591"/>
      <c r="M1591"/>
      <c r="O1591"/>
      <c r="P1591"/>
      <c r="R1591"/>
      <c r="S1591"/>
      <c r="U1591"/>
      <c r="V1591"/>
    </row>
    <row r="1592" spans="11:22">
      <c r="K1592"/>
      <c r="L1592"/>
      <c r="M1592"/>
      <c r="O1592"/>
      <c r="P1592"/>
      <c r="R1592"/>
      <c r="S1592"/>
      <c r="U1592"/>
      <c r="V1592"/>
    </row>
    <row r="1593" spans="11:22">
      <c r="K1593"/>
      <c r="L1593"/>
      <c r="M1593"/>
      <c r="O1593"/>
      <c r="P1593"/>
      <c r="R1593"/>
      <c r="S1593"/>
      <c r="U1593"/>
      <c r="V1593"/>
    </row>
    <row r="1594" spans="11:22">
      <c r="K1594"/>
      <c r="L1594"/>
      <c r="M1594"/>
      <c r="O1594"/>
      <c r="P1594"/>
      <c r="R1594"/>
      <c r="S1594"/>
      <c r="U1594"/>
      <c r="V1594"/>
    </row>
    <row r="1595" spans="11:22">
      <c r="K1595"/>
      <c r="L1595"/>
      <c r="M1595"/>
      <c r="O1595"/>
      <c r="P1595"/>
      <c r="R1595"/>
      <c r="S1595"/>
      <c r="U1595"/>
      <c r="V1595"/>
    </row>
    <row r="1596" spans="11:22">
      <c r="K1596"/>
      <c r="L1596"/>
      <c r="M1596"/>
      <c r="O1596"/>
      <c r="P1596"/>
      <c r="R1596"/>
      <c r="S1596"/>
      <c r="U1596"/>
      <c r="V1596"/>
    </row>
    <row r="1597" spans="11:22">
      <c r="K1597"/>
      <c r="L1597"/>
      <c r="M1597"/>
      <c r="O1597"/>
      <c r="P1597"/>
      <c r="R1597"/>
      <c r="S1597"/>
      <c r="U1597"/>
      <c r="V1597"/>
    </row>
    <row r="1598" spans="11:22">
      <c r="K1598"/>
      <c r="L1598"/>
      <c r="M1598"/>
      <c r="O1598"/>
      <c r="P1598"/>
      <c r="R1598"/>
      <c r="S1598"/>
      <c r="U1598"/>
      <c r="V1598"/>
    </row>
    <row r="1599" spans="11:22">
      <c r="K1599"/>
      <c r="L1599"/>
      <c r="M1599"/>
      <c r="O1599"/>
      <c r="P1599"/>
      <c r="R1599"/>
      <c r="S1599"/>
      <c r="U1599"/>
      <c r="V1599"/>
    </row>
    <row r="1600" spans="11:22">
      <c r="K1600"/>
      <c r="L1600"/>
      <c r="M1600"/>
      <c r="O1600"/>
      <c r="P1600"/>
      <c r="R1600"/>
      <c r="S1600"/>
      <c r="U1600"/>
      <c r="V1600"/>
    </row>
    <row r="1601" spans="11:22">
      <c r="K1601"/>
      <c r="L1601"/>
      <c r="M1601"/>
      <c r="O1601"/>
      <c r="P1601"/>
      <c r="R1601"/>
      <c r="S1601"/>
      <c r="U1601"/>
      <c r="V1601"/>
    </row>
    <row r="1602" spans="11:22">
      <c r="K1602"/>
      <c r="L1602"/>
      <c r="M1602"/>
      <c r="O1602"/>
      <c r="P1602"/>
      <c r="R1602"/>
      <c r="S1602"/>
      <c r="U1602"/>
      <c r="V1602"/>
    </row>
    <row r="1603" spans="11:22">
      <c r="K1603"/>
      <c r="L1603"/>
      <c r="M1603"/>
      <c r="O1603"/>
      <c r="P1603"/>
      <c r="R1603"/>
      <c r="S1603"/>
      <c r="U1603"/>
      <c r="V1603"/>
    </row>
    <row r="1604" spans="11:22">
      <c r="K1604"/>
      <c r="L1604"/>
      <c r="M1604"/>
      <c r="O1604"/>
      <c r="P1604"/>
      <c r="R1604"/>
      <c r="S1604"/>
      <c r="U1604"/>
      <c r="V1604"/>
    </row>
    <row r="1605" spans="11:22">
      <c r="K1605"/>
      <c r="L1605"/>
      <c r="M1605"/>
      <c r="O1605"/>
      <c r="P1605"/>
      <c r="R1605"/>
      <c r="S1605"/>
      <c r="U1605"/>
      <c r="V1605"/>
    </row>
    <row r="1606" spans="11:22">
      <c r="K1606"/>
      <c r="L1606"/>
      <c r="M1606"/>
      <c r="O1606"/>
      <c r="P1606"/>
      <c r="R1606"/>
      <c r="S1606"/>
      <c r="U1606"/>
      <c r="V1606"/>
    </row>
    <row r="1607" spans="11:22">
      <c r="K1607"/>
      <c r="L1607"/>
      <c r="M1607"/>
      <c r="O1607"/>
      <c r="P1607"/>
      <c r="R1607"/>
      <c r="S1607"/>
      <c r="U1607"/>
      <c r="V1607"/>
    </row>
    <row r="1608" spans="11:22">
      <c r="K1608"/>
      <c r="L1608"/>
      <c r="M1608"/>
      <c r="O1608"/>
      <c r="P1608"/>
      <c r="R1608"/>
      <c r="S1608"/>
      <c r="U1608"/>
      <c r="V1608"/>
    </row>
    <row r="1609" spans="11:22">
      <c r="K1609"/>
      <c r="L1609"/>
      <c r="M1609"/>
      <c r="O1609"/>
      <c r="P1609"/>
      <c r="R1609"/>
      <c r="S1609"/>
      <c r="U1609"/>
      <c r="V1609"/>
    </row>
    <row r="1610" spans="11:22">
      <c r="K1610"/>
      <c r="L1610"/>
      <c r="M1610"/>
      <c r="O1610"/>
      <c r="P1610"/>
      <c r="R1610"/>
      <c r="S1610"/>
      <c r="U1610"/>
      <c r="V1610"/>
    </row>
    <row r="1611" spans="11:22">
      <c r="K1611"/>
      <c r="L1611"/>
      <c r="M1611"/>
      <c r="O1611"/>
      <c r="P1611"/>
      <c r="R1611"/>
      <c r="S1611"/>
      <c r="U1611"/>
      <c r="V1611"/>
    </row>
    <row r="1612" spans="11:22">
      <c r="K1612"/>
      <c r="L1612"/>
      <c r="M1612"/>
      <c r="O1612"/>
      <c r="P1612"/>
      <c r="R1612"/>
      <c r="S1612"/>
      <c r="U1612"/>
      <c r="V1612"/>
    </row>
    <row r="1613" spans="11:22">
      <c r="K1613"/>
      <c r="L1613"/>
      <c r="M1613"/>
      <c r="O1613"/>
      <c r="P1613"/>
      <c r="R1613"/>
      <c r="S1613"/>
      <c r="U1613"/>
      <c r="V1613"/>
    </row>
    <row r="1614" spans="11:22">
      <c r="K1614"/>
      <c r="L1614"/>
      <c r="M1614"/>
      <c r="O1614"/>
      <c r="P1614"/>
      <c r="R1614"/>
      <c r="S1614"/>
      <c r="U1614"/>
      <c r="V1614"/>
    </row>
    <row r="1615" spans="11:22">
      <c r="K1615"/>
      <c r="L1615"/>
      <c r="M1615"/>
      <c r="O1615"/>
      <c r="P1615"/>
      <c r="R1615"/>
      <c r="S1615"/>
      <c r="U1615"/>
      <c r="V1615"/>
    </row>
    <row r="1616" spans="11:22">
      <c r="K1616"/>
      <c r="L1616"/>
      <c r="M1616"/>
      <c r="O1616"/>
      <c r="P1616"/>
      <c r="R1616"/>
      <c r="S1616"/>
      <c r="U1616"/>
      <c r="V1616"/>
    </row>
    <row r="1617" spans="11:22">
      <c r="K1617"/>
      <c r="L1617"/>
      <c r="M1617"/>
      <c r="O1617"/>
      <c r="P1617"/>
      <c r="R1617"/>
      <c r="S1617"/>
      <c r="U1617"/>
      <c r="V1617"/>
    </row>
    <row r="1618" spans="11:22">
      <c r="K1618"/>
      <c r="L1618"/>
      <c r="M1618"/>
      <c r="O1618"/>
      <c r="P1618"/>
      <c r="R1618"/>
      <c r="S1618"/>
      <c r="U1618"/>
      <c r="V1618"/>
    </row>
    <row r="1619" spans="11:22">
      <c r="K1619"/>
      <c r="L1619"/>
      <c r="M1619"/>
      <c r="O1619"/>
      <c r="P1619"/>
      <c r="R1619"/>
      <c r="S1619"/>
      <c r="U1619"/>
      <c r="V1619"/>
    </row>
    <row r="1620" spans="11:22">
      <c r="K1620"/>
      <c r="L1620"/>
      <c r="M1620"/>
      <c r="O1620"/>
      <c r="P1620"/>
      <c r="R1620"/>
      <c r="S1620"/>
      <c r="U1620"/>
      <c r="V1620"/>
    </row>
    <row r="1621" spans="11:22">
      <c r="K1621"/>
      <c r="L1621"/>
      <c r="M1621"/>
      <c r="O1621"/>
      <c r="P1621"/>
      <c r="R1621"/>
      <c r="S1621"/>
      <c r="U1621"/>
      <c r="V1621"/>
    </row>
    <row r="1622" spans="11:22">
      <c r="K1622"/>
      <c r="L1622"/>
      <c r="M1622"/>
      <c r="O1622"/>
      <c r="P1622"/>
      <c r="R1622"/>
      <c r="S1622"/>
      <c r="U1622"/>
      <c r="V1622"/>
    </row>
    <row r="1623" spans="11:22">
      <c r="K1623"/>
      <c r="L1623"/>
      <c r="M1623"/>
      <c r="O1623"/>
      <c r="P1623"/>
      <c r="R1623"/>
      <c r="S1623"/>
      <c r="U1623"/>
      <c r="V1623"/>
    </row>
    <row r="1624" spans="11:22">
      <c r="K1624"/>
      <c r="L1624"/>
      <c r="M1624"/>
      <c r="O1624"/>
      <c r="P1624"/>
      <c r="R1624"/>
      <c r="S1624"/>
      <c r="U1624"/>
      <c r="V1624"/>
    </row>
    <row r="1625" spans="11:22">
      <c r="K1625"/>
      <c r="L1625"/>
      <c r="M1625"/>
      <c r="O1625"/>
      <c r="P1625"/>
      <c r="R1625"/>
      <c r="S1625"/>
      <c r="U1625"/>
      <c r="V1625"/>
    </row>
    <row r="1626" spans="11:22">
      <c r="K1626"/>
      <c r="L1626"/>
      <c r="M1626"/>
      <c r="O1626"/>
      <c r="P1626"/>
      <c r="R1626"/>
      <c r="S1626"/>
      <c r="U1626"/>
      <c r="V1626"/>
    </row>
    <row r="1627" spans="11:22">
      <c r="K1627"/>
      <c r="L1627"/>
      <c r="M1627"/>
      <c r="O1627"/>
      <c r="P1627"/>
      <c r="R1627"/>
      <c r="S1627"/>
      <c r="U1627"/>
      <c r="V1627"/>
    </row>
    <row r="1628" spans="11:22">
      <c r="K1628"/>
      <c r="L1628"/>
      <c r="M1628"/>
      <c r="O1628"/>
      <c r="P1628"/>
      <c r="R1628"/>
      <c r="S1628"/>
      <c r="U1628"/>
      <c r="V1628"/>
    </row>
    <row r="1629" spans="11:22">
      <c r="K1629"/>
      <c r="L1629"/>
      <c r="M1629"/>
      <c r="O1629"/>
      <c r="P1629"/>
      <c r="R1629"/>
      <c r="S1629"/>
      <c r="U1629"/>
      <c r="V1629"/>
    </row>
    <row r="1630" spans="11:22">
      <c r="K1630"/>
      <c r="L1630"/>
      <c r="M1630"/>
      <c r="O1630"/>
      <c r="P1630"/>
      <c r="R1630"/>
      <c r="S1630"/>
      <c r="U1630"/>
      <c r="V1630"/>
    </row>
    <row r="1631" spans="11:22">
      <c r="K1631"/>
      <c r="L1631"/>
      <c r="M1631"/>
      <c r="O1631"/>
      <c r="P1631"/>
      <c r="R1631"/>
      <c r="S1631"/>
      <c r="U1631"/>
      <c r="V1631"/>
    </row>
    <row r="1632" spans="11:22">
      <c r="K1632"/>
      <c r="L1632"/>
      <c r="M1632"/>
      <c r="O1632"/>
      <c r="P1632"/>
      <c r="R1632"/>
      <c r="S1632"/>
      <c r="U1632"/>
      <c r="V1632"/>
    </row>
    <row r="1633" spans="11:22">
      <c r="K1633"/>
      <c r="L1633"/>
      <c r="M1633"/>
      <c r="O1633"/>
      <c r="P1633"/>
      <c r="R1633"/>
      <c r="S1633"/>
      <c r="U1633"/>
      <c r="V1633"/>
    </row>
    <row r="1634" spans="11:22">
      <c r="K1634"/>
      <c r="L1634"/>
      <c r="M1634"/>
      <c r="O1634"/>
      <c r="P1634"/>
      <c r="R1634"/>
      <c r="S1634"/>
      <c r="U1634"/>
      <c r="V1634"/>
    </row>
    <row r="1635" spans="11:22">
      <c r="K1635"/>
      <c r="L1635"/>
      <c r="M1635"/>
      <c r="O1635"/>
      <c r="P1635"/>
      <c r="R1635"/>
      <c r="S1635"/>
      <c r="U1635"/>
      <c r="V1635"/>
    </row>
    <row r="1636" spans="11:22">
      <c r="K1636"/>
      <c r="L1636"/>
      <c r="M1636"/>
      <c r="O1636"/>
      <c r="P1636"/>
      <c r="R1636"/>
      <c r="S1636"/>
      <c r="U1636"/>
      <c r="V1636"/>
    </row>
    <row r="1637" spans="11:22">
      <c r="K1637"/>
      <c r="L1637"/>
      <c r="M1637"/>
      <c r="O1637"/>
      <c r="P1637"/>
      <c r="R1637"/>
      <c r="S1637"/>
      <c r="U1637"/>
      <c r="V1637"/>
    </row>
    <row r="1638" spans="11:22">
      <c r="K1638"/>
      <c r="L1638"/>
      <c r="M1638"/>
      <c r="O1638"/>
      <c r="P1638"/>
      <c r="R1638"/>
      <c r="S1638"/>
      <c r="U1638"/>
      <c r="V1638"/>
    </row>
    <row r="1639" spans="11:22">
      <c r="K1639"/>
      <c r="L1639"/>
      <c r="M1639"/>
      <c r="O1639"/>
      <c r="P1639"/>
      <c r="R1639"/>
      <c r="S1639"/>
      <c r="U1639"/>
      <c r="V1639"/>
    </row>
    <row r="1640" spans="11:22">
      <c r="K1640"/>
      <c r="L1640"/>
      <c r="M1640"/>
      <c r="O1640"/>
      <c r="P1640"/>
      <c r="R1640"/>
      <c r="S1640"/>
      <c r="U1640"/>
      <c r="V1640"/>
    </row>
    <row r="1641" spans="11:22">
      <c r="K1641"/>
      <c r="L1641"/>
      <c r="M1641"/>
      <c r="O1641"/>
      <c r="P1641"/>
      <c r="R1641"/>
      <c r="S1641"/>
      <c r="U1641"/>
      <c r="V1641"/>
    </row>
    <row r="1642" spans="11:22">
      <c r="K1642"/>
      <c r="L1642"/>
      <c r="M1642"/>
      <c r="O1642"/>
      <c r="P1642"/>
      <c r="R1642"/>
      <c r="S1642"/>
      <c r="U1642"/>
      <c r="V1642"/>
    </row>
    <row r="1643" spans="11:22">
      <c r="K1643"/>
      <c r="L1643"/>
      <c r="M1643"/>
      <c r="O1643"/>
      <c r="P1643"/>
      <c r="R1643"/>
      <c r="S1643"/>
      <c r="U1643"/>
      <c r="V1643"/>
    </row>
    <row r="1644" spans="11:22">
      <c r="K1644"/>
      <c r="L1644"/>
      <c r="M1644"/>
      <c r="O1644"/>
      <c r="P1644"/>
      <c r="R1644"/>
      <c r="S1644"/>
      <c r="U1644"/>
      <c r="V1644"/>
    </row>
    <row r="1645" spans="11:22">
      <c r="K1645"/>
      <c r="L1645"/>
      <c r="M1645"/>
      <c r="O1645"/>
      <c r="P1645"/>
      <c r="R1645"/>
      <c r="S1645"/>
      <c r="U1645"/>
      <c r="V1645"/>
    </row>
    <row r="1646" spans="11:22">
      <c r="K1646"/>
      <c r="L1646"/>
      <c r="M1646"/>
      <c r="O1646"/>
      <c r="P1646"/>
      <c r="R1646"/>
      <c r="S1646"/>
      <c r="U1646"/>
      <c r="V1646"/>
    </row>
    <row r="1647" spans="11:22">
      <c r="K1647"/>
      <c r="L1647"/>
      <c r="M1647"/>
      <c r="O1647"/>
      <c r="P1647"/>
      <c r="R1647"/>
      <c r="S1647"/>
      <c r="U1647"/>
      <c r="V1647"/>
    </row>
    <row r="1648" spans="11:22">
      <c r="K1648"/>
      <c r="L1648"/>
      <c r="M1648"/>
      <c r="O1648"/>
      <c r="P1648"/>
      <c r="R1648"/>
      <c r="S1648"/>
      <c r="U1648"/>
      <c r="V1648"/>
    </row>
    <row r="1649" spans="11:22">
      <c r="K1649"/>
      <c r="L1649"/>
      <c r="M1649"/>
      <c r="O1649"/>
      <c r="P1649"/>
      <c r="R1649"/>
      <c r="S1649"/>
      <c r="U1649"/>
      <c r="V1649"/>
    </row>
    <row r="1650" spans="11:22">
      <c r="K1650"/>
      <c r="L1650"/>
      <c r="M1650"/>
      <c r="O1650"/>
      <c r="P1650"/>
      <c r="R1650"/>
      <c r="S1650"/>
      <c r="U1650"/>
      <c r="V1650"/>
    </row>
    <row r="1651" spans="11:22">
      <c r="K1651"/>
      <c r="L1651"/>
      <c r="M1651"/>
      <c r="O1651"/>
      <c r="P1651"/>
      <c r="R1651"/>
      <c r="S1651"/>
      <c r="U1651"/>
      <c r="V1651"/>
    </row>
    <row r="1652" spans="11:22">
      <c r="K1652"/>
      <c r="L1652"/>
      <c r="M1652"/>
      <c r="O1652"/>
      <c r="P1652"/>
      <c r="R1652"/>
      <c r="S1652"/>
      <c r="U1652"/>
      <c r="V1652"/>
    </row>
    <row r="1653" spans="11:22">
      <c r="K1653"/>
      <c r="L1653"/>
      <c r="M1653"/>
      <c r="O1653"/>
      <c r="P1653"/>
      <c r="R1653"/>
      <c r="S1653"/>
      <c r="U1653"/>
      <c r="V1653"/>
    </row>
    <row r="1654" spans="11:22">
      <c r="K1654"/>
      <c r="L1654"/>
      <c r="M1654"/>
      <c r="O1654"/>
      <c r="P1654"/>
      <c r="R1654"/>
      <c r="S1654"/>
      <c r="U1654"/>
      <c r="V1654"/>
    </row>
    <row r="1655" spans="11:22">
      <c r="K1655"/>
      <c r="L1655"/>
      <c r="M1655"/>
      <c r="O1655"/>
      <c r="P1655"/>
      <c r="R1655"/>
      <c r="S1655"/>
      <c r="U1655"/>
      <c r="V1655"/>
    </row>
    <row r="1656" spans="11:22">
      <c r="K1656"/>
      <c r="L1656"/>
      <c r="M1656"/>
      <c r="O1656"/>
      <c r="P1656"/>
      <c r="R1656"/>
      <c r="S1656"/>
      <c r="U1656"/>
      <c r="V1656"/>
    </row>
    <row r="1657" spans="11:22">
      <c r="K1657"/>
      <c r="L1657"/>
      <c r="M1657"/>
      <c r="O1657"/>
      <c r="P1657"/>
      <c r="R1657"/>
      <c r="S1657"/>
      <c r="U1657"/>
      <c r="V1657"/>
    </row>
    <row r="1658" spans="11:22">
      <c r="K1658"/>
      <c r="L1658"/>
      <c r="M1658"/>
      <c r="O1658"/>
      <c r="P1658"/>
      <c r="R1658"/>
      <c r="S1658"/>
      <c r="U1658"/>
      <c r="V1658"/>
    </row>
    <row r="1659" spans="11:22">
      <c r="K1659"/>
      <c r="L1659"/>
      <c r="M1659"/>
      <c r="O1659"/>
      <c r="P1659"/>
      <c r="R1659"/>
      <c r="S1659"/>
      <c r="U1659"/>
      <c r="V1659"/>
    </row>
    <row r="1660" spans="11:22">
      <c r="K1660"/>
      <c r="L1660"/>
      <c r="M1660"/>
      <c r="O1660"/>
      <c r="P1660"/>
      <c r="R1660"/>
      <c r="S1660"/>
      <c r="U1660"/>
      <c r="V1660"/>
    </row>
    <row r="1661" spans="11:22">
      <c r="K1661"/>
      <c r="L1661"/>
      <c r="M1661"/>
      <c r="O1661"/>
      <c r="P1661"/>
      <c r="R1661"/>
      <c r="S1661"/>
      <c r="U1661"/>
      <c r="V1661"/>
    </row>
    <row r="1662" spans="11:22">
      <c r="K1662"/>
      <c r="L1662"/>
      <c r="M1662"/>
      <c r="O1662"/>
      <c r="P1662"/>
      <c r="R1662"/>
      <c r="S1662"/>
      <c r="U1662"/>
      <c r="V1662"/>
    </row>
    <row r="1663" spans="11:22">
      <c r="K1663"/>
      <c r="L1663"/>
      <c r="M1663"/>
      <c r="O1663"/>
      <c r="P1663"/>
      <c r="R1663"/>
      <c r="S1663"/>
      <c r="U1663"/>
      <c r="V1663"/>
    </row>
    <row r="1664" spans="11:22">
      <c r="K1664"/>
      <c r="L1664"/>
      <c r="M1664"/>
      <c r="O1664"/>
      <c r="P1664"/>
      <c r="R1664"/>
      <c r="S1664"/>
      <c r="U1664"/>
      <c r="V1664"/>
    </row>
    <row r="1665" spans="11:22">
      <c r="K1665"/>
      <c r="L1665"/>
      <c r="M1665"/>
      <c r="O1665"/>
      <c r="P1665"/>
      <c r="R1665"/>
      <c r="S1665"/>
      <c r="U1665"/>
      <c r="V1665"/>
    </row>
    <row r="1666" spans="11:22">
      <c r="K1666"/>
      <c r="L1666"/>
      <c r="M1666"/>
      <c r="O1666"/>
      <c r="P1666"/>
      <c r="R1666"/>
      <c r="S1666"/>
      <c r="U1666"/>
      <c r="V1666"/>
    </row>
    <row r="1667" spans="11:22">
      <c r="K1667"/>
      <c r="L1667"/>
      <c r="M1667"/>
      <c r="O1667"/>
      <c r="P1667"/>
      <c r="R1667"/>
      <c r="S1667"/>
      <c r="U1667"/>
      <c r="V1667"/>
    </row>
    <row r="1668" spans="11:22">
      <c r="K1668"/>
      <c r="L1668"/>
      <c r="M1668"/>
      <c r="O1668"/>
      <c r="P1668"/>
      <c r="R1668"/>
      <c r="S1668"/>
      <c r="U1668"/>
      <c r="V1668"/>
    </row>
    <row r="1669" spans="11:22">
      <c r="K1669"/>
      <c r="L1669"/>
      <c r="M1669"/>
      <c r="O1669"/>
      <c r="P1669"/>
      <c r="R1669"/>
      <c r="S1669"/>
      <c r="U1669"/>
      <c r="V1669"/>
    </row>
    <row r="1670" spans="11:22">
      <c r="K1670"/>
      <c r="L1670"/>
      <c r="M1670"/>
      <c r="O1670"/>
      <c r="P1670"/>
      <c r="R1670"/>
      <c r="S1670"/>
      <c r="U1670"/>
      <c r="V1670"/>
    </row>
    <row r="1671" spans="11:22">
      <c r="K1671"/>
      <c r="L1671"/>
      <c r="M1671"/>
      <c r="O1671"/>
      <c r="P1671"/>
      <c r="R1671"/>
      <c r="S1671"/>
      <c r="U1671"/>
      <c r="V1671"/>
    </row>
    <row r="1672" spans="11:22">
      <c r="K1672"/>
      <c r="L1672"/>
      <c r="M1672"/>
      <c r="O1672"/>
      <c r="P1672"/>
      <c r="R1672"/>
      <c r="S1672"/>
      <c r="U1672"/>
      <c r="V1672"/>
    </row>
    <row r="1673" spans="11:22">
      <c r="K1673"/>
      <c r="L1673"/>
      <c r="M1673"/>
      <c r="O1673"/>
      <c r="P1673"/>
      <c r="R1673"/>
      <c r="S1673"/>
      <c r="U1673"/>
      <c r="V1673"/>
    </row>
    <row r="1674" spans="11:22">
      <c r="K1674"/>
      <c r="L1674"/>
      <c r="M1674"/>
      <c r="O1674"/>
      <c r="P1674"/>
      <c r="R1674"/>
      <c r="S1674"/>
      <c r="U1674"/>
      <c r="V1674"/>
    </row>
    <row r="1675" spans="11:22">
      <c r="K1675"/>
      <c r="L1675"/>
      <c r="M1675"/>
      <c r="O1675"/>
      <c r="P1675"/>
      <c r="R1675"/>
      <c r="S1675"/>
      <c r="U1675"/>
      <c r="V1675"/>
    </row>
    <row r="1676" spans="11:22">
      <c r="K1676"/>
      <c r="L1676"/>
      <c r="M1676"/>
      <c r="O1676"/>
      <c r="P1676"/>
      <c r="R1676"/>
      <c r="S1676"/>
      <c r="U1676"/>
      <c r="V1676"/>
    </row>
    <row r="1677" spans="11:22">
      <c r="K1677"/>
      <c r="L1677"/>
      <c r="M1677"/>
      <c r="O1677"/>
      <c r="P1677"/>
      <c r="R1677"/>
      <c r="S1677"/>
      <c r="U1677"/>
      <c r="V1677"/>
    </row>
    <row r="1678" spans="11:22">
      <c r="K1678"/>
      <c r="L1678"/>
      <c r="M1678"/>
      <c r="O1678"/>
      <c r="P1678"/>
      <c r="R1678"/>
      <c r="S1678"/>
      <c r="U1678"/>
      <c r="V1678"/>
    </row>
    <row r="1679" spans="11:22">
      <c r="K1679"/>
      <c r="L1679"/>
      <c r="M1679"/>
      <c r="O1679"/>
      <c r="P1679"/>
      <c r="R1679"/>
      <c r="S1679"/>
      <c r="U1679"/>
      <c r="V1679"/>
    </row>
    <row r="1680" spans="11:22">
      <c r="K1680"/>
      <c r="L1680"/>
      <c r="M1680"/>
      <c r="O1680"/>
      <c r="P1680"/>
      <c r="R1680"/>
      <c r="S1680"/>
      <c r="U1680"/>
      <c r="V1680"/>
    </row>
    <row r="1681" spans="11:22">
      <c r="K1681"/>
      <c r="L1681"/>
      <c r="M1681"/>
      <c r="O1681"/>
      <c r="P1681"/>
      <c r="R1681"/>
      <c r="S1681"/>
      <c r="U1681"/>
      <c r="V1681"/>
    </row>
    <row r="1682" spans="11:22">
      <c r="K1682"/>
      <c r="L1682"/>
      <c r="M1682"/>
      <c r="O1682"/>
      <c r="P1682"/>
      <c r="R1682"/>
      <c r="S1682"/>
      <c r="U1682"/>
      <c r="V1682"/>
    </row>
    <row r="1683" spans="11:22">
      <c r="K1683"/>
      <c r="L1683"/>
      <c r="M1683"/>
      <c r="O1683"/>
      <c r="P1683"/>
      <c r="R1683"/>
      <c r="S1683"/>
      <c r="U1683"/>
      <c r="V1683"/>
    </row>
    <row r="1684" spans="11:22">
      <c r="K1684"/>
      <c r="L1684"/>
      <c r="M1684"/>
      <c r="O1684"/>
      <c r="P1684"/>
      <c r="R1684"/>
      <c r="S1684"/>
      <c r="U1684"/>
      <c r="V1684"/>
    </row>
    <row r="1685" spans="11:22">
      <c r="K1685"/>
      <c r="L1685"/>
      <c r="M1685"/>
      <c r="O1685"/>
      <c r="P1685"/>
      <c r="R1685"/>
      <c r="S1685"/>
      <c r="U1685"/>
      <c r="V1685"/>
    </row>
    <row r="1686" spans="11:22">
      <c r="K1686"/>
      <c r="L1686"/>
      <c r="M1686"/>
      <c r="O1686"/>
      <c r="P1686"/>
      <c r="R1686"/>
      <c r="S1686"/>
      <c r="U1686"/>
      <c r="V1686"/>
    </row>
    <row r="1687" spans="11:22">
      <c r="K1687"/>
      <c r="L1687"/>
      <c r="M1687"/>
      <c r="O1687"/>
      <c r="P1687"/>
      <c r="R1687"/>
      <c r="S1687"/>
      <c r="U1687"/>
      <c r="V1687"/>
    </row>
    <row r="1688" spans="11:22">
      <c r="K1688"/>
      <c r="L1688"/>
      <c r="M1688"/>
      <c r="O1688"/>
      <c r="P1688"/>
      <c r="R1688"/>
      <c r="S1688"/>
      <c r="U1688"/>
      <c r="V1688"/>
    </row>
    <row r="1689" spans="11:22">
      <c r="K1689"/>
      <c r="L1689"/>
      <c r="M1689"/>
      <c r="O1689"/>
      <c r="P1689"/>
      <c r="R1689"/>
      <c r="S1689"/>
      <c r="U1689"/>
      <c r="V1689"/>
    </row>
    <row r="1690" spans="11:22">
      <c r="K1690"/>
      <c r="L1690"/>
      <c r="M1690"/>
      <c r="O1690"/>
      <c r="P1690"/>
      <c r="R1690"/>
      <c r="S1690"/>
      <c r="U1690"/>
      <c r="V1690"/>
    </row>
    <row r="1691" spans="11:22">
      <c r="K1691"/>
      <c r="L1691"/>
      <c r="M1691"/>
      <c r="O1691"/>
      <c r="P1691"/>
      <c r="R1691"/>
      <c r="S1691"/>
      <c r="U1691"/>
      <c r="V1691"/>
    </row>
    <row r="1692" spans="11:22">
      <c r="K1692"/>
      <c r="L1692"/>
      <c r="M1692"/>
      <c r="O1692"/>
      <c r="P1692"/>
      <c r="R1692"/>
      <c r="S1692"/>
      <c r="U1692"/>
      <c r="V1692"/>
    </row>
    <row r="1693" spans="11:22">
      <c r="K1693"/>
      <c r="L1693"/>
      <c r="M1693"/>
      <c r="O1693"/>
      <c r="P1693"/>
      <c r="R1693"/>
      <c r="S1693"/>
      <c r="U1693"/>
      <c r="V1693"/>
    </row>
    <row r="1694" spans="11:22">
      <c r="K1694"/>
      <c r="L1694"/>
      <c r="M1694"/>
      <c r="O1694"/>
      <c r="P1694"/>
      <c r="R1694"/>
      <c r="S1694"/>
      <c r="U1694"/>
      <c r="V1694"/>
    </row>
    <row r="1695" spans="11:22">
      <c r="K1695"/>
      <c r="L1695"/>
      <c r="M1695"/>
      <c r="O1695"/>
      <c r="P1695"/>
      <c r="R1695"/>
      <c r="S1695"/>
      <c r="U1695"/>
      <c r="V1695"/>
    </row>
    <row r="1696" spans="11:22">
      <c r="K1696"/>
      <c r="L1696"/>
      <c r="M1696"/>
      <c r="O1696"/>
      <c r="P1696"/>
      <c r="R1696"/>
      <c r="S1696"/>
      <c r="U1696"/>
      <c r="V1696"/>
    </row>
    <row r="1697" spans="11:22">
      <c r="K1697"/>
      <c r="L1697"/>
      <c r="M1697"/>
      <c r="O1697"/>
      <c r="P1697"/>
      <c r="R1697"/>
      <c r="S1697"/>
      <c r="U1697"/>
      <c r="V1697"/>
    </row>
    <row r="1698" spans="11:22">
      <c r="K1698"/>
      <c r="L1698"/>
      <c r="M1698"/>
      <c r="O1698"/>
      <c r="P1698"/>
      <c r="R1698"/>
      <c r="S1698"/>
      <c r="U1698"/>
      <c r="V1698"/>
    </row>
    <row r="1699" spans="11:22">
      <c r="K1699"/>
      <c r="L1699"/>
      <c r="M1699"/>
      <c r="O1699"/>
      <c r="P1699"/>
      <c r="R1699"/>
      <c r="S1699"/>
      <c r="U1699"/>
      <c r="V1699"/>
    </row>
    <row r="1700" spans="11:22">
      <c r="K1700"/>
      <c r="L1700"/>
      <c r="M1700"/>
      <c r="O1700"/>
      <c r="P1700"/>
      <c r="R1700"/>
      <c r="S1700"/>
      <c r="U1700"/>
      <c r="V1700"/>
    </row>
    <row r="1701" spans="11:22">
      <c r="K1701"/>
      <c r="L1701"/>
      <c r="M1701"/>
      <c r="O1701"/>
      <c r="P1701"/>
      <c r="R1701"/>
      <c r="S1701"/>
      <c r="U1701"/>
      <c r="V1701"/>
    </row>
    <row r="1702" spans="11:22">
      <c r="K1702"/>
      <c r="L1702"/>
      <c r="M1702"/>
      <c r="O1702"/>
      <c r="P1702"/>
      <c r="R1702"/>
      <c r="S1702"/>
      <c r="U1702"/>
      <c r="V1702"/>
    </row>
    <row r="1703" spans="11:22">
      <c r="K1703"/>
      <c r="L1703"/>
      <c r="M1703"/>
      <c r="O1703"/>
      <c r="P1703"/>
      <c r="R1703"/>
      <c r="S1703"/>
      <c r="U1703"/>
      <c r="V1703"/>
    </row>
    <row r="1704" spans="11:22">
      <c r="K1704"/>
      <c r="L1704"/>
      <c r="M1704"/>
      <c r="O1704"/>
      <c r="P1704"/>
      <c r="R1704"/>
      <c r="S1704"/>
      <c r="U1704"/>
      <c r="V1704"/>
    </row>
    <row r="1705" spans="11:22">
      <c r="K1705"/>
      <c r="L1705"/>
      <c r="M1705"/>
      <c r="O1705"/>
      <c r="P1705"/>
      <c r="R1705"/>
      <c r="S1705"/>
      <c r="U1705"/>
      <c r="V1705"/>
    </row>
    <row r="1706" spans="11:22">
      <c r="K1706"/>
      <c r="L1706"/>
      <c r="M1706"/>
      <c r="O1706"/>
      <c r="P1706"/>
      <c r="R1706"/>
      <c r="S1706"/>
      <c r="U1706"/>
      <c r="V1706"/>
    </row>
    <row r="1707" spans="11:22">
      <c r="K1707"/>
      <c r="L1707"/>
      <c r="M1707"/>
      <c r="O1707"/>
      <c r="P1707"/>
      <c r="R1707"/>
      <c r="S1707"/>
      <c r="U1707"/>
      <c r="V1707"/>
    </row>
    <row r="1708" spans="11:22">
      <c r="K1708"/>
      <c r="L1708"/>
      <c r="M1708"/>
      <c r="O1708"/>
      <c r="P1708"/>
      <c r="R1708"/>
      <c r="S1708"/>
      <c r="U1708"/>
      <c r="V1708"/>
    </row>
    <row r="1709" spans="11:22">
      <c r="K1709"/>
      <c r="L1709"/>
      <c r="M1709"/>
      <c r="O1709"/>
      <c r="P1709"/>
      <c r="R1709"/>
      <c r="S1709"/>
      <c r="U1709"/>
      <c r="V1709"/>
    </row>
    <row r="1710" spans="11:22">
      <c r="K1710"/>
      <c r="L1710"/>
      <c r="M1710"/>
      <c r="O1710"/>
      <c r="P1710"/>
      <c r="R1710"/>
      <c r="S1710"/>
      <c r="U1710"/>
      <c r="V1710"/>
    </row>
    <row r="1711" spans="11:22">
      <c r="K1711"/>
      <c r="L1711"/>
      <c r="M1711"/>
      <c r="O1711"/>
      <c r="P1711"/>
      <c r="R1711"/>
      <c r="S1711"/>
      <c r="U1711"/>
      <c r="V1711"/>
    </row>
    <row r="1712" spans="11:22">
      <c r="K1712"/>
      <c r="L1712"/>
      <c r="M1712"/>
      <c r="O1712"/>
      <c r="P1712"/>
      <c r="R1712"/>
      <c r="S1712"/>
      <c r="U1712"/>
      <c r="V1712"/>
    </row>
    <row r="1713" spans="11:22">
      <c r="K1713"/>
      <c r="L1713"/>
      <c r="M1713"/>
      <c r="O1713"/>
      <c r="P1713"/>
      <c r="R1713"/>
      <c r="S1713"/>
      <c r="U1713"/>
      <c r="V1713"/>
    </row>
    <row r="1714" spans="11:22">
      <c r="K1714"/>
      <c r="L1714"/>
      <c r="M1714"/>
      <c r="O1714"/>
      <c r="P1714"/>
      <c r="R1714"/>
      <c r="S1714"/>
      <c r="U1714"/>
      <c r="V1714"/>
    </row>
    <row r="1715" spans="11:22">
      <c r="K1715"/>
      <c r="L1715"/>
      <c r="M1715"/>
      <c r="O1715"/>
      <c r="P1715"/>
      <c r="R1715"/>
      <c r="S1715"/>
      <c r="U1715"/>
      <c r="V1715"/>
    </row>
    <row r="1716" spans="11:22">
      <c r="K1716"/>
      <c r="L1716"/>
      <c r="M1716"/>
      <c r="O1716"/>
      <c r="P1716"/>
      <c r="R1716"/>
      <c r="S1716"/>
      <c r="U1716"/>
      <c r="V1716"/>
    </row>
    <row r="1717" spans="11:22">
      <c r="K1717"/>
      <c r="L1717"/>
      <c r="M1717"/>
      <c r="O1717"/>
      <c r="P1717"/>
      <c r="R1717"/>
      <c r="S1717"/>
      <c r="U1717"/>
      <c r="V1717"/>
    </row>
    <row r="1718" spans="11:22">
      <c r="K1718"/>
      <c r="L1718"/>
      <c r="M1718"/>
      <c r="O1718"/>
      <c r="P1718"/>
      <c r="R1718"/>
      <c r="S1718"/>
      <c r="U1718"/>
      <c r="V1718"/>
    </row>
    <row r="1719" spans="11:22">
      <c r="K1719"/>
      <c r="L1719"/>
      <c r="M1719"/>
      <c r="O1719"/>
      <c r="P1719"/>
      <c r="R1719"/>
      <c r="S1719"/>
      <c r="U1719"/>
      <c r="V1719"/>
    </row>
    <row r="1720" spans="11:22">
      <c r="K1720"/>
      <c r="L1720"/>
      <c r="M1720"/>
      <c r="O1720"/>
      <c r="P1720"/>
      <c r="R1720"/>
      <c r="S1720"/>
      <c r="U1720"/>
      <c r="V1720"/>
    </row>
    <row r="1721" spans="11:22">
      <c r="K1721"/>
      <c r="L1721"/>
      <c r="M1721"/>
      <c r="O1721"/>
      <c r="P1721"/>
      <c r="R1721"/>
      <c r="S1721"/>
      <c r="U1721"/>
      <c r="V1721"/>
    </row>
    <row r="1722" spans="11:22">
      <c r="K1722"/>
      <c r="L1722"/>
      <c r="M1722"/>
      <c r="O1722"/>
      <c r="P1722"/>
      <c r="R1722"/>
      <c r="S1722"/>
      <c r="U1722"/>
      <c r="V1722"/>
    </row>
    <row r="1723" spans="11:22">
      <c r="K1723"/>
      <c r="L1723"/>
      <c r="M1723"/>
      <c r="O1723"/>
      <c r="P1723"/>
      <c r="R1723"/>
      <c r="S1723"/>
      <c r="U1723"/>
      <c r="V1723"/>
    </row>
    <row r="1724" spans="11:22">
      <c r="K1724"/>
      <c r="L1724"/>
      <c r="M1724"/>
      <c r="O1724"/>
      <c r="P1724"/>
      <c r="R1724"/>
      <c r="S1724"/>
      <c r="U1724"/>
      <c r="V1724"/>
    </row>
    <row r="1725" spans="11:22">
      <c r="K1725"/>
      <c r="L1725"/>
      <c r="M1725"/>
      <c r="O1725"/>
      <c r="P1725"/>
      <c r="R1725"/>
      <c r="S1725"/>
      <c r="U1725"/>
      <c r="V1725"/>
    </row>
    <row r="1726" spans="11:22">
      <c r="K1726"/>
      <c r="L1726"/>
      <c r="M1726"/>
      <c r="O1726"/>
      <c r="P1726"/>
      <c r="R1726"/>
      <c r="S1726"/>
      <c r="U1726"/>
      <c r="V1726"/>
    </row>
    <row r="1727" spans="11:22">
      <c r="K1727"/>
      <c r="L1727"/>
      <c r="M1727"/>
      <c r="O1727"/>
      <c r="P1727"/>
      <c r="R1727"/>
      <c r="S1727"/>
      <c r="U1727"/>
      <c r="V1727"/>
    </row>
    <row r="1728" spans="11:22">
      <c r="K1728"/>
      <c r="L1728"/>
      <c r="M1728"/>
      <c r="O1728"/>
      <c r="P1728"/>
      <c r="R1728"/>
      <c r="S1728"/>
      <c r="U1728"/>
      <c r="V1728"/>
    </row>
    <row r="1729" spans="11:22">
      <c r="K1729"/>
      <c r="L1729"/>
      <c r="M1729"/>
      <c r="O1729"/>
      <c r="P1729"/>
      <c r="R1729"/>
      <c r="S1729"/>
      <c r="U1729"/>
      <c r="V1729"/>
    </row>
    <row r="1730" spans="11:22">
      <c r="K1730"/>
      <c r="L1730"/>
      <c r="M1730"/>
      <c r="O1730"/>
      <c r="P1730"/>
      <c r="R1730"/>
      <c r="S1730"/>
      <c r="U1730"/>
      <c r="V1730"/>
    </row>
    <row r="1731" spans="11:22">
      <c r="K1731"/>
      <c r="L1731"/>
      <c r="M1731"/>
      <c r="O1731"/>
      <c r="P1731"/>
      <c r="R1731"/>
      <c r="S1731"/>
      <c r="U1731"/>
      <c r="V1731"/>
    </row>
    <row r="1732" spans="11:22">
      <c r="K1732"/>
      <c r="L1732"/>
      <c r="M1732"/>
      <c r="O1732"/>
      <c r="P1732"/>
      <c r="R1732"/>
      <c r="S1732"/>
      <c r="U1732"/>
      <c r="V1732"/>
    </row>
    <row r="1733" spans="11:22">
      <c r="K1733"/>
      <c r="L1733"/>
      <c r="M1733"/>
      <c r="O1733"/>
      <c r="P1733"/>
      <c r="R1733"/>
      <c r="S1733"/>
      <c r="U1733"/>
      <c r="V1733"/>
    </row>
    <row r="1734" spans="11:22">
      <c r="K1734"/>
      <c r="L1734"/>
      <c r="M1734"/>
      <c r="O1734"/>
      <c r="P1734"/>
      <c r="R1734"/>
      <c r="S1734"/>
      <c r="U1734"/>
      <c r="V1734"/>
    </row>
    <row r="1735" spans="11:22">
      <c r="K1735"/>
      <c r="L1735"/>
      <c r="M1735"/>
      <c r="O1735"/>
      <c r="P1735"/>
      <c r="R1735"/>
      <c r="S1735"/>
      <c r="U1735"/>
      <c r="V1735"/>
    </row>
    <row r="1736" spans="11:22">
      <c r="K1736"/>
      <c r="L1736"/>
      <c r="M1736"/>
      <c r="O1736"/>
      <c r="P1736"/>
      <c r="R1736"/>
      <c r="S1736"/>
      <c r="U1736"/>
      <c r="V1736"/>
    </row>
    <row r="1737" spans="11:22">
      <c r="K1737"/>
      <c r="L1737"/>
      <c r="M1737"/>
      <c r="O1737"/>
      <c r="P1737"/>
      <c r="R1737"/>
      <c r="S1737"/>
      <c r="U1737"/>
      <c r="V1737"/>
    </row>
    <row r="1738" spans="11:22">
      <c r="K1738"/>
      <c r="L1738"/>
      <c r="M1738"/>
      <c r="O1738"/>
      <c r="P1738"/>
      <c r="R1738"/>
      <c r="S1738"/>
      <c r="U1738"/>
      <c r="V1738"/>
    </row>
    <row r="1739" spans="11:22">
      <c r="K1739"/>
      <c r="L1739"/>
      <c r="M1739"/>
      <c r="O1739"/>
      <c r="P1739"/>
      <c r="R1739"/>
      <c r="S1739"/>
      <c r="U1739"/>
      <c r="V1739"/>
    </row>
    <row r="1740" spans="11:22">
      <c r="K1740"/>
      <c r="L1740"/>
      <c r="M1740"/>
      <c r="O1740"/>
      <c r="P1740"/>
      <c r="R1740"/>
      <c r="S1740"/>
      <c r="U1740"/>
      <c r="V1740"/>
    </row>
    <row r="1741" spans="11:22">
      <c r="K1741"/>
      <c r="L1741"/>
      <c r="M1741"/>
      <c r="O1741"/>
      <c r="P1741"/>
      <c r="R1741"/>
      <c r="S1741"/>
      <c r="U1741"/>
      <c r="V1741"/>
    </row>
    <row r="1742" spans="11:22">
      <c r="K1742"/>
      <c r="L1742"/>
      <c r="M1742"/>
      <c r="O1742"/>
      <c r="P1742"/>
      <c r="R1742"/>
      <c r="S1742"/>
      <c r="U1742"/>
      <c r="V1742"/>
    </row>
    <row r="1743" spans="11:22">
      <c r="K1743"/>
      <c r="L1743"/>
      <c r="M1743"/>
      <c r="O1743"/>
      <c r="P1743"/>
      <c r="R1743"/>
      <c r="S1743"/>
      <c r="U1743"/>
      <c r="V1743"/>
    </row>
    <row r="1744" spans="11:22">
      <c r="K1744"/>
      <c r="L1744"/>
      <c r="M1744"/>
      <c r="O1744"/>
      <c r="P1744"/>
      <c r="R1744"/>
      <c r="S1744"/>
      <c r="U1744"/>
      <c r="V1744"/>
    </row>
    <row r="1745" spans="11:22">
      <c r="K1745"/>
      <c r="L1745"/>
      <c r="M1745"/>
      <c r="O1745"/>
      <c r="P1745"/>
      <c r="R1745"/>
      <c r="S1745"/>
      <c r="U1745"/>
      <c r="V1745"/>
    </row>
    <row r="1746" spans="11:22">
      <c r="K1746"/>
      <c r="L1746"/>
      <c r="M1746"/>
      <c r="O1746"/>
      <c r="P1746"/>
      <c r="R1746"/>
      <c r="S1746"/>
      <c r="U1746"/>
      <c r="V1746"/>
    </row>
    <row r="1747" spans="11:22">
      <c r="K1747"/>
      <c r="L1747"/>
      <c r="M1747"/>
      <c r="O1747"/>
      <c r="P1747"/>
      <c r="R1747"/>
      <c r="S1747"/>
      <c r="U1747"/>
      <c r="V1747"/>
    </row>
    <row r="1748" spans="11:22">
      <c r="K1748"/>
      <c r="L1748"/>
      <c r="M1748"/>
      <c r="O1748"/>
      <c r="P1748"/>
      <c r="R1748"/>
      <c r="S1748"/>
      <c r="U1748"/>
      <c r="V1748"/>
    </row>
    <row r="1749" spans="11:22">
      <c r="K1749"/>
      <c r="L1749"/>
      <c r="M1749"/>
      <c r="O1749"/>
      <c r="P1749"/>
      <c r="R1749"/>
      <c r="S1749"/>
      <c r="U1749"/>
      <c r="V1749"/>
    </row>
    <row r="1750" spans="11:22">
      <c r="K1750"/>
      <c r="L1750"/>
      <c r="M1750"/>
      <c r="O1750"/>
      <c r="P1750"/>
      <c r="R1750"/>
      <c r="S1750"/>
      <c r="U1750"/>
      <c r="V1750"/>
    </row>
    <row r="1751" spans="11:22">
      <c r="K1751"/>
      <c r="L1751"/>
      <c r="M1751"/>
      <c r="O1751"/>
      <c r="P1751"/>
      <c r="R1751"/>
      <c r="S1751"/>
      <c r="U1751"/>
      <c r="V1751"/>
    </row>
    <row r="1752" spans="11:22">
      <c r="K1752"/>
      <c r="L1752"/>
      <c r="M1752"/>
      <c r="O1752"/>
      <c r="P1752"/>
      <c r="R1752"/>
      <c r="S1752"/>
      <c r="U1752"/>
      <c r="V1752"/>
    </row>
    <row r="1753" spans="11:22">
      <c r="K1753"/>
      <c r="L1753"/>
      <c r="M1753"/>
      <c r="O1753"/>
      <c r="P1753"/>
      <c r="R1753"/>
      <c r="S1753"/>
      <c r="U1753"/>
      <c r="V1753"/>
    </row>
    <row r="1754" spans="11:22">
      <c r="K1754"/>
      <c r="L1754"/>
      <c r="M1754"/>
      <c r="O1754"/>
      <c r="P1754"/>
      <c r="R1754"/>
      <c r="S1754"/>
      <c r="U1754"/>
      <c r="V1754"/>
    </row>
    <row r="1755" spans="11:22">
      <c r="K1755"/>
      <c r="L1755"/>
      <c r="M1755"/>
      <c r="O1755"/>
      <c r="P1755"/>
      <c r="R1755"/>
      <c r="S1755"/>
      <c r="U1755"/>
      <c r="V1755"/>
    </row>
    <row r="1756" spans="11:22">
      <c r="K1756"/>
      <c r="L1756"/>
      <c r="M1756"/>
      <c r="O1756"/>
      <c r="P1756"/>
      <c r="R1756"/>
      <c r="S1756"/>
      <c r="U1756"/>
      <c r="V1756"/>
    </row>
    <row r="1757" spans="11:22">
      <c r="K1757"/>
      <c r="L1757"/>
      <c r="M1757"/>
      <c r="O1757"/>
      <c r="P1757"/>
      <c r="R1757"/>
      <c r="S1757"/>
      <c r="U1757"/>
      <c r="V1757"/>
    </row>
    <row r="1758" spans="11:22">
      <c r="K1758"/>
      <c r="L1758"/>
      <c r="M1758"/>
      <c r="O1758"/>
      <c r="P1758"/>
      <c r="R1758"/>
      <c r="S1758"/>
      <c r="U1758"/>
      <c r="V1758"/>
    </row>
    <row r="1759" spans="11:22">
      <c r="K1759"/>
      <c r="L1759"/>
      <c r="M1759"/>
      <c r="O1759"/>
      <c r="P1759"/>
      <c r="R1759"/>
      <c r="S1759"/>
      <c r="U1759"/>
      <c r="V1759"/>
    </row>
    <row r="1760" spans="11:22">
      <c r="K1760"/>
      <c r="L1760"/>
      <c r="M1760"/>
      <c r="O1760"/>
      <c r="P1760"/>
      <c r="R1760"/>
      <c r="S1760"/>
      <c r="U1760"/>
      <c r="V1760"/>
    </row>
    <row r="1761" spans="11:22">
      <c r="K1761"/>
      <c r="L1761"/>
      <c r="M1761"/>
      <c r="O1761"/>
      <c r="P1761"/>
      <c r="R1761"/>
      <c r="S1761"/>
      <c r="U1761"/>
      <c r="V1761"/>
    </row>
    <row r="1762" spans="11:22">
      <c r="K1762"/>
      <c r="L1762"/>
      <c r="M1762"/>
      <c r="O1762"/>
      <c r="P1762"/>
      <c r="R1762"/>
      <c r="S1762"/>
      <c r="U1762"/>
      <c r="V1762"/>
    </row>
    <row r="1763" spans="11:22">
      <c r="K1763"/>
      <c r="L1763"/>
      <c r="M1763"/>
      <c r="O1763"/>
      <c r="P1763"/>
      <c r="R1763"/>
      <c r="S1763"/>
      <c r="U1763"/>
      <c r="V1763"/>
    </row>
    <row r="1764" spans="11:22">
      <c r="K1764"/>
      <c r="L1764"/>
      <c r="M1764"/>
      <c r="O1764"/>
      <c r="P1764"/>
      <c r="R1764"/>
      <c r="S1764"/>
      <c r="U1764"/>
      <c r="V1764"/>
    </row>
    <row r="1765" spans="11:22">
      <c r="K1765"/>
      <c r="L1765"/>
      <c r="M1765"/>
      <c r="O1765"/>
      <c r="P1765"/>
      <c r="R1765"/>
      <c r="S1765"/>
      <c r="U1765"/>
      <c r="V1765"/>
    </row>
    <row r="1766" spans="11:22">
      <c r="K1766"/>
      <c r="L1766"/>
      <c r="M1766"/>
      <c r="O1766"/>
      <c r="P1766"/>
      <c r="R1766"/>
      <c r="S1766"/>
      <c r="U1766"/>
      <c r="V1766"/>
    </row>
    <row r="1767" spans="11:22">
      <c r="K1767"/>
      <c r="L1767"/>
      <c r="M1767"/>
      <c r="O1767"/>
      <c r="P1767"/>
      <c r="R1767"/>
      <c r="S1767"/>
      <c r="U1767"/>
      <c r="V1767"/>
    </row>
    <row r="1768" spans="11:22">
      <c r="K1768"/>
      <c r="L1768"/>
      <c r="M1768"/>
      <c r="O1768"/>
      <c r="P1768"/>
      <c r="R1768"/>
      <c r="S1768"/>
      <c r="U1768"/>
      <c r="V1768"/>
    </row>
    <row r="1769" spans="11:22">
      <c r="K1769"/>
      <c r="L1769"/>
      <c r="M1769"/>
      <c r="O1769"/>
      <c r="P1769"/>
      <c r="R1769"/>
      <c r="S1769"/>
      <c r="U1769"/>
      <c r="V1769"/>
    </row>
    <row r="1770" spans="11:22">
      <c r="K1770"/>
      <c r="L1770"/>
      <c r="M1770"/>
      <c r="O1770"/>
      <c r="P1770"/>
      <c r="R1770"/>
      <c r="S1770"/>
      <c r="U1770"/>
      <c r="V1770"/>
    </row>
    <row r="1771" spans="11:22">
      <c r="K1771"/>
      <c r="L1771"/>
      <c r="M1771"/>
      <c r="O1771"/>
      <c r="P1771"/>
      <c r="R1771"/>
      <c r="S1771"/>
      <c r="U1771"/>
      <c r="V1771"/>
    </row>
    <row r="1772" spans="11:22">
      <c r="K1772"/>
      <c r="L1772"/>
      <c r="M1772"/>
      <c r="O1772"/>
      <c r="P1772"/>
      <c r="R1772"/>
      <c r="S1772"/>
      <c r="U1772"/>
      <c r="V1772"/>
    </row>
    <row r="1773" spans="11:22">
      <c r="K1773"/>
      <c r="L1773"/>
      <c r="M1773"/>
      <c r="O1773"/>
      <c r="P1773"/>
      <c r="R1773"/>
      <c r="S1773"/>
      <c r="U1773"/>
      <c r="V1773"/>
    </row>
    <row r="1774" spans="11:22">
      <c r="K1774"/>
      <c r="L1774"/>
      <c r="M1774"/>
      <c r="O1774"/>
      <c r="P1774"/>
      <c r="R1774"/>
      <c r="S1774"/>
      <c r="U1774"/>
      <c r="V1774"/>
    </row>
    <row r="1775" spans="11:22">
      <c r="K1775"/>
      <c r="L1775"/>
      <c r="M1775"/>
      <c r="O1775"/>
      <c r="P1775"/>
      <c r="R1775"/>
      <c r="S1775"/>
      <c r="U1775"/>
      <c r="V1775"/>
    </row>
    <row r="1776" spans="11:22">
      <c r="K1776"/>
      <c r="L1776"/>
      <c r="M1776"/>
      <c r="O1776"/>
      <c r="P1776"/>
      <c r="R1776"/>
      <c r="S1776"/>
      <c r="U1776"/>
      <c r="V1776"/>
    </row>
    <row r="1777" spans="11:22">
      <c r="K1777"/>
      <c r="L1777"/>
      <c r="M1777"/>
      <c r="O1777"/>
      <c r="P1777"/>
      <c r="R1777"/>
      <c r="S1777"/>
      <c r="U1777"/>
      <c r="V1777"/>
    </row>
    <row r="1778" spans="11:22">
      <c r="K1778"/>
      <c r="L1778"/>
      <c r="M1778"/>
      <c r="O1778"/>
      <c r="P1778"/>
      <c r="R1778"/>
      <c r="S1778"/>
      <c r="U1778"/>
      <c r="V1778"/>
    </row>
    <row r="1779" spans="11:22">
      <c r="K1779"/>
      <c r="L1779"/>
      <c r="M1779"/>
      <c r="O1779"/>
      <c r="P1779"/>
      <c r="R1779"/>
      <c r="S1779"/>
      <c r="U1779"/>
      <c r="V1779"/>
    </row>
    <row r="1780" spans="11:22">
      <c r="K1780"/>
      <c r="L1780"/>
      <c r="M1780"/>
      <c r="O1780"/>
      <c r="P1780"/>
      <c r="R1780"/>
      <c r="S1780"/>
      <c r="U1780"/>
      <c r="V1780"/>
    </row>
    <row r="1781" spans="11:22">
      <c r="K1781"/>
      <c r="L1781"/>
      <c r="M1781"/>
      <c r="O1781"/>
      <c r="P1781"/>
      <c r="R1781"/>
      <c r="S1781"/>
      <c r="U1781"/>
      <c r="V1781"/>
    </row>
    <row r="1782" spans="11:22">
      <c r="K1782"/>
      <c r="L1782"/>
      <c r="M1782"/>
      <c r="O1782"/>
      <c r="P1782"/>
      <c r="R1782"/>
      <c r="S1782"/>
      <c r="U1782"/>
      <c r="V1782"/>
    </row>
    <row r="1783" spans="11:22">
      <c r="K1783"/>
      <c r="L1783"/>
      <c r="M1783"/>
      <c r="O1783"/>
      <c r="P1783"/>
      <c r="R1783"/>
      <c r="S1783"/>
      <c r="U1783"/>
      <c r="V1783"/>
    </row>
    <row r="1784" spans="11:22">
      <c r="K1784"/>
      <c r="L1784"/>
      <c r="M1784"/>
      <c r="O1784"/>
      <c r="P1784"/>
      <c r="R1784"/>
      <c r="S1784"/>
      <c r="U1784"/>
      <c r="V1784"/>
    </row>
    <row r="1785" spans="11:22">
      <c r="K1785"/>
      <c r="L1785"/>
      <c r="M1785"/>
      <c r="O1785"/>
      <c r="P1785"/>
      <c r="R1785"/>
      <c r="S1785"/>
      <c r="U1785"/>
      <c r="V1785"/>
    </row>
    <row r="1786" spans="11:22">
      <c r="K1786"/>
      <c r="L1786"/>
      <c r="M1786"/>
      <c r="O1786"/>
      <c r="P1786"/>
      <c r="R1786"/>
      <c r="S1786"/>
      <c r="U1786"/>
      <c r="V1786"/>
    </row>
    <row r="1787" spans="11:22">
      <c r="K1787"/>
      <c r="L1787"/>
      <c r="M1787"/>
      <c r="O1787"/>
      <c r="P1787"/>
      <c r="R1787"/>
      <c r="S1787"/>
      <c r="U1787"/>
      <c r="V1787"/>
    </row>
    <row r="1788" spans="11:22">
      <c r="K1788"/>
      <c r="L1788"/>
      <c r="M1788"/>
      <c r="O1788"/>
      <c r="P1788"/>
      <c r="R1788"/>
      <c r="S1788"/>
      <c r="U1788"/>
      <c r="V1788"/>
    </row>
    <row r="1789" spans="11:22">
      <c r="K1789"/>
      <c r="L1789"/>
      <c r="M1789"/>
      <c r="O1789"/>
      <c r="P1789"/>
      <c r="R1789"/>
      <c r="S1789"/>
      <c r="U1789"/>
      <c r="V1789"/>
    </row>
    <row r="1790" spans="11:22">
      <c r="K1790"/>
      <c r="L1790"/>
      <c r="M1790"/>
      <c r="O1790"/>
      <c r="P1790"/>
      <c r="R1790"/>
      <c r="S1790"/>
      <c r="U1790"/>
      <c r="V1790"/>
    </row>
    <row r="1791" spans="11:22">
      <c r="K1791"/>
      <c r="L1791"/>
      <c r="M1791"/>
      <c r="O1791"/>
      <c r="P1791"/>
      <c r="R1791"/>
      <c r="S1791"/>
      <c r="U1791"/>
      <c r="V1791"/>
    </row>
    <row r="1792" spans="11:22">
      <c r="K1792"/>
      <c r="L1792"/>
      <c r="M1792"/>
      <c r="O1792"/>
      <c r="P1792"/>
      <c r="R1792"/>
      <c r="S1792"/>
      <c r="U1792"/>
      <c r="V1792"/>
    </row>
    <row r="1793" spans="11:22">
      <c r="K1793"/>
      <c r="L1793"/>
      <c r="M1793"/>
      <c r="O1793"/>
      <c r="P1793"/>
      <c r="R1793"/>
      <c r="S1793"/>
      <c r="U1793"/>
      <c r="V1793"/>
    </row>
    <row r="1794" spans="11:22">
      <c r="K1794"/>
      <c r="L1794"/>
      <c r="M1794"/>
      <c r="O1794"/>
      <c r="P1794"/>
      <c r="R1794"/>
      <c r="S1794"/>
      <c r="U1794"/>
      <c r="V1794"/>
    </row>
    <row r="1795" spans="11:22">
      <c r="K1795"/>
      <c r="L1795"/>
      <c r="M1795"/>
      <c r="O1795"/>
      <c r="P1795"/>
      <c r="R1795"/>
      <c r="S1795"/>
      <c r="U1795"/>
      <c r="V1795"/>
    </row>
    <row r="1796" spans="11:22">
      <c r="K1796"/>
      <c r="L1796"/>
      <c r="M1796"/>
      <c r="O1796"/>
      <c r="P1796"/>
      <c r="R1796"/>
      <c r="S1796"/>
      <c r="U1796"/>
      <c r="V1796"/>
    </row>
    <row r="1797" spans="11:22">
      <c r="K1797"/>
      <c r="L1797"/>
      <c r="M1797"/>
      <c r="O1797"/>
      <c r="P1797"/>
      <c r="R1797"/>
      <c r="S1797"/>
      <c r="U1797"/>
      <c r="V1797"/>
    </row>
    <row r="1798" spans="11:22">
      <c r="K1798"/>
      <c r="L1798"/>
      <c r="M1798"/>
      <c r="O1798"/>
      <c r="P1798"/>
      <c r="R1798"/>
      <c r="S1798"/>
      <c r="U1798"/>
      <c r="V1798"/>
    </row>
    <row r="1799" spans="11:22">
      <c r="K1799"/>
      <c r="L1799"/>
      <c r="M1799"/>
      <c r="O1799"/>
      <c r="P1799"/>
      <c r="R1799"/>
      <c r="S1799"/>
      <c r="U1799"/>
      <c r="V1799"/>
    </row>
    <row r="1800" spans="11:22">
      <c r="K1800"/>
      <c r="L1800"/>
      <c r="M1800"/>
      <c r="O1800"/>
      <c r="P1800"/>
      <c r="R1800"/>
      <c r="S1800"/>
      <c r="U1800"/>
      <c r="V1800"/>
    </row>
    <row r="1801" spans="11:22">
      <c r="K1801"/>
      <c r="L1801"/>
      <c r="M1801"/>
      <c r="O1801"/>
      <c r="P1801"/>
      <c r="R1801"/>
      <c r="S1801"/>
      <c r="U1801"/>
      <c r="V1801"/>
    </row>
    <row r="1802" spans="11:22">
      <c r="K1802"/>
      <c r="L1802"/>
      <c r="M1802"/>
      <c r="O1802"/>
      <c r="P1802"/>
      <c r="R1802"/>
      <c r="S1802"/>
      <c r="U1802"/>
      <c r="V1802"/>
    </row>
    <row r="1803" spans="11:22">
      <c r="K1803"/>
      <c r="L1803"/>
      <c r="M1803"/>
      <c r="O1803"/>
      <c r="P1803"/>
      <c r="R1803"/>
      <c r="S1803"/>
      <c r="U1803"/>
      <c r="V1803"/>
    </row>
    <row r="1804" spans="11:22">
      <c r="K1804"/>
      <c r="L1804"/>
      <c r="M1804"/>
      <c r="O1804"/>
      <c r="P1804"/>
      <c r="R1804"/>
      <c r="S1804"/>
      <c r="U1804"/>
      <c r="V1804"/>
    </row>
    <row r="1805" spans="11:22">
      <c r="K1805"/>
      <c r="L1805"/>
      <c r="M1805"/>
      <c r="O1805"/>
      <c r="P1805"/>
      <c r="R1805"/>
      <c r="S1805"/>
      <c r="U1805"/>
      <c r="V1805"/>
    </row>
    <row r="1806" spans="11:22">
      <c r="K1806"/>
      <c r="L1806"/>
      <c r="M1806"/>
      <c r="O1806"/>
      <c r="P1806"/>
      <c r="R1806"/>
      <c r="S1806"/>
      <c r="U1806"/>
      <c r="V1806"/>
    </row>
    <row r="1807" spans="11:22">
      <c r="K1807"/>
      <c r="L1807"/>
      <c r="M1807"/>
      <c r="O1807"/>
      <c r="P1807"/>
      <c r="R1807"/>
      <c r="S1807"/>
      <c r="U1807"/>
      <c r="V1807"/>
    </row>
    <row r="1808" spans="11:22">
      <c r="K1808"/>
      <c r="L1808"/>
      <c r="M1808"/>
      <c r="O1808"/>
      <c r="P1808"/>
      <c r="R1808"/>
      <c r="S1808"/>
      <c r="U1808"/>
      <c r="V1808"/>
    </row>
    <row r="1809" spans="11:22">
      <c r="K1809"/>
      <c r="L1809"/>
      <c r="M1809"/>
      <c r="O1809"/>
      <c r="P1809"/>
      <c r="R1809"/>
      <c r="S1809"/>
      <c r="U1809"/>
      <c r="V1809"/>
    </row>
    <row r="1810" spans="11:22">
      <c r="K1810"/>
      <c r="L1810"/>
      <c r="M1810"/>
      <c r="O1810"/>
      <c r="P1810"/>
      <c r="R1810"/>
      <c r="S1810"/>
      <c r="U1810"/>
      <c r="V1810"/>
    </row>
    <row r="1811" spans="11:22">
      <c r="K1811"/>
      <c r="L1811"/>
      <c r="M1811"/>
      <c r="O1811"/>
      <c r="P1811"/>
      <c r="R1811"/>
      <c r="S1811"/>
      <c r="U1811"/>
      <c r="V1811"/>
    </row>
    <row r="1812" spans="11:22">
      <c r="K1812"/>
      <c r="L1812"/>
      <c r="M1812"/>
      <c r="O1812"/>
      <c r="P1812"/>
      <c r="R1812"/>
      <c r="S1812"/>
      <c r="U1812"/>
      <c r="V1812"/>
    </row>
    <row r="1813" spans="11:22">
      <c r="K1813"/>
      <c r="L1813"/>
      <c r="M1813"/>
      <c r="O1813"/>
      <c r="P1813"/>
      <c r="R1813"/>
      <c r="S1813"/>
      <c r="U1813"/>
      <c r="V1813"/>
    </row>
    <row r="1814" spans="11:22">
      <c r="K1814"/>
      <c r="L1814"/>
      <c r="M1814"/>
      <c r="O1814"/>
      <c r="P1814"/>
      <c r="R1814"/>
      <c r="S1814"/>
      <c r="U1814"/>
      <c r="V1814"/>
    </row>
    <row r="1815" spans="11:22">
      <c r="K1815"/>
      <c r="L1815"/>
      <c r="M1815"/>
      <c r="O1815"/>
      <c r="P1815"/>
      <c r="R1815"/>
      <c r="S1815"/>
      <c r="U1815"/>
      <c r="V1815"/>
    </row>
    <row r="1816" spans="11:22">
      <c r="K1816"/>
      <c r="L1816"/>
      <c r="M1816"/>
      <c r="O1816"/>
      <c r="P1816"/>
      <c r="R1816"/>
      <c r="S1816"/>
      <c r="U1816"/>
      <c r="V1816"/>
    </row>
    <row r="1817" spans="11:22">
      <c r="K1817"/>
      <c r="L1817"/>
      <c r="M1817"/>
      <c r="O1817"/>
      <c r="P1817"/>
      <c r="R1817"/>
      <c r="S1817"/>
      <c r="U1817"/>
      <c r="V1817"/>
    </row>
    <row r="1818" spans="11:22">
      <c r="K1818"/>
      <c r="L1818"/>
      <c r="M1818"/>
      <c r="O1818"/>
      <c r="P1818"/>
      <c r="R1818"/>
      <c r="S1818"/>
      <c r="U1818"/>
      <c r="V1818"/>
    </row>
    <row r="1819" spans="11:22">
      <c r="K1819"/>
      <c r="L1819"/>
      <c r="M1819"/>
      <c r="O1819"/>
      <c r="P1819"/>
      <c r="R1819"/>
      <c r="S1819"/>
      <c r="U1819"/>
      <c r="V1819"/>
    </row>
    <row r="1820" spans="11:22">
      <c r="K1820"/>
      <c r="L1820"/>
      <c r="M1820"/>
      <c r="O1820"/>
      <c r="P1820"/>
      <c r="R1820"/>
      <c r="S1820"/>
      <c r="U1820"/>
      <c r="V1820"/>
    </row>
    <row r="1821" spans="11:22">
      <c r="K1821"/>
      <c r="L1821"/>
      <c r="M1821"/>
      <c r="O1821"/>
      <c r="P1821"/>
      <c r="R1821"/>
      <c r="S1821"/>
      <c r="U1821"/>
      <c r="V1821"/>
    </row>
    <row r="1822" spans="11:22">
      <c r="K1822"/>
      <c r="L1822"/>
      <c r="M1822"/>
      <c r="O1822"/>
      <c r="P1822"/>
      <c r="R1822"/>
      <c r="S1822"/>
      <c r="U1822"/>
      <c r="V1822"/>
    </row>
    <row r="1823" spans="11:22">
      <c r="K1823"/>
      <c r="L1823"/>
      <c r="M1823"/>
      <c r="O1823"/>
      <c r="P1823"/>
      <c r="R1823"/>
      <c r="S1823"/>
      <c r="U1823"/>
      <c r="V1823"/>
    </row>
    <row r="1824" spans="11:22">
      <c r="K1824"/>
      <c r="L1824"/>
      <c r="M1824"/>
      <c r="O1824"/>
      <c r="P1824"/>
      <c r="R1824"/>
      <c r="S1824"/>
      <c r="U1824"/>
      <c r="V1824"/>
    </row>
    <row r="1825" spans="11:22">
      <c r="K1825"/>
      <c r="L1825"/>
      <c r="M1825"/>
      <c r="O1825"/>
      <c r="P1825"/>
      <c r="R1825"/>
      <c r="S1825"/>
      <c r="U1825"/>
      <c r="V1825"/>
    </row>
    <row r="1826" spans="11:22">
      <c r="K1826"/>
      <c r="L1826"/>
      <c r="M1826"/>
      <c r="O1826"/>
      <c r="P1826"/>
      <c r="R1826"/>
      <c r="S1826"/>
      <c r="U1826"/>
      <c r="V1826"/>
    </row>
    <row r="1827" spans="11:22">
      <c r="K1827"/>
      <c r="L1827"/>
      <c r="M1827"/>
      <c r="O1827"/>
      <c r="P1827"/>
      <c r="R1827"/>
      <c r="S1827"/>
      <c r="U1827"/>
      <c r="V1827"/>
    </row>
    <row r="1828" spans="11:22">
      <c r="K1828"/>
      <c r="L1828"/>
      <c r="M1828"/>
      <c r="O1828"/>
      <c r="P1828"/>
      <c r="R1828"/>
      <c r="S1828"/>
      <c r="U1828"/>
      <c r="V1828"/>
    </row>
    <row r="1829" spans="11:22">
      <c r="K1829"/>
      <c r="L1829"/>
      <c r="M1829"/>
      <c r="O1829"/>
      <c r="P1829"/>
      <c r="R1829"/>
      <c r="S1829"/>
      <c r="U1829"/>
      <c r="V1829"/>
    </row>
    <row r="1830" spans="11:22">
      <c r="K1830"/>
      <c r="L1830"/>
      <c r="M1830"/>
      <c r="O1830"/>
      <c r="P1830"/>
      <c r="R1830"/>
      <c r="S1830"/>
      <c r="U1830"/>
      <c r="V1830"/>
    </row>
    <row r="1831" spans="11:22">
      <c r="K1831"/>
      <c r="L1831"/>
      <c r="M1831"/>
      <c r="O1831"/>
      <c r="P1831"/>
      <c r="R1831"/>
      <c r="S1831"/>
      <c r="U1831"/>
      <c r="V1831"/>
    </row>
    <row r="1832" spans="11:22">
      <c r="K1832"/>
      <c r="L1832"/>
      <c r="M1832"/>
      <c r="O1832"/>
      <c r="P1832"/>
      <c r="R1832"/>
      <c r="S1832"/>
      <c r="U1832"/>
      <c r="V1832"/>
    </row>
    <row r="1833" spans="11:22">
      <c r="K1833"/>
      <c r="L1833"/>
      <c r="M1833"/>
      <c r="O1833"/>
      <c r="P1833"/>
      <c r="R1833"/>
      <c r="S1833"/>
      <c r="U1833"/>
      <c r="V1833"/>
    </row>
    <row r="1834" spans="11:22">
      <c r="K1834"/>
      <c r="L1834"/>
      <c r="M1834"/>
      <c r="O1834"/>
      <c r="P1834"/>
      <c r="R1834"/>
      <c r="S1834"/>
      <c r="U1834"/>
      <c r="V1834"/>
    </row>
    <row r="1835" spans="11:22">
      <c r="K1835"/>
      <c r="L1835"/>
      <c r="M1835"/>
      <c r="O1835"/>
      <c r="P1835"/>
      <c r="R1835"/>
      <c r="S1835"/>
      <c r="U1835"/>
      <c r="V1835"/>
    </row>
    <row r="1836" spans="11:22">
      <c r="K1836"/>
      <c r="L1836"/>
      <c r="M1836"/>
      <c r="O1836"/>
      <c r="P1836"/>
      <c r="R1836"/>
      <c r="S1836"/>
      <c r="U1836"/>
      <c r="V1836"/>
    </row>
    <row r="1837" spans="11:22">
      <c r="K1837"/>
      <c r="L1837"/>
      <c r="M1837"/>
      <c r="O1837"/>
      <c r="P1837"/>
      <c r="R1837"/>
      <c r="S1837"/>
      <c r="U1837"/>
      <c r="V1837"/>
    </row>
    <row r="1838" spans="11:22">
      <c r="K1838"/>
      <c r="L1838"/>
      <c r="M1838"/>
      <c r="O1838"/>
      <c r="P1838"/>
      <c r="R1838"/>
      <c r="S1838"/>
      <c r="U1838"/>
      <c r="V1838"/>
    </row>
    <row r="1839" spans="11:22">
      <c r="K1839"/>
      <c r="L1839"/>
      <c r="M1839"/>
      <c r="O1839"/>
      <c r="P1839"/>
      <c r="R1839"/>
      <c r="S1839"/>
      <c r="U1839"/>
      <c r="V1839"/>
    </row>
    <row r="1840" spans="11:22">
      <c r="K1840"/>
      <c r="L1840"/>
      <c r="M1840"/>
      <c r="O1840"/>
      <c r="P1840"/>
      <c r="R1840"/>
      <c r="S1840"/>
      <c r="U1840"/>
      <c r="V1840"/>
    </row>
    <row r="1841" spans="11:22">
      <c r="K1841"/>
      <c r="L1841"/>
      <c r="M1841"/>
      <c r="O1841"/>
      <c r="P1841"/>
      <c r="R1841"/>
      <c r="S1841"/>
      <c r="U1841"/>
      <c r="V1841"/>
    </row>
    <row r="1842" spans="11:22">
      <c r="K1842"/>
      <c r="L1842"/>
      <c r="M1842"/>
      <c r="O1842"/>
      <c r="P1842"/>
      <c r="R1842"/>
      <c r="S1842"/>
      <c r="U1842"/>
      <c r="V1842"/>
    </row>
    <row r="1843" spans="11:22">
      <c r="K1843"/>
      <c r="L1843"/>
      <c r="M1843"/>
      <c r="O1843"/>
      <c r="P1843"/>
      <c r="R1843"/>
      <c r="S1843"/>
      <c r="U1843"/>
      <c r="V1843"/>
    </row>
    <row r="1844" spans="11:22">
      <c r="K1844"/>
      <c r="L1844"/>
      <c r="M1844"/>
      <c r="O1844"/>
      <c r="P1844"/>
      <c r="R1844"/>
      <c r="S1844"/>
      <c r="U1844"/>
      <c r="V1844"/>
    </row>
    <row r="1845" spans="11:22">
      <c r="K1845"/>
      <c r="L1845"/>
      <c r="M1845"/>
      <c r="O1845"/>
      <c r="P1845"/>
      <c r="R1845"/>
      <c r="S1845"/>
      <c r="U1845"/>
      <c r="V1845"/>
    </row>
    <row r="1846" spans="11:22">
      <c r="K1846"/>
      <c r="L1846"/>
      <c r="M1846"/>
      <c r="O1846"/>
      <c r="P1846"/>
      <c r="R1846"/>
      <c r="S1846"/>
      <c r="U1846"/>
      <c r="V1846"/>
    </row>
    <row r="1847" spans="11:22">
      <c r="K1847"/>
      <c r="L1847"/>
      <c r="M1847"/>
      <c r="O1847"/>
      <c r="P1847"/>
      <c r="R1847"/>
      <c r="S1847"/>
      <c r="U1847"/>
      <c r="V1847"/>
    </row>
    <row r="1848" spans="11:22">
      <c r="K1848"/>
      <c r="L1848"/>
      <c r="M1848"/>
      <c r="O1848"/>
      <c r="P1848"/>
      <c r="R1848"/>
      <c r="S1848"/>
      <c r="U1848"/>
      <c r="V1848"/>
    </row>
    <row r="1849" spans="11:22">
      <c r="K1849"/>
      <c r="L1849"/>
      <c r="M1849"/>
      <c r="O1849"/>
      <c r="P1849"/>
      <c r="R1849"/>
      <c r="S1849"/>
      <c r="U1849"/>
      <c r="V1849"/>
    </row>
    <row r="1850" spans="11:22">
      <c r="K1850"/>
      <c r="L1850"/>
      <c r="M1850"/>
      <c r="O1850"/>
      <c r="P1850"/>
      <c r="R1850"/>
      <c r="S1850"/>
      <c r="U1850"/>
      <c r="V1850"/>
    </row>
    <row r="1851" spans="11:22">
      <c r="K1851"/>
      <c r="L1851"/>
      <c r="M1851"/>
      <c r="O1851"/>
      <c r="P1851"/>
      <c r="R1851"/>
      <c r="S1851"/>
      <c r="U1851"/>
      <c r="V1851"/>
    </row>
    <row r="1852" spans="11:22">
      <c r="K1852"/>
      <c r="L1852"/>
      <c r="M1852"/>
      <c r="O1852"/>
      <c r="P1852"/>
      <c r="R1852"/>
      <c r="S1852"/>
      <c r="U1852"/>
      <c r="V1852"/>
    </row>
    <row r="1853" spans="11:22">
      <c r="K1853"/>
      <c r="L1853"/>
      <c r="M1853"/>
      <c r="O1853"/>
      <c r="P1853"/>
      <c r="R1853"/>
      <c r="S1853"/>
      <c r="U1853"/>
      <c r="V1853"/>
    </row>
    <row r="1854" spans="11:22">
      <c r="K1854"/>
      <c r="L1854"/>
      <c r="M1854"/>
      <c r="O1854"/>
      <c r="P1854"/>
      <c r="R1854"/>
      <c r="S1854"/>
      <c r="U1854"/>
      <c r="V1854"/>
    </row>
    <row r="1855" spans="11:22">
      <c r="K1855"/>
      <c r="L1855"/>
      <c r="M1855"/>
      <c r="O1855"/>
      <c r="P1855"/>
      <c r="R1855"/>
      <c r="S1855"/>
      <c r="U1855"/>
      <c r="V1855"/>
    </row>
    <row r="1856" spans="11:22">
      <c r="K1856"/>
      <c r="L1856"/>
      <c r="M1856"/>
      <c r="O1856"/>
      <c r="P1856"/>
      <c r="R1856"/>
      <c r="S1856"/>
      <c r="U1856"/>
      <c r="V1856"/>
    </row>
    <row r="1857" spans="11:22">
      <c r="K1857"/>
      <c r="L1857"/>
      <c r="M1857"/>
      <c r="O1857"/>
      <c r="P1857"/>
      <c r="R1857"/>
      <c r="S1857"/>
      <c r="U1857"/>
      <c r="V1857"/>
    </row>
    <row r="1858" spans="11:22">
      <c r="K1858"/>
      <c r="L1858"/>
      <c r="M1858"/>
      <c r="O1858"/>
      <c r="P1858"/>
      <c r="R1858"/>
      <c r="S1858"/>
      <c r="U1858"/>
      <c r="V1858"/>
    </row>
    <row r="1859" spans="11:22">
      <c r="K1859"/>
      <c r="L1859"/>
      <c r="M1859"/>
      <c r="O1859"/>
      <c r="P1859"/>
      <c r="R1859"/>
      <c r="S1859"/>
      <c r="U1859"/>
      <c r="V1859"/>
    </row>
    <row r="1860" spans="11:22">
      <c r="K1860"/>
      <c r="L1860"/>
      <c r="M1860"/>
      <c r="O1860"/>
      <c r="P1860"/>
      <c r="R1860"/>
      <c r="S1860"/>
      <c r="U1860"/>
      <c r="V1860"/>
    </row>
    <row r="1861" spans="11:22">
      <c r="K1861"/>
      <c r="L1861"/>
      <c r="M1861"/>
      <c r="O1861"/>
      <c r="P1861"/>
      <c r="R1861"/>
      <c r="S1861"/>
      <c r="U1861"/>
      <c r="V1861"/>
    </row>
    <row r="1862" spans="11:22">
      <c r="K1862"/>
      <c r="L1862"/>
      <c r="M1862"/>
      <c r="O1862"/>
      <c r="P1862"/>
      <c r="R1862"/>
      <c r="S1862"/>
      <c r="U1862"/>
      <c r="V1862"/>
    </row>
    <row r="1863" spans="11:22">
      <c r="K1863"/>
      <c r="L1863"/>
      <c r="M1863"/>
      <c r="O1863"/>
      <c r="P1863"/>
      <c r="R1863"/>
      <c r="S1863"/>
      <c r="U1863"/>
      <c r="V1863"/>
    </row>
    <row r="1864" spans="11:22">
      <c r="K1864"/>
      <c r="L1864"/>
      <c r="M1864"/>
      <c r="O1864"/>
      <c r="P1864"/>
      <c r="R1864"/>
      <c r="S1864"/>
      <c r="U1864"/>
      <c r="V1864"/>
    </row>
    <row r="1865" spans="11:22">
      <c r="K1865"/>
      <c r="L1865"/>
      <c r="M1865"/>
      <c r="O1865"/>
      <c r="P1865"/>
      <c r="R1865"/>
      <c r="S1865"/>
      <c r="U1865"/>
      <c r="V1865"/>
    </row>
    <row r="1866" spans="11:22">
      <c r="K1866"/>
      <c r="L1866"/>
      <c r="M1866"/>
      <c r="O1866"/>
      <c r="P1866"/>
      <c r="R1866"/>
      <c r="S1866"/>
      <c r="U1866"/>
      <c r="V1866"/>
    </row>
    <row r="1867" spans="11:22">
      <c r="K1867"/>
      <c r="L1867"/>
      <c r="M1867"/>
      <c r="O1867"/>
      <c r="P1867"/>
      <c r="R1867"/>
      <c r="S1867"/>
      <c r="U1867"/>
      <c r="V1867"/>
    </row>
    <row r="1868" spans="11:22">
      <c r="K1868"/>
      <c r="L1868"/>
      <c r="M1868"/>
      <c r="O1868"/>
      <c r="P1868"/>
      <c r="R1868"/>
      <c r="S1868"/>
      <c r="U1868"/>
      <c r="V1868"/>
    </row>
    <row r="1869" spans="11:22">
      <c r="K1869"/>
      <c r="L1869"/>
      <c r="M1869"/>
      <c r="O1869"/>
      <c r="P1869"/>
      <c r="R1869"/>
      <c r="S1869"/>
      <c r="U1869"/>
      <c r="V1869"/>
    </row>
    <row r="1870" spans="11:22">
      <c r="K1870"/>
      <c r="L1870"/>
      <c r="M1870"/>
      <c r="O1870"/>
      <c r="P1870"/>
      <c r="R1870"/>
      <c r="S1870"/>
      <c r="U1870"/>
      <c r="V1870"/>
    </row>
    <row r="1871" spans="11:22">
      <c r="K1871"/>
      <c r="L1871"/>
      <c r="M1871"/>
      <c r="O1871"/>
      <c r="P1871"/>
      <c r="R1871"/>
      <c r="S1871"/>
      <c r="U1871"/>
      <c r="V1871"/>
    </row>
    <row r="1872" spans="11:22">
      <c r="K1872"/>
      <c r="L1872"/>
      <c r="M1872"/>
      <c r="O1872"/>
      <c r="P1872"/>
      <c r="R1872"/>
      <c r="S1872"/>
      <c r="U1872"/>
      <c r="V1872"/>
    </row>
    <row r="1873" spans="11:22">
      <c r="K1873"/>
      <c r="L1873"/>
      <c r="M1873"/>
      <c r="O1873"/>
      <c r="P1873"/>
      <c r="R1873"/>
      <c r="S1873"/>
      <c r="U1873"/>
      <c r="V1873"/>
    </row>
    <row r="1874" spans="11:22">
      <c r="K1874"/>
      <c r="L1874"/>
      <c r="M1874"/>
      <c r="O1874"/>
      <c r="P1874"/>
      <c r="R1874"/>
      <c r="S1874"/>
      <c r="U1874"/>
      <c r="V1874"/>
    </row>
    <row r="1875" spans="11:22">
      <c r="K1875"/>
      <c r="L1875"/>
      <c r="M1875"/>
      <c r="O1875"/>
      <c r="P1875"/>
      <c r="R1875"/>
      <c r="S1875"/>
      <c r="U1875"/>
      <c r="V1875"/>
    </row>
    <row r="1876" spans="11:22">
      <c r="K1876"/>
      <c r="L1876"/>
      <c r="M1876"/>
      <c r="O1876"/>
      <c r="P1876"/>
      <c r="R1876"/>
      <c r="S1876"/>
      <c r="U1876"/>
      <c r="V1876"/>
    </row>
    <row r="1877" spans="11:22">
      <c r="K1877"/>
      <c r="L1877"/>
      <c r="M1877"/>
      <c r="O1877"/>
      <c r="P1877"/>
      <c r="R1877"/>
      <c r="S1877"/>
      <c r="U1877"/>
      <c r="V1877"/>
    </row>
    <row r="1878" spans="11:22">
      <c r="K1878"/>
      <c r="L1878"/>
      <c r="M1878"/>
      <c r="O1878"/>
      <c r="P1878"/>
      <c r="R1878"/>
      <c r="S1878"/>
      <c r="U1878"/>
      <c r="V1878"/>
    </row>
    <row r="1879" spans="11:22">
      <c r="K1879"/>
      <c r="L1879"/>
      <c r="M1879"/>
      <c r="O1879"/>
      <c r="P1879"/>
      <c r="R1879"/>
      <c r="S1879"/>
      <c r="U1879"/>
      <c r="V1879"/>
    </row>
    <row r="1880" spans="11:22">
      <c r="K1880"/>
      <c r="L1880"/>
      <c r="M1880"/>
      <c r="O1880"/>
      <c r="P1880"/>
      <c r="R1880"/>
      <c r="S1880"/>
      <c r="U1880"/>
      <c r="V1880"/>
    </row>
    <row r="1881" spans="11:22">
      <c r="K1881"/>
      <c r="L1881"/>
      <c r="M1881"/>
      <c r="O1881"/>
      <c r="P1881"/>
      <c r="R1881"/>
      <c r="S1881"/>
      <c r="U1881"/>
      <c r="V1881"/>
    </row>
    <row r="1882" spans="11:22">
      <c r="K1882"/>
      <c r="L1882"/>
      <c r="M1882"/>
      <c r="O1882"/>
      <c r="P1882"/>
      <c r="R1882"/>
      <c r="S1882"/>
      <c r="U1882"/>
      <c r="V1882"/>
    </row>
    <row r="1883" spans="11:22">
      <c r="K1883"/>
      <c r="L1883"/>
      <c r="M1883"/>
      <c r="O1883"/>
      <c r="P1883"/>
      <c r="R1883"/>
      <c r="S1883"/>
      <c r="U1883"/>
      <c r="V1883"/>
    </row>
    <row r="1884" spans="11:22">
      <c r="K1884"/>
      <c r="L1884"/>
      <c r="M1884"/>
      <c r="O1884"/>
      <c r="P1884"/>
      <c r="R1884"/>
      <c r="S1884"/>
      <c r="U1884"/>
      <c r="V1884"/>
    </row>
    <row r="1885" spans="11:22">
      <c r="K1885"/>
      <c r="L1885"/>
      <c r="M1885"/>
      <c r="O1885"/>
      <c r="P1885"/>
      <c r="R1885"/>
      <c r="S1885"/>
      <c r="U1885"/>
      <c r="V1885"/>
    </row>
    <row r="1886" spans="11:22">
      <c r="K1886"/>
      <c r="L1886"/>
      <c r="M1886"/>
      <c r="O1886"/>
      <c r="P1886"/>
      <c r="R1886"/>
      <c r="S1886"/>
      <c r="U1886"/>
      <c r="V1886"/>
    </row>
    <row r="1887" spans="11:22">
      <c r="K1887"/>
      <c r="L1887"/>
      <c r="M1887"/>
      <c r="O1887"/>
      <c r="P1887"/>
      <c r="R1887"/>
      <c r="S1887"/>
      <c r="U1887"/>
      <c r="V1887"/>
    </row>
    <row r="1888" spans="11:22">
      <c r="K1888"/>
      <c r="L1888"/>
      <c r="M1888"/>
      <c r="O1888"/>
      <c r="P1888"/>
      <c r="R1888"/>
      <c r="S1888"/>
      <c r="U1888"/>
      <c r="V1888"/>
    </row>
    <row r="1889" spans="11:22">
      <c r="K1889"/>
      <c r="L1889"/>
      <c r="M1889"/>
      <c r="O1889"/>
      <c r="P1889"/>
      <c r="R1889"/>
      <c r="S1889"/>
      <c r="U1889"/>
      <c r="V1889"/>
    </row>
    <row r="1890" spans="11:22">
      <c r="K1890"/>
      <c r="L1890"/>
      <c r="M1890"/>
      <c r="O1890"/>
      <c r="P1890"/>
      <c r="R1890"/>
      <c r="S1890"/>
      <c r="U1890"/>
      <c r="V1890"/>
    </row>
    <row r="1891" spans="11:22">
      <c r="K1891"/>
      <c r="L1891"/>
      <c r="M1891"/>
      <c r="O1891"/>
      <c r="P1891"/>
      <c r="R1891"/>
      <c r="S1891"/>
      <c r="U1891"/>
      <c r="V1891"/>
    </row>
    <row r="1892" spans="11:22">
      <c r="K1892"/>
      <c r="L1892"/>
      <c r="M1892"/>
      <c r="O1892"/>
      <c r="P1892"/>
      <c r="R1892"/>
      <c r="S1892"/>
      <c r="U1892"/>
      <c r="V1892"/>
    </row>
    <row r="1893" spans="11:22">
      <c r="K1893"/>
      <c r="L1893"/>
      <c r="M1893"/>
      <c r="O1893"/>
      <c r="P1893"/>
      <c r="R1893"/>
      <c r="S1893"/>
      <c r="U1893"/>
      <c r="V1893"/>
    </row>
    <row r="1894" spans="11:22">
      <c r="K1894"/>
      <c r="L1894"/>
      <c r="M1894"/>
      <c r="O1894"/>
      <c r="P1894"/>
      <c r="R1894"/>
      <c r="S1894"/>
      <c r="U1894"/>
      <c r="V1894"/>
    </row>
    <row r="1895" spans="11:22">
      <c r="K1895"/>
      <c r="L1895"/>
      <c r="M1895"/>
      <c r="O1895"/>
      <c r="P1895"/>
      <c r="R1895"/>
      <c r="S1895"/>
      <c r="U1895"/>
      <c r="V1895"/>
    </row>
    <row r="1896" spans="11:22">
      <c r="K1896"/>
      <c r="L1896"/>
      <c r="M1896"/>
      <c r="O1896"/>
      <c r="P1896"/>
      <c r="R1896"/>
      <c r="S1896"/>
      <c r="U1896"/>
      <c r="V1896"/>
    </row>
    <row r="1897" spans="11:22">
      <c r="K1897"/>
      <c r="L1897"/>
      <c r="M1897"/>
      <c r="O1897"/>
      <c r="P1897"/>
      <c r="R1897"/>
      <c r="S1897"/>
      <c r="U1897"/>
      <c r="V1897"/>
    </row>
    <row r="1898" spans="11:22">
      <c r="K1898"/>
      <c r="L1898"/>
      <c r="M1898"/>
      <c r="O1898"/>
      <c r="P1898"/>
      <c r="R1898"/>
      <c r="S1898"/>
      <c r="U1898"/>
      <c r="V1898"/>
    </row>
    <row r="1899" spans="11:22">
      <c r="K1899"/>
      <c r="L1899"/>
      <c r="M1899"/>
      <c r="O1899"/>
      <c r="P1899"/>
      <c r="R1899"/>
      <c r="S1899"/>
      <c r="U1899"/>
      <c r="V1899"/>
    </row>
    <row r="1900" spans="11:22">
      <c r="K1900"/>
      <c r="L1900"/>
      <c r="M1900"/>
      <c r="O1900"/>
      <c r="P1900"/>
      <c r="R1900"/>
      <c r="S1900"/>
      <c r="U1900"/>
      <c r="V1900"/>
    </row>
    <row r="1901" spans="11:22">
      <c r="K1901"/>
      <c r="L1901"/>
      <c r="M1901"/>
      <c r="O1901"/>
      <c r="P1901"/>
      <c r="R1901"/>
      <c r="S1901"/>
      <c r="U1901"/>
      <c r="V1901"/>
    </row>
    <row r="1902" spans="11:22">
      <c r="K1902"/>
      <c r="L1902"/>
      <c r="M1902"/>
      <c r="O1902"/>
      <c r="P1902"/>
      <c r="R1902"/>
      <c r="S1902"/>
      <c r="U1902"/>
      <c r="V1902"/>
    </row>
    <row r="1903" spans="11:22">
      <c r="K1903"/>
      <c r="L1903"/>
      <c r="M1903"/>
      <c r="O1903"/>
      <c r="P1903"/>
      <c r="R1903"/>
      <c r="S1903"/>
      <c r="U1903"/>
      <c r="V1903"/>
    </row>
    <row r="1904" spans="11:22">
      <c r="K1904"/>
      <c r="L1904"/>
      <c r="M1904"/>
      <c r="O1904"/>
      <c r="P1904"/>
      <c r="R1904"/>
      <c r="S1904"/>
      <c r="U1904"/>
      <c r="V1904"/>
    </row>
    <row r="1905" spans="11:22">
      <c r="K1905"/>
      <c r="L1905"/>
      <c r="M1905"/>
      <c r="O1905"/>
      <c r="P1905"/>
      <c r="R1905"/>
      <c r="S1905"/>
      <c r="U1905"/>
      <c r="V1905"/>
    </row>
    <row r="1906" spans="11:22">
      <c r="K1906"/>
      <c r="L1906"/>
      <c r="M1906"/>
      <c r="O1906"/>
      <c r="P1906"/>
      <c r="R1906"/>
      <c r="S1906"/>
      <c r="U1906"/>
      <c r="V1906"/>
    </row>
    <row r="1907" spans="11:22">
      <c r="K1907"/>
      <c r="L1907"/>
      <c r="M1907"/>
      <c r="O1907"/>
      <c r="P1907"/>
      <c r="R1907"/>
      <c r="S1907"/>
      <c r="U1907"/>
      <c r="V1907"/>
    </row>
    <row r="1908" spans="11:22">
      <c r="K1908"/>
      <c r="L1908"/>
      <c r="M1908"/>
      <c r="O1908"/>
      <c r="P1908"/>
      <c r="R1908"/>
      <c r="S1908"/>
      <c r="U1908"/>
      <c r="V1908"/>
    </row>
    <row r="1909" spans="11:22">
      <c r="K1909"/>
      <c r="L1909"/>
      <c r="M1909"/>
      <c r="O1909"/>
      <c r="P1909"/>
      <c r="R1909"/>
      <c r="S1909"/>
      <c r="U1909"/>
      <c r="V1909"/>
    </row>
    <row r="1910" spans="11:22">
      <c r="K1910"/>
      <c r="L1910"/>
      <c r="M1910"/>
      <c r="O1910"/>
      <c r="P1910"/>
      <c r="R1910"/>
      <c r="S1910"/>
      <c r="U1910"/>
      <c r="V1910"/>
    </row>
    <row r="1911" spans="11:22">
      <c r="K1911"/>
      <c r="L1911"/>
      <c r="M1911"/>
      <c r="O1911"/>
      <c r="P1911"/>
      <c r="R1911"/>
      <c r="S1911"/>
      <c r="U1911"/>
      <c r="V1911"/>
    </row>
    <row r="1912" spans="11:22">
      <c r="K1912"/>
      <c r="L1912"/>
      <c r="M1912"/>
      <c r="O1912"/>
      <c r="P1912"/>
      <c r="R1912"/>
      <c r="S1912"/>
      <c r="U1912"/>
      <c r="V1912"/>
    </row>
    <row r="1913" spans="11:22">
      <c r="K1913"/>
      <c r="L1913"/>
      <c r="M1913"/>
      <c r="O1913"/>
      <c r="P1913"/>
      <c r="R1913"/>
      <c r="S1913"/>
      <c r="U1913"/>
      <c r="V1913"/>
    </row>
    <row r="1914" spans="11:22">
      <c r="K1914"/>
      <c r="L1914"/>
      <c r="M1914"/>
      <c r="O1914"/>
      <c r="P1914"/>
      <c r="R1914"/>
      <c r="S1914"/>
      <c r="U1914"/>
      <c r="V1914"/>
    </row>
    <row r="1915" spans="11:22">
      <c r="K1915"/>
      <c r="L1915"/>
      <c r="M1915"/>
      <c r="O1915"/>
      <c r="P1915"/>
      <c r="R1915"/>
      <c r="S1915"/>
      <c r="U1915"/>
      <c r="V1915"/>
    </row>
    <row r="1916" spans="11:22">
      <c r="K1916"/>
      <c r="L1916"/>
      <c r="M1916"/>
      <c r="O1916"/>
      <c r="P1916"/>
      <c r="R1916"/>
      <c r="S1916"/>
      <c r="U1916"/>
      <c r="V1916"/>
    </row>
    <row r="1917" spans="11:22">
      <c r="K1917"/>
      <c r="L1917"/>
      <c r="M1917"/>
      <c r="O1917"/>
      <c r="P1917"/>
      <c r="R1917"/>
      <c r="S1917"/>
      <c r="U1917"/>
      <c r="V1917"/>
    </row>
    <row r="1918" spans="11:22">
      <c r="K1918"/>
      <c r="L1918"/>
      <c r="M1918"/>
      <c r="O1918"/>
      <c r="P1918"/>
      <c r="R1918"/>
      <c r="S1918"/>
      <c r="U1918"/>
      <c r="V1918"/>
    </row>
    <row r="1919" spans="11:22">
      <c r="K1919"/>
      <c r="L1919"/>
      <c r="M1919"/>
      <c r="O1919"/>
      <c r="P1919"/>
      <c r="R1919"/>
      <c r="S1919"/>
      <c r="U1919"/>
      <c r="V1919"/>
    </row>
    <row r="1920" spans="11:22">
      <c r="K1920"/>
      <c r="L1920"/>
      <c r="M1920"/>
      <c r="O1920"/>
      <c r="P1920"/>
      <c r="R1920"/>
      <c r="S1920"/>
      <c r="U1920"/>
      <c r="V1920"/>
    </row>
    <row r="1921" spans="11:22">
      <c r="K1921"/>
      <c r="L1921"/>
      <c r="M1921"/>
      <c r="O1921"/>
      <c r="P1921"/>
      <c r="R1921"/>
      <c r="S1921"/>
      <c r="U1921"/>
      <c r="V1921"/>
    </row>
    <row r="1922" spans="11:22">
      <c r="K1922"/>
      <c r="L1922"/>
      <c r="M1922"/>
      <c r="O1922"/>
      <c r="P1922"/>
      <c r="R1922"/>
      <c r="S1922"/>
      <c r="U1922"/>
      <c r="V1922"/>
    </row>
    <row r="1923" spans="11:22">
      <c r="K1923"/>
      <c r="L1923"/>
      <c r="M1923"/>
      <c r="O1923"/>
      <c r="P1923"/>
      <c r="R1923"/>
      <c r="S1923"/>
      <c r="U1923"/>
      <c r="V1923"/>
    </row>
    <row r="1924" spans="11:22">
      <c r="K1924"/>
      <c r="L1924"/>
      <c r="M1924"/>
      <c r="O1924"/>
      <c r="P1924"/>
      <c r="R1924"/>
      <c r="S1924"/>
      <c r="U1924"/>
      <c r="V1924"/>
    </row>
    <row r="1925" spans="11:22">
      <c r="K1925"/>
      <c r="L1925"/>
      <c r="M1925"/>
      <c r="O1925"/>
      <c r="P1925"/>
      <c r="R1925"/>
      <c r="S1925"/>
      <c r="U1925"/>
      <c r="V1925"/>
    </row>
    <row r="1926" spans="11:22">
      <c r="K1926"/>
      <c r="L1926"/>
      <c r="M1926"/>
      <c r="O1926"/>
      <c r="P1926"/>
      <c r="R1926"/>
      <c r="S1926"/>
      <c r="U1926"/>
      <c r="V1926"/>
    </row>
    <row r="1927" spans="11:22">
      <c r="K1927"/>
      <c r="L1927"/>
      <c r="M1927"/>
      <c r="O1927"/>
      <c r="P1927"/>
      <c r="R1927"/>
      <c r="S1927"/>
      <c r="U1927"/>
      <c r="V1927"/>
    </row>
    <row r="1928" spans="11:22">
      <c r="K1928"/>
      <c r="L1928"/>
      <c r="M1928"/>
      <c r="O1928"/>
      <c r="P1928"/>
      <c r="R1928"/>
      <c r="S1928"/>
      <c r="U1928"/>
      <c r="V1928"/>
    </row>
    <row r="1929" spans="11:22">
      <c r="K1929"/>
      <c r="L1929"/>
      <c r="M1929"/>
      <c r="O1929"/>
      <c r="P1929"/>
      <c r="R1929"/>
      <c r="S1929"/>
      <c r="U1929"/>
      <c r="V1929"/>
    </row>
    <row r="1930" spans="11:22">
      <c r="K1930"/>
      <c r="L1930"/>
      <c r="M1930"/>
      <c r="O1930"/>
      <c r="P1930"/>
      <c r="R1930"/>
      <c r="S1930"/>
      <c r="U1930"/>
      <c r="V1930"/>
    </row>
    <row r="1931" spans="11:22">
      <c r="K1931"/>
      <c r="L1931"/>
      <c r="M1931"/>
      <c r="O1931"/>
      <c r="P1931"/>
      <c r="R1931"/>
      <c r="S1931"/>
      <c r="U1931"/>
      <c r="V1931"/>
    </row>
    <row r="1932" spans="11:22">
      <c r="K1932"/>
      <c r="L1932"/>
      <c r="M1932"/>
      <c r="O1932"/>
      <c r="P1932"/>
      <c r="R1932"/>
      <c r="S1932"/>
      <c r="U1932"/>
      <c r="V1932"/>
    </row>
    <row r="1933" spans="11:22">
      <c r="K1933"/>
      <c r="L1933"/>
      <c r="M1933"/>
      <c r="O1933"/>
      <c r="P1933"/>
      <c r="R1933"/>
      <c r="S1933"/>
      <c r="U1933"/>
      <c r="V1933"/>
    </row>
    <row r="1934" spans="11:22">
      <c r="K1934"/>
      <c r="L1934"/>
      <c r="M1934"/>
      <c r="O1934"/>
      <c r="P1934"/>
      <c r="R1934"/>
      <c r="S1934"/>
      <c r="U1934"/>
      <c r="V1934"/>
    </row>
    <row r="1935" spans="11:22">
      <c r="K1935"/>
      <c r="L1935"/>
      <c r="M1935"/>
      <c r="O1935"/>
      <c r="P1935"/>
      <c r="R1935"/>
      <c r="S1935"/>
      <c r="U1935"/>
      <c r="V1935"/>
    </row>
    <row r="1936" spans="11:22">
      <c r="K1936"/>
      <c r="L1936"/>
      <c r="M1936"/>
      <c r="O1936"/>
      <c r="P1936"/>
      <c r="R1936"/>
      <c r="S1936"/>
      <c r="U1936"/>
      <c r="V1936"/>
    </row>
    <row r="1937" spans="11:22">
      <c r="K1937"/>
      <c r="L1937"/>
      <c r="M1937"/>
      <c r="O1937"/>
      <c r="P1937"/>
      <c r="R1937"/>
      <c r="S1937"/>
      <c r="U1937"/>
      <c r="V1937"/>
    </row>
    <row r="1938" spans="11:22">
      <c r="K1938"/>
      <c r="L1938"/>
      <c r="M1938"/>
      <c r="O1938"/>
      <c r="P1938"/>
      <c r="R1938"/>
      <c r="S1938"/>
      <c r="U1938"/>
      <c r="V1938"/>
    </row>
    <row r="1939" spans="11:22">
      <c r="K1939"/>
      <c r="L1939"/>
      <c r="M1939"/>
      <c r="O1939"/>
      <c r="P1939"/>
      <c r="R1939"/>
      <c r="S1939"/>
      <c r="U1939"/>
      <c r="V1939"/>
    </row>
    <row r="1940" spans="11:22">
      <c r="K1940"/>
      <c r="L1940"/>
      <c r="M1940"/>
      <c r="O1940"/>
      <c r="P1940"/>
      <c r="R1940"/>
      <c r="S1940"/>
      <c r="U1940"/>
      <c r="V1940"/>
    </row>
    <row r="1941" spans="11:22">
      <c r="K1941"/>
      <c r="L1941"/>
      <c r="M1941"/>
      <c r="O1941"/>
      <c r="P1941"/>
      <c r="R1941"/>
      <c r="S1941"/>
      <c r="U1941"/>
      <c r="V1941"/>
    </row>
    <row r="1942" spans="11:22">
      <c r="K1942"/>
      <c r="L1942"/>
      <c r="M1942"/>
      <c r="O1942"/>
      <c r="P1942"/>
      <c r="R1942"/>
      <c r="S1942"/>
      <c r="U1942"/>
      <c r="V1942"/>
    </row>
    <row r="1943" spans="11:22">
      <c r="K1943"/>
      <c r="L1943"/>
      <c r="M1943"/>
      <c r="O1943"/>
      <c r="P1943"/>
      <c r="R1943"/>
      <c r="S1943"/>
      <c r="U1943"/>
      <c r="V1943"/>
    </row>
    <row r="1944" spans="11:22">
      <c r="K1944"/>
      <c r="L1944"/>
      <c r="M1944"/>
      <c r="O1944"/>
      <c r="P1944"/>
      <c r="R1944"/>
      <c r="S1944"/>
      <c r="U1944"/>
      <c r="V1944"/>
    </row>
    <row r="1945" spans="11:22">
      <c r="K1945"/>
      <c r="L1945"/>
      <c r="M1945"/>
      <c r="O1945"/>
      <c r="P1945"/>
      <c r="R1945"/>
      <c r="S1945"/>
      <c r="U1945"/>
      <c r="V1945"/>
    </row>
    <row r="1946" spans="11:22">
      <c r="K1946"/>
      <c r="L1946"/>
      <c r="M1946"/>
      <c r="O1946"/>
      <c r="P1946"/>
      <c r="R1946"/>
      <c r="S1946"/>
      <c r="U1946"/>
      <c r="V1946"/>
    </row>
    <row r="1947" spans="11:22">
      <c r="K1947"/>
      <c r="L1947"/>
      <c r="M1947"/>
      <c r="O1947"/>
      <c r="P1947"/>
      <c r="R1947"/>
      <c r="S1947"/>
      <c r="U1947"/>
      <c r="V1947"/>
    </row>
    <row r="1948" spans="11:22">
      <c r="K1948"/>
      <c r="L1948"/>
      <c r="M1948"/>
      <c r="O1948"/>
      <c r="P1948"/>
      <c r="R1948"/>
      <c r="S1948"/>
      <c r="U1948"/>
      <c r="V1948"/>
    </row>
    <row r="1949" spans="11:22">
      <c r="K1949"/>
      <c r="L1949"/>
      <c r="M1949"/>
      <c r="O1949"/>
      <c r="P1949"/>
      <c r="R1949"/>
      <c r="S1949"/>
      <c r="U1949"/>
      <c r="V1949"/>
    </row>
    <row r="1950" spans="11:22">
      <c r="K1950"/>
      <c r="L1950"/>
      <c r="M1950"/>
      <c r="O1950"/>
      <c r="P1950"/>
      <c r="R1950"/>
      <c r="S1950"/>
      <c r="U1950"/>
      <c r="V1950"/>
    </row>
    <row r="1951" spans="11:22">
      <c r="K1951"/>
      <c r="L1951"/>
      <c r="M1951"/>
      <c r="O1951"/>
      <c r="P1951"/>
      <c r="R1951"/>
      <c r="S1951"/>
      <c r="U1951"/>
      <c r="V1951"/>
    </row>
    <row r="1952" spans="11:22">
      <c r="K1952"/>
      <c r="L1952"/>
      <c r="M1952"/>
      <c r="O1952"/>
      <c r="P1952"/>
      <c r="R1952"/>
      <c r="S1952"/>
      <c r="U1952"/>
      <c r="V1952"/>
    </row>
    <row r="1953" spans="11:22">
      <c r="K1953"/>
      <c r="L1953"/>
      <c r="M1953"/>
      <c r="O1953"/>
      <c r="P1953"/>
      <c r="R1953"/>
      <c r="S1953"/>
      <c r="U1953"/>
      <c r="V1953"/>
    </row>
    <row r="1954" spans="11:22">
      <c r="K1954"/>
      <c r="L1954"/>
      <c r="M1954"/>
      <c r="O1954"/>
      <c r="P1954"/>
      <c r="R1954"/>
      <c r="S1954"/>
      <c r="U1954"/>
      <c r="V1954"/>
    </row>
    <row r="1955" spans="11:22">
      <c r="K1955"/>
      <c r="L1955"/>
      <c r="M1955"/>
      <c r="O1955"/>
      <c r="P1955"/>
      <c r="R1955"/>
      <c r="S1955"/>
      <c r="U1955"/>
      <c r="V1955"/>
    </row>
    <row r="1956" spans="11:22">
      <c r="K1956"/>
      <c r="L1956"/>
      <c r="M1956"/>
      <c r="O1956"/>
      <c r="P1956"/>
      <c r="R1956"/>
      <c r="S1956"/>
      <c r="U1956"/>
      <c r="V1956"/>
    </row>
    <row r="1957" spans="11:22">
      <c r="K1957"/>
      <c r="L1957"/>
      <c r="M1957"/>
      <c r="O1957"/>
      <c r="P1957"/>
      <c r="R1957"/>
      <c r="S1957"/>
      <c r="U1957"/>
      <c r="V1957"/>
    </row>
    <row r="1958" spans="11:22">
      <c r="K1958"/>
      <c r="L1958"/>
      <c r="M1958"/>
      <c r="O1958"/>
      <c r="P1958"/>
      <c r="R1958"/>
      <c r="S1958"/>
      <c r="U1958"/>
      <c r="V1958"/>
    </row>
    <row r="1959" spans="11:22">
      <c r="K1959"/>
      <c r="L1959"/>
      <c r="M1959"/>
      <c r="O1959"/>
      <c r="P1959"/>
      <c r="R1959"/>
      <c r="S1959"/>
      <c r="U1959"/>
      <c r="V1959"/>
    </row>
    <row r="1960" spans="11:22">
      <c r="K1960"/>
      <c r="L1960"/>
      <c r="M1960"/>
      <c r="O1960"/>
      <c r="P1960"/>
      <c r="R1960"/>
      <c r="S1960"/>
      <c r="U1960"/>
      <c r="V1960"/>
    </row>
    <row r="1961" spans="11:22">
      <c r="K1961"/>
      <c r="L1961"/>
      <c r="M1961"/>
      <c r="O1961"/>
      <c r="P1961"/>
      <c r="R1961"/>
      <c r="S1961"/>
      <c r="U1961"/>
      <c r="V1961"/>
    </row>
    <row r="1962" spans="11:22">
      <c r="K1962"/>
      <c r="L1962"/>
      <c r="M1962"/>
      <c r="O1962"/>
      <c r="P1962"/>
      <c r="R1962"/>
      <c r="S1962"/>
      <c r="U1962"/>
      <c r="V1962"/>
    </row>
    <row r="1963" spans="11:22">
      <c r="K1963"/>
      <c r="L1963"/>
      <c r="M1963"/>
      <c r="O1963"/>
      <c r="P1963"/>
      <c r="R1963"/>
      <c r="S1963"/>
      <c r="U1963"/>
      <c r="V1963"/>
    </row>
    <row r="1964" spans="11:22">
      <c r="K1964"/>
      <c r="L1964"/>
      <c r="M1964"/>
      <c r="O1964"/>
      <c r="P1964"/>
      <c r="R1964"/>
      <c r="S1964"/>
      <c r="U1964"/>
      <c r="V1964"/>
    </row>
    <row r="1965" spans="11:22">
      <c r="K1965"/>
      <c r="L1965"/>
      <c r="M1965"/>
      <c r="O1965"/>
      <c r="P1965"/>
      <c r="R1965"/>
      <c r="S1965"/>
      <c r="U1965"/>
      <c r="V1965"/>
    </row>
    <row r="1966" spans="11:22">
      <c r="K1966"/>
      <c r="L1966"/>
      <c r="M1966"/>
      <c r="O1966"/>
      <c r="P1966"/>
      <c r="R1966"/>
      <c r="S1966"/>
      <c r="U1966"/>
      <c r="V1966"/>
    </row>
    <row r="1967" spans="11:22">
      <c r="K1967"/>
      <c r="L1967"/>
      <c r="M1967"/>
      <c r="O1967"/>
      <c r="P1967"/>
      <c r="R1967"/>
      <c r="S1967"/>
      <c r="U1967"/>
      <c r="V1967"/>
    </row>
    <row r="1968" spans="11:22">
      <c r="K1968"/>
      <c r="L1968"/>
      <c r="M1968"/>
      <c r="O1968"/>
      <c r="P1968"/>
      <c r="R1968"/>
      <c r="S1968"/>
      <c r="U1968"/>
      <c r="V1968"/>
    </row>
    <row r="1969" spans="11:22">
      <c r="K1969"/>
      <c r="L1969"/>
      <c r="M1969"/>
      <c r="O1969"/>
      <c r="P1969"/>
      <c r="R1969"/>
      <c r="S1969"/>
      <c r="U1969"/>
      <c r="V1969"/>
    </row>
    <row r="1970" spans="11:22">
      <c r="K1970"/>
      <c r="L1970"/>
      <c r="M1970"/>
      <c r="O1970"/>
      <c r="P1970"/>
      <c r="R1970"/>
      <c r="S1970"/>
      <c r="U1970"/>
      <c r="V1970"/>
    </row>
    <row r="1971" spans="11:22">
      <c r="K1971"/>
      <c r="L1971"/>
      <c r="M1971"/>
      <c r="O1971"/>
      <c r="P1971"/>
      <c r="R1971"/>
      <c r="S1971"/>
      <c r="U1971"/>
      <c r="V1971"/>
    </row>
    <row r="1972" spans="11:22">
      <c r="K1972"/>
      <c r="L1972"/>
      <c r="M1972"/>
      <c r="O1972"/>
      <c r="P1972"/>
      <c r="R1972"/>
      <c r="S1972"/>
      <c r="U1972"/>
      <c r="V1972"/>
    </row>
    <row r="1973" spans="11:22">
      <c r="K1973"/>
      <c r="L1973"/>
      <c r="M1973"/>
      <c r="O1973"/>
      <c r="P1973"/>
      <c r="R1973"/>
      <c r="S1973"/>
      <c r="U1973"/>
      <c r="V1973"/>
    </row>
    <row r="1974" spans="11:22">
      <c r="K1974"/>
      <c r="L1974"/>
      <c r="M1974"/>
      <c r="O1974"/>
      <c r="P1974"/>
      <c r="R1974"/>
      <c r="S1974"/>
      <c r="U1974"/>
      <c r="V1974"/>
    </row>
    <row r="1975" spans="11:22">
      <c r="K1975"/>
      <c r="L1975"/>
      <c r="M1975"/>
      <c r="O1975"/>
      <c r="P1975"/>
      <c r="R1975"/>
      <c r="S1975"/>
      <c r="U1975"/>
      <c r="V1975"/>
    </row>
    <row r="1976" spans="11:22">
      <c r="K1976"/>
      <c r="L1976"/>
      <c r="M1976"/>
      <c r="O1976"/>
      <c r="P1976"/>
      <c r="R1976"/>
      <c r="S1976"/>
      <c r="U1976"/>
      <c r="V1976"/>
    </row>
    <row r="1977" spans="11:22">
      <c r="K1977"/>
      <c r="L1977"/>
      <c r="M1977"/>
      <c r="O1977"/>
      <c r="P1977"/>
      <c r="R1977"/>
      <c r="S1977"/>
      <c r="U1977"/>
      <c r="V1977"/>
    </row>
    <row r="1978" spans="11:22">
      <c r="K1978"/>
      <c r="L1978"/>
      <c r="M1978"/>
      <c r="O1978"/>
      <c r="P1978"/>
      <c r="R1978"/>
      <c r="S1978"/>
      <c r="U1978"/>
      <c r="V1978"/>
    </row>
    <row r="1979" spans="11:22">
      <c r="K1979"/>
      <c r="L1979"/>
      <c r="M1979"/>
      <c r="O1979"/>
      <c r="P1979"/>
      <c r="R1979"/>
      <c r="S1979"/>
      <c r="U1979"/>
      <c r="V1979"/>
    </row>
    <row r="1980" spans="11:22">
      <c r="K1980"/>
      <c r="L1980"/>
      <c r="M1980"/>
      <c r="O1980"/>
      <c r="P1980"/>
      <c r="R1980"/>
      <c r="S1980"/>
      <c r="U1980"/>
      <c r="V1980"/>
    </row>
    <row r="1981" spans="11:22">
      <c r="K1981"/>
      <c r="L1981"/>
      <c r="M1981"/>
      <c r="O1981"/>
      <c r="P1981"/>
      <c r="R1981"/>
      <c r="S1981"/>
      <c r="U1981"/>
      <c r="V1981"/>
    </row>
    <row r="1982" spans="11:22">
      <c r="K1982"/>
      <c r="L1982"/>
      <c r="M1982"/>
      <c r="O1982"/>
      <c r="P1982"/>
      <c r="R1982"/>
      <c r="S1982"/>
      <c r="U1982"/>
      <c r="V1982"/>
    </row>
    <row r="1983" spans="11:22">
      <c r="K1983"/>
      <c r="L1983"/>
      <c r="M1983"/>
      <c r="O1983"/>
      <c r="P1983"/>
      <c r="R1983"/>
      <c r="S1983"/>
      <c r="U1983"/>
      <c r="V1983"/>
    </row>
    <row r="1984" spans="11:22">
      <c r="K1984"/>
      <c r="L1984"/>
      <c r="M1984"/>
      <c r="O1984"/>
      <c r="P1984"/>
      <c r="R1984"/>
      <c r="S1984"/>
      <c r="U1984"/>
      <c r="V1984"/>
    </row>
    <row r="1985" spans="11:22">
      <c r="K1985"/>
      <c r="L1985"/>
      <c r="M1985"/>
      <c r="O1985"/>
      <c r="P1985"/>
      <c r="R1985"/>
      <c r="S1985"/>
      <c r="U1985"/>
      <c r="V1985"/>
    </row>
    <row r="1986" spans="11:22">
      <c r="K1986"/>
      <c r="L1986"/>
      <c r="M1986"/>
      <c r="O1986"/>
      <c r="P1986"/>
      <c r="R1986"/>
      <c r="S1986"/>
      <c r="U1986"/>
      <c r="V1986"/>
    </row>
    <row r="1987" spans="11:22">
      <c r="K1987"/>
      <c r="L1987"/>
      <c r="M1987"/>
      <c r="O1987"/>
      <c r="P1987"/>
      <c r="R1987"/>
      <c r="S1987"/>
      <c r="U1987"/>
      <c r="V1987"/>
    </row>
    <row r="1988" spans="11:22">
      <c r="K1988"/>
      <c r="L1988"/>
      <c r="M1988"/>
      <c r="O1988"/>
      <c r="P1988"/>
      <c r="R1988"/>
      <c r="S1988"/>
      <c r="U1988"/>
      <c r="V1988"/>
    </row>
    <row r="1989" spans="11:22">
      <c r="K1989"/>
      <c r="L1989"/>
      <c r="M1989"/>
      <c r="O1989"/>
      <c r="P1989"/>
      <c r="R1989"/>
      <c r="S1989"/>
      <c r="U1989"/>
      <c r="V1989"/>
    </row>
    <row r="1990" spans="11:22">
      <c r="K1990"/>
      <c r="L1990"/>
      <c r="M1990"/>
      <c r="O1990"/>
      <c r="P1990"/>
      <c r="R1990"/>
      <c r="S1990"/>
      <c r="U1990"/>
      <c r="V1990"/>
    </row>
    <row r="1991" spans="11:22">
      <c r="K1991"/>
      <c r="L1991"/>
      <c r="M1991"/>
      <c r="O1991"/>
      <c r="P1991"/>
      <c r="R1991"/>
      <c r="S1991"/>
      <c r="U1991"/>
      <c r="V1991"/>
    </row>
    <row r="1992" spans="11:22">
      <c r="K1992"/>
      <c r="L1992"/>
      <c r="M1992"/>
      <c r="O1992"/>
      <c r="P1992"/>
      <c r="R1992"/>
      <c r="S1992"/>
      <c r="U1992"/>
      <c r="V1992"/>
    </row>
    <row r="1993" spans="11:22">
      <c r="K1993"/>
      <c r="L1993"/>
      <c r="M1993"/>
      <c r="O1993"/>
      <c r="P1993"/>
      <c r="R1993"/>
      <c r="S1993"/>
      <c r="U1993"/>
      <c r="V1993"/>
    </row>
    <row r="1994" spans="11:22">
      <c r="K1994"/>
      <c r="L1994"/>
      <c r="M1994"/>
      <c r="O1994"/>
      <c r="P1994"/>
      <c r="R1994"/>
      <c r="S1994"/>
      <c r="U1994"/>
      <c r="V1994"/>
    </row>
    <row r="1995" spans="11:22">
      <c r="K1995"/>
      <c r="L1995"/>
      <c r="M1995"/>
      <c r="O1995"/>
      <c r="P1995"/>
      <c r="R1995"/>
      <c r="S1995"/>
      <c r="U1995"/>
      <c r="V1995"/>
    </row>
    <row r="1996" spans="11:22">
      <c r="K1996"/>
      <c r="L1996"/>
      <c r="M1996"/>
      <c r="O1996"/>
      <c r="P1996"/>
      <c r="R1996"/>
      <c r="S1996"/>
      <c r="U1996"/>
      <c r="V1996"/>
    </row>
    <row r="1997" spans="11:22">
      <c r="K1997"/>
      <c r="L1997"/>
      <c r="M1997"/>
      <c r="O1997"/>
      <c r="P1997"/>
      <c r="R1997"/>
      <c r="S1997"/>
      <c r="U1997"/>
      <c r="V1997"/>
    </row>
    <row r="1998" spans="11:22">
      <c r="K1998"/>
      <c r="L1998"/>
      <c r="M1998"/>
      <c r="O1998"/>
      <c r="P1998"/>
      <c r="R1998"/>
      <c r="S1998"/>
      <c r="U1998"/>
      <c r="V1998"/>
    </row>
    <row r="1999" spans="11:22">
      <c r="K1999"/>
      <c r="L1999"/>
      <c r="M1999"/>
      <c r="O1999"/>
      <c r="P1999"/>
      <c r="R1999"/>
      <c r="S1999"/>
      <c r="U1999"/>
      <c r="V1999"/>
    </row>
    <row r="2000" spans="11:22">
      <c r="K2000"/>
      <c r="L2000"/>
      <c r="M2000"/>
      <c r="O2000"/>
      <c r="P2000"/>
      <c r="R2000"/>
      <c r="S2000"/>
      <c r="U2000"/>
      <c r="V2000"/>
    </row>
    <row r="2001" spans="11:22">
      <c r="K2001"/>
      <c r="L2001"/>
      <c r="M2001"/>
      <c r="O2001"/>
      <c r="P2001"/>
      <c r="R2001"/>
      <c r="S2001"/>
      <c r="U2001"/>
      <c r="V2001"/>
    </row>
    <row r="2002" spans="11:22">
      <c r="K2002"/>
      <c r="L2002"/>
      <c r="M2002"/>
      <c r="O2002"/>
      <c r="P2002"/>
      <c r="R2002"/>
      <c r="S2002"/>
      <c r="U2002"/>
      <c r="V2002"/>
    </row>
    <row r="2003" spans="11:22">
      <c r="K2003"/>
      <c r="L2003"/>
      <c r="M2003"/>
      <c r="O2003"/>
      <c r="P2003"/>
      <c r="R2003"/>
      <c r="S2003"/>
      <c r="U2003"/>
      <c r="V2003"/>
    </row>
    <row r="2004" spans="11:22">
      <c r="K2004"/>
      <c r="L2004"/>
      <c r="M2004"/>
      <c r="O2004"/>
      <c r="P2004"/>
      <c r="R2004"/>
      <c r="S2004"/>
      <c r="U2004"/>
      <c r="V2004"/>
    </row>
    <row r="2005" spans="11:22">
      <c r="K2005"/>
      <c r="L2005"/>
      <c r="M2005"/>
      <c r="O2005"/>
      <c r="P2005"/>
      <c r="R2005"/>
      <c r="S2005"/>
      <c r="U2005"/>
      <c r="V2005"/>
    </row>
    <row r="2006" spans="11:22">
      <c r="K2006"/>
      <c r="L2006"/>
      <c r="M2006"/>
      <c r="O2006"/>
      <c r="P2006"/>
      <c r="R2006"/>
      <c r="S2006"/>
      <c r="U2006"/>
      <c r="V2006"/>
    </row>
    <row r="2007" spans="11:22">
      <c r="K2007"/>
      <c r="L2007"/>
      <c r="M2007"/>
      <c r="O2007"/>
      <c r="P2007"/>
      <c r="R2007"/>
      <c r="S2007"/>
      <c r="U2007"/>
      <c r="V2007"/>
    </row>
    <row r="2008" spans="11:22">
      <c r="K2008"/>
      <c r="L2008"/>
      <c r="M2008"/>
      <c r="O2008"/>
      <c r="P2008"/>
      <c r="R2008"/>
      <c r="S2008"/>
      <c r="U2008"/>
      <c r="V2008"/>
    </row>
    <row r="2009" spans="11:22">
      <c r="K2009"/>
      <c r="L2009"/>
      <c r="M2009"/>
      <c r="O2009"/>
      <c r="P2009"/>
      <c r="R2009"/>
      <c r="S2009"/>
      <c r="U2009"/>
      <c r="V2009"/>
    </row>
    <row r="2010" spans="11:22">
      <c r="K2010"/>
      <c r="L2010"/>
      <c r="M2010"/>
      <c r="O2010"/>
      <c r="P2010"/>
      <c r="R2010"/>
      <c r="S2010"/>
      <c r="U2010"/>
      <c r="V2010"/>
    </row>
    <row r="2011" spans="11:22">
      <c r="K2011"/>
      <c r="L2011"/>
      <c r="M2011"/>
      <c r="O2011"/>
      <c r="P2011"/>
      <c r="R2011"/>
      <c r="S2011"/>
      <c r="U2011"/>
      <c r="V2011"/>
    </row>
    <row r="2012" spans="11:22">
      <c r="K2012"/>
      <c r="L2012"/>
      <c r="M2012"/>
      <c r="O2012"/>
      <c r="P2012"/>
      <c r="R2012"/>
      <c r="S2012"/>
      <c r="U2012"/>
      <c r="V2012"/>
    </row>
    <row r="2013" spans="11:22">
      <c r="K2013"/>
      <c r="L2013"/>
      <c r="M2013"/>
      <c r="O2013"/>
      <c r="P2013"/>
      <c r="R2013"/>
      <c r="S2013"/>
      <c r="U2013"/>
      <c r="V2013"/>
    </row>
    <row r="2014" spans="11:22">
      <c r="K2014"/>
      <c r="L2014"/>
      <c r="M2014"/>
      <c r="O2014"/>
      <c r="P2014"/>
      <c r="R2014"/>
      <c r="S2014"/>
      <c r="U2014"/>
      <c r="V2014"/>
    </row>
    <row r="2015" spans="11:22">
      <c r="K2015"/>
      <c r="L2015"/>
      <c r="M2015"/>
      <c r="O2015"/>
      <c r="P2015"/>
      <c r="R2015"/>
      <c r="S2015"/>
      <c r="U2015"/>
      <c r="V2015"/>
    </row>
    <row r="2016" spans="11:22">
      <c r="K2016"/>
      <c r="L2016"/>
      <c r="M2016"/>
      <c r="O2016"/>
      <c r="P2016"/>
      <c r="R2016"/>
      <c r="S2016"/>
      <c r="U2016"/>
      <c r="V2016"/>
    </row>
    <row r="2017" spans="11:22">
      <c r="K2017"/>
      <c r="L2017"/>
      <c r="M2017"/>
      <c r="O2017"/>
      <c r="P2017"/>
      <c r="R2017"/>
      <c r="S2017"/>
      <c r="U2017"/>
      <c r="V2017"/>
    </row>
    <row r="2018" spans="11:22">
      <c r="K2018"/>
      <c r="L2018"/>
      <c r="M2018"/>
      <c r="O2018"/>
      <c r="P2018"/>
      <c r="R2018"/>
      <c r="S2018"/>
      <c r="U2018"/>
      <c r="V2018"/>
    </row>
    <row r="2019" spans="11:22">
      <c r="K2019"/>
      <c r="L2019"/>
      <c r="M2019"/>
      <c r="O2019"/>
      <c r="P2019"/>
      <c r="R2019"/>
      <c r="S2019"/>
      <c r="U2019"/>
      <c r="V2019"/>
    </row>
    <row r="2020" spans="11:22">
      <c r="K2020"/>
      <c r="L2020"/>
      <c r="M2020"/>
      <c r="O2020"/>
      <c r="P2020"/>
      <c r="R2020"/>
      <c r="S2020"/>
      <c r="U2020"/>
      <c r="V2020"/>
    </row>
    <row r="2021" spans="11:22">
      <c r="K2021"/>
      <c r="L2021"/>
      <c r="M2021"/>
      <c r="O2021"/>
      <c r="P2021"/>
      <c r="R2021"/>
      <c r="S2021"/>
      <c r="U2021"/>
      <c r="V2021"/>
    </row>
    <row r="2022" spans="11:22">
      <c r="K2022"/>
      <c r="L2022"/>
      <c r="M2022"/>
      <c r="O2022"/>
      <c r="P2022"/>
      <c r="R2022"/>
      <c r="S2022"/>
      <c r="U2022"/>
      <c r="V2022"/>
    </row>
    <row r="2023" spans="11:22">
      <c r="K2023"/>
      <c r="L2023"/>
      <c r="M2023"/>
      <c r="O2023"/>
      <c r="P2023"/>
      <c r="R2023"/>
      <c r="S2023"/>
      <c r="U2023"/>
      <c r="V2023"/>
    </row>
    <row r="2024" spans="11:22">
      <c r="K2024"/>
      <c r="L2024"/>
      <c r="M2024"/>
      <c r="O2024"/>
      <c r="P2024"/>
      <c r="R2024"/>
      <c r="S2024"/>
      <c r="U2024"/>
      <c r="V2024"/>
    </row>
    <row r="2025" spans="11:22">
      <c r="K2025"/>
      <c r="L2025"/>
      <c r="M2025"/>
      <c r="O2025"/>
      <c r="P2025"/>
      <c r="R2025"/>
      <c r="S2025"/>
      <c r="U2025"/>
      <c r="V2025"/>
    </row>
    <row r="2026" spans="11:22">
      <c r="K2026"/>
      <c r="L2026"/>
      <c r="M2026"/>
      <c r="O2026"/>
      <c r="P2026"/>
      <c r="R2026"/>
      <c r="S2026"/>
      <c r="U2026"/>
      <c r="V2026"/>
    </row>
    <row r="2027" spans="11:22">
      <c r="K2027"/>
      <c r="L2027"/>
      <c r="M2027"/>
      <c r="O2027"/>
      <c r="P2027"/>
      <c r="R2027"/>
      <c r="S2027"/>
      <c r="U2027"/>
      <c r="V2027"/>
    </row>
    <row r="2028" spans="11:22">
      <c r="K2028"/>
      <c r="L2028"/>
      <c r="M2028"/>
      <c r="O2028"/>
      <c r="P2028"/>
      <c r="R2028"/>
      <c r="S2028"/>
      <c r="U2028"/>
      <c r="V2028"/>
    </row>
    <row r="2029" spans="11:22">
      <c r="K2029"/>
      <c r="L2029"/>
      <c r="M2029"/>
      <c r="O2029"/>
      <c r="P2029"/>
      <c r="R2029"/>
      <c r="S2029"/>
      <c r="U2029"/>
      <c r="V2029"/>
    </row>
    <row r="2030" spans="11:22">
      <c r="K2030"/>
      <c r="L2030"/>
      <c r="M2030"/>
      <c r="O2030"/>
      <c r="P2030"/>
      <c r="R2030"/>
      <c r="S2030"/>
      <c r="U2030"/>
      <c r="V2030"/>
    </row>
    <row r="2031" spans="11:22">
      <c r="K2031"/>
      <c r="L2031"/>
      <c r="M2031"/>
      <c r="O2031"/>
      <c r="P2031"/>
      <c r="R2031"/>
      <c r="S2031"/>
      <c r="U2031"/>
      <c r="V2031"/>
    </row>
    <row r="2032" spans="11:22">
      <c r="K2032"/>
      <c r="L2032"/>
      <c r="M2032"/>
      <c r="O2032"/>
      <c r="P2032"/>
      <c r="R2032"/>
      <c r="S2032"/>
      <c r="U2032"/>
      <c r="V2032"/>
    </row>
    <row r="2033" spans="11:22">
      <c r="K2033"/>
      <c r="L2033"/>
      <c r="M2033"/>
      <c r="O2033"/>
      <c r="P2033"/>
      <c r="R2033"/>
      <c r="S2033"/>
      <c r="U2033"/>
      <c r="V2033"/>
    </row>
    <row r="2034" spans="11:22">
      <c r="K2034"/>
      <c r="L2034"/>
      <c r="M2034"/>
      <c r="O2034"/>
      <c r="P2034"/>
      <c r="R2034"/>
      <c r="S2034"/>
      <c r="U2034"/>
      <c r="V2034"/>
    </row>
    <row r="2035" spans="11:22">
      <c r="K2035"/>
      <c r="L2035"/>
      <c r="M2035"/>
      <c r="O2035"/>
      <c r="P2035"/>
      <c r="R2035"/>
      <c r="S2035"/>
      <c r="U2035"/>
      <c r="V2035"/>
    </row>
    <row r="2036" spans="11:22">
      <c r="K2036"/>
      <c r="L2036"/>
      <c r="M2036"/>
      <c r="O2036"/>
      <c r="P2036"/>
      <c r="R2036"/>
      <c r="S2036"/>
      <c r="U2036"/>
      <c r="V2036"/>
    </row>
    <row r="2037" spans="11:22">
      <c r="K2037"/>
      <c r="L2037"/>
      <c r="M2037"/>
      <c r="O2037"/>
      <c r="P2037"/>
      <c r="R2037"/>
      <c r="S2037"/>
      <c r="U2037"/>
      <c r="V2037"/>
    </row>
    <row r="2038" spans="11:22">
      <c r="K2038"/>
      <c r="L2038"/>
      <c r="M2038"/>
      <c r="O2038"/>
      <c r="P2038"/>
      <c r="R2038"/>
      <c r="S2038"/>
      <c r="U2038"/>
      <c r="V2038"/>
    </row>
    <row r="2039" spans="11:22">
      <c r="K2039"/>
      <c r="L2039"/>
      <c r="M2039"/>
      <c r="O2039"/>
      <c r="P2039"/>
      <c r="R2039"/>
      <c r="S2039"/>
      <c r="U2039"/>
      <c r="V2039"/>
    </row>
    <row r="2040" spans="11:22">
      <c r="K2040"/>
      <c r="L2040"/>
      <c r="M2040"/>
      <c r="O2040"/>
      <c r="P2040"/>
      <c r="R2040"/>
      <c r="S2040"/>
      <c r="U2040"/>
      <c r="V2040"/>
    </row>
    <row r="2041" spans="11:22">
      <c r="K2041"/>
      <c r="L2041"/>
      <c r="M2041"/>
      <c r="O2041"/>
      <c r="P2041"/>
      <c r="R2041"/>
      <c r="S2041"/>
      <c r="U2041"/>
      <c r="V2041"/>
    </row>
    <row r="2042" spans="11:22">
      <c r="K2042"/>
      <c r="L2042"/>
      <c r="M2042"/>
      <c r="O2042"/>
      <c r="P2042"/>
      <c r="R2042"/>
      <c r="S2042"/>
      <c r="U2042"/>
      <c r="V2042"/>
    </row>
    <row r="2043" spans="11:22">
      <c r="K2043"/>
      <c r="L2043"/>
      <c r="M2043"/>
      <c r="O2043"/>
      <c r="P2043"/>
      <c r="R2043"/>
      <c r="S2043"/>
      <c r="U2043"/>
      <c r="V2043"/>
    </row>
    <row r="2044" spans="11:22">
      <c r="K2044"/>
      <c r="L2044"/>
      <c r="M2044"/>
      <c r="O2044"/>
      <c r="P2044"/>
      <c r="R2044"/>
      <c r="S2044"/>
      <c r="U2044"/>
      <c r="V2044"/>
    </row>
    <row r="2045" spans="11:22">
      <c r="K2045"/>
      <c r="L2045"/>
      <c r="M2045"/>
      <c r="O2045"/>
      <c r="P2045"/>
      <c r="R2045"/>
      <c r="S2045"/>
      <c r="U2045"/>
      <c r="V2045"/>
    </row>
    <row r="2046" spans="11:22">
      <c r="K2046"/>
      <c r="L2046"/>
      <c r="M2046"/>
      <c r="O2046"/>
      <c r="P2046"/>
      <c r="R2046"/>
      <c r="S2046"/>
      <c r="U2046"/>
      <c r="V2046"/>
    </row>
    <row r="2047" spans="11:22">
      <c r="K2047"/>
      <c r="L2047"/>
      <c r="M2047"/>
      <c r="O2047"/>
      <c r="P2047"/>
      <c r="R2047"/>
      <c r="S2047"/>
      <c r="U2047"/>
      <c r="V2047"/>
    </row>
    <row r="2048" spans="11:22">
      <c r="K2048"/>
      <c r="L2048"/>
      <c r="M2048"/>
      <c r="O2048"/>
      <c r="P2048"/>
      <c r="R2048"/>
      <c r="S2048"/>
      <c r="U2048"/>
      <c r="V2048"/>
    </row>
    <row r="2049" spans="11:22">
      <c r="K2049"/>
      <c r="L2049"/>
      <c r="M2049"/>
      <c r="O2049"/>
      <c r="P2049"/>
      <c r="R2049"/>
      <c r="S2049"/>
      <c r="U2049"/>
      <c r="V2049"/>
    </row>
    <row r="2050" spans="11:22">
      <c r="K2050"/>
      <c r="L2050"/>
      <c r="M2050"/>
      <c r="O2050"/>
      <c r="P2050"/>
      <c r="R2050"/>
      <c r="S2050"/>
      <c r="U2050"/>
      <c r="V2050"/>
    </row>
    <row r="2051" spans="11:22">
      <c r="K2051"/>
      <c r="L2051"/>
      <c r="M2051"/>
      <c r="O2051"/>
      <c r="P2051"/>
      <c r="R2051"/>
      <c r="S2051"/>
      <c r="U2051"/>
      <c r="V2051"/>
    </row>
    <row r="2052" spans="11:22">
      <c r="K2052"/>
      <c r="L2052"/>
      <c r="M2052"/>
      <c r="O2052"/>
      <c r="P2052"/>
      <c r="R2052"/>
      <c r="S2052"/>
      <c r="U2052"/>
      <c r="V2052"/>
    </row>
    <row r="2053" spans="11:22">
      <c r="K2053"/>
      <c r="L2053"/>
      <c r="M2053"/>
      <c r="O2053"/>
      <c r="P2053"/>
      <c r="R2053"/>
      <c r="S2053"/>
      <c r="U2053"/>
      <c r="V2053"/>
    </row>
    <row r="2054" spans="11:22">
      <c r="K2054"/>
      <c r="L2054"/>
      <c r="M2054"/>
      <c r="O2054"/>
      <c r="P2054"/>
      <c r="R2054"/>
      <c r="S2054"/>
      <c r="U2054"/>
      <c r="V2054"/>
    </row>
    <row r="2055" spans="11:22">
      <c r="K2055"/>
      <c r="L2055"/>
      <c r="M2055"/>
      <c r="O2055"/>
      <c r="P2055"/>
      <c r="R2055"/>
      <c r="S2055"/>
      <c r="U2055"/>
      <c r="V2055"/>
    </row>
    <row r="2056" spans="11:22">
      <c r="K2056"/>
      <c r="L2056"/>
      <c r="M2056"/>
      <c r="O2056"/>
      <c r="P2056"/>
      <c r="R2056"/>
      <c r="S2056"/>
      <c r="U2056"/>
      <c r="V2056"/>
    </row>
    <row r="2057" spans="11:22">
      <c r="K2057"/>
      <c r="L2057"/>
      <c r="M2057"/>
      <c r="O2057"/>
      <c r="P2057"/>
      <c r="R2057"/>
      <c r="S2057"/>
      <c r="U2057"/>
      <c r="V2057"/>
    </row>
    <row r="2058" spans="11:22">
      <c r="K2058"/>
      <c r="L2058"/>
      <c r="M2058"/>
      <c r="O2058"/>
      <c r="P2058"/>
      <c r="R2058"/>
      <c r="S2058"/>
      <c r="U2058"/>
      <c r="V2058"/>
    </row>
    <row r="2059" spans="11:22">
      <c r="K2059"/>
      <c r="L2059"/>
      <c r="M2059"/>
      <c r="O2059"/>
      <c r="P2059"/>
      <c r="R2059"/>
      <c r="S2059"/>
      <c r="U2059"/>
      <c r="V2059"/>
    </row>
    <row r="2060" spans="11:22">
      <c r="K2060"/>
      <c r="L2060"/>
      <c r="M2060"/>
      <c r="O2060"/>
      <c r="P2060"/>
      <c r="R2060"/>
      <c r="S2060"/>
      <c r="U2060"/>
      <c r="V2060"/>
    </row>
    <row r="2061" spans="11:22">
      <c r="K2061"/>
      <c r="L2061"/>
      <c r="M2061"/>
      <c r="O2061"/>
      <c r="P2061"/>
      <c r="R2061"/>
      <c r="S2061"/>
      <c r="U2061"/>
      <c r="V2061"/>
    </row>
    <row r="2062" spans="11:22">
      <c r="K2062"/>
      <c r="L2062"/>
      <c r="M2062"/>
      <c r="O2062"/>
      <c r="P2062"/>
      <c r="R2062"/>
      <c r="S2062"/>
      <c r="U2062"/>
      <c r="V2062"/>
    </row>
    <row r="2063" spans="11:22">
      <c r="K2063"/>
      <c r="L2063"/>
      <c r="M2063"/>
      <c r="O2063"/>
      <c r="P2063"/>
      <c r="R2063"/>
      <c r="S2063"/>
      <c r="U2063"/>
      <c r="V2063"/>
    </row>
    <row r="2064" spans="11:22">
      <c r="K2064"/>
      <c r="L2064"/>
      <c r="M2064"/>
      <c r="O2064"/>
      <c r="P2064"/>
      <c r="R2064"/>
      <c r="S2064"/>
      <c r="U2064"/>
      <c r="V2064"/>
    </row>
    <row r="2065" spans="11:22">
      <c r="K2065"/>
      <c r="L2065"/>
      <c r="M2065"/>
      <c r="O2065"/>
      <c r="P2065"/>
      <c r="R2065"/>
      <c r="S2065"/>
      <c r="U2065"/>
      <c r="V2065"/>
    </row>
    <row r="2066" spans="11:22">
      <c r="K2066"/>
      <c r="L2066"/>
      <c r="M2066"/>
      <c r="O2066"/>
      <c r="P2066"/>
      <c r="R2066"/>
      <c r="S2066"/>
      <c r="U2066"/>
      <c r="V2066"/>
    </row>
    <row r="2067" spans="11:22">
      <c r="K2067"/>
      <c r="L2067"/>
      <c r="M2067"/>
      <c r="O2067"/>
      <c r="P2067"/>
      <c r="R2067"/>
      <c r="S2067"/>
      <c r="U2067"/>
      <c r="V2067"/>
    </row>
    <row r="2068" spans="11:22">
      <c r="K2068"/>
      <c r="L2068"/>
      <c r="M2068"/>
      <c r="O2068"/>
      <c r="P2068"/>
      <c r="R2068"/>
      <c r="S2068"/>
      <c r="U2068"/>
      <c r="V2068"/>
    </row>
    <row r="2069" spans="11:22">
      <c r="K2069"/>
      <c r="L2069"/>
      <c r="M2069"/>
      <c r="O2069"/>
      <c r="P2069"/>
      <c r="R2069"/>
      <c r="S2069"/>
      <c r="U2069"/>
      <c r="V2069"/>
    </row>
    <row r="2070" spans="11:22">
      <c r="K2070"/>
      <c r="L2070"/>
      <c r="M2070"/>
      <c r="O2070"/>
      <c r="P2070"/>
      <c r="R2070"/>
      <c r="S2070"/>
      <c r="U2070"/>
      <c r="V2070"/>
    </row>
    <row r="2071" spans="11:22">
      <c r="K2071"/>
      <c r="L2071"/>
      <c r="M2071"/>
      <c r="O2071"/>
      <c r="P2071"/>
      <c r="R2071"/>
      <c r="S2071"/>
      <c r="U2071"/>
      <c r="V2071"/>
    </row>
    <row r="2072" spans="11:22">
      <c r="K2072"/>
      <c r="L2072"/>
      <c r="M2072"/>
      <c r="O2072"/>
      <c r="P2072"/>
      <c r="R2072"/>
      <c r="S2072"/>
      <c r="U2072"/>
      <c r="V2072"/>
    </row>
    <row r="2073" spans="11:22">
      <c r="K2073"/>
      <c r="L2073"/>
      <c r="M2073"/>
      <c r="O2073"/>
      <c r="P2073"/>
      <c r="R2073"/>
      <c r="S2073"/>
      <c r="U2073"/>
      <c r="V2073"/>
    </row>
    <row r="2074" spans="11:22">
      <c r="K2074"/>
      <c r="L2074"/>
      <c r="M2074"/>
      <c r="O2074"/>
      <c r="P2074"/>
      <c r="R2074"/>
      <c r="S2074"/>
      <c r="U2074"/>
      <c r="V2074"/>
    </row>
    <row r="2075" spans="11:22">
      <c r="K2075"/>
      <c r="L2075"/>
      <c r="M2075"/>
      <c r="O2075"/>
      <c r="P2075"/>
      <c r="R2075"/>
      <c r="S2075"/>
      <c r="U2075"/>
      <c r="V2075"/>
    </row>
    <row r="2076" spans="11:22">
      <c r="K2076"/>
      <c r="L2076"/>
      <c r="M2076"/>
      <c r="O2076"/>
      <c r="P2076"/>
      <c r="R2076"/>
      <c r="S2076"/>
      <c r="U2076"/>
      <c r="V2076"/>
    </row>
    <row r="2077" spans="11:22">
      <c r="K2077"/>
      <c r="L2077"/>
      <c r="M2077"/>
      <c r="O2077"/>
      <c r="P2077"/>
      <c r="R2077"/>
      <c r="S2077"/>
      <c r="U2077"/>
      <c r="V2077"/>
    </row>
    <row r="2078" spans="11:22">
      <c r="K2078"/>
      <c r="L2078"/>
      <c r="M2078"/>
      <c r="O2078"/>
      <c r="P2078"/>
      <c r="R2078"/>
      <c r="S2078"/>
      <c r="U2078"/>
      <c r="V2078"/>
    </row>
    <row r="2079" spans="11:22">
      <c r="K2079"/>
      <c r="L2079"/>
      <c r="M2079"/>
      <c r="O2079"/>
      <c r="P2079"/>
      <c r="R2079"/>
      <c r="S2079"/>
      <c r="U2079"/>
      <c r="V2079"/>
    </row>
    <row r="2080" spans="11:22">
      <c r="K2080"/>
      <c r="L2080"/>
      <c r="M2080"/>
      <c r="O2080"/>
      <c r="P2080"/>
      <c r="R2080"/>
      <c r="S2080"/>
      <c r="U2080"/>
      <c r="V2080"/>
    </row>
    <row r="2081" spans="11:22">
      <c r="K2081"/>
      <c r="L2081"/>
      <c r="M2081"/>
      <c r="O2081"/>
      <c r="P2081"/>
      <c r="R2081"/>
      <c r="S2081"/>
      <c r="U2081"/>
      <c r="V2081"/>
    </row>
    <row r="2082" spans="11:22">
      <c r="K2082"/>
      <c r="L2082"/>
      <c r="M2082"/>
      <c r="O2082"/>
      <c r="P2082"/>
      <c r="R2082"/>
      <c r="S2082"/>
      <c r="U2082"/>
      <c r="V2082"/>
    </row>
    <row r="2083" spans="11:22">
      <c r="K2083"/>
      <c r="L2083"/>
      <c r="M2083"/>
      <c r="O2083"/>
      <c r="P2083"/>
      <c r="R2083"/>
      <c r="S2083"/>
      <c r="U2083"/>
      <c r="V2083"/>
    </row>
    <row r="2084" spans="11:22">
      <c r="K2084"/>
      <c r="L2084"/>
      <c r="M2084"/>
      <c r="O2084"/>
      <c r="P2084"/>
      <c r="R2084"/>
      <c r="S2084"/>
      <c r="U2084"/>
      <c r="V2084"/>
    </row>
    <row r="2085" spans="11:22">
      <c r="K2085"/>
      <c r="L2085"/>
      <c r="M2085"/>
      <c r="O2085"/>
      <c r="P2085"/>
      <c r="R2085"/>
      <c r="S2085"/>
      <c r="U2085"/>
      <c r="V2085"/>
    </row>
    <row r="2086" spans="11:22">
      <c r="K2086"/>
      <c r="L2086"/>
      <c r="M2086"/>
      <c r="O2086"/>
      <c r="P2086"/>
      <c r="R2086"/>
      <c r="S2086"/>
      <c r="U2086"/>
      <c r="V2086"/>
    </row>
    <row r="2087" spans="11:22">
      <c r="K2087"/>
      <c r="L2087"/>
      <c r="M2087"/>
      <c r="O2087"/>
      <c r="P2087"/>
      <c r="R2087"/>
      <c r="S2087"/>
      <c r="U2087"/>
      <c r="V2087"/>
    </row>
    <row r="2088" spans="11:22">
      <c r="K2088"/>
      <c r="L2088"/>
      <c r="M2088"/>
      <c r="O2088"/>
      <c r="P2088"/>
      <c r="R2088"/>
      <c r="S2088"/>
      <c r="U2088"/>
      <c r="V2088"/>
    </row>
    <row r="2089" spans="11:22">
      <c r="K2089"/>
      <c r="L2089"/>
      <c r="M2089"/>
      <c r="O2089"/>
      <c r="P2089"/>
      <c r="R2089"/>
      <c r="S2089"/>
      <c r="U2089"/>
      <c r="V2089"/>
    </row>
    <row r="2090" spans="11:22">
      <c r="K2090"/>
      <c r="L2090"/>
      <c r="M2090"/>
      <c r="O2090"/>
      <c r="P2090"/>
      <c r="R2090"/>
      <c r="S2090"/>
      <c r="U2090"/>
      <c r="V2090"/>
    </row>
    <row r="2091" spans="11:22">
      <c r="K2091"/>
      <c r="L2091"/>
      <c r="M2091"/>
      <c r="O2091"/>
      <c r="P2091"/>
      <c r="R2091"/>
      <c r="S2091"/>
      <c r="U2091"/>
      <c r="V2091"/>
    </row>
    <row r="2092" spans="11:22">
      <c r="K2092"/>
      <c r="L2092"/>
      <c r="M2092"/>
      <c r="O2092"/>
      <c r="P2092"/>
      <c r="R2092"/>
      <c r="S2092"/>
      <c r="U2092"/>
      <c r="V2092"/>
    </row>
    <row r="2093" spans="11:22">
      <c r="K2093"/>
      <c r="L2093"/>
      <c r="M2093"/>
      <c r="O2093"/>
      <c r="P2093"/>
      <c r="R2093"/>
      <c r="S2093"/>
      <c r="U2093"/>
      <c r="V2093"/>
    </row>
    <row r="2094" spans="11:22">
      <c r="K2094"/>
      <c r="L2094"/>
      <c r="M2094"/>
      <c r="O2094"/>
      <c r="P2094"/>
      <c r="R2094"/>
      <c r="S2094"/>
      <c r="U2094"/>
      <c r="V2094"/>
    </row>
    <row r="2095" spans="11:22">
      <c r="K2095"/>
      <c r="L2095"/>
      <c r="M2095"/>
      <c r="O2095"/>
      <c r="P2095"/>
      <c r="R2095"/>
      <c r="S2095"/>
      <c r="U2095"/>
      <c r="V2095"/>
    </row>
    <row r="2096" spans="11:22">
      <c r="K2096"/>
      <c r="L2096"/>
      <c r="M2096"/>
      <c r="O2096"/>
      <c r="P2096"/>
      <c r="R2096"/>
      <c r="S2096"/>
      <c r="U2096"/>
      <c r="V2096"/>
    </row>
    <row r="2097" spans="11:22">
      <c r="K2097"/>
      <c r="L2097"/>
      <c r="M2097"/>
      <c r="O2097"/>
      <c r="P2097"/>
      <c r="R2097"/>
      <c r="S2097"/>
      <c r="U2097"/>
      <c r="V2097"/>
    </row>
    <row r="2098" spans="11:22">
      <c r="K2098"/>
      <c r="L2098"/>
      <c r="M2098"/>
      <c r="O2098"/>
      <c r="P2098"/>
      <c r="R2098"/>
      <c r="S2098"/>
      <c r="U2098"/>
      <c r="V2098"/>
    </row>
    <row r="2099" spans="11:22">
      <c r="K2099"/>
      <c r="L2099"/>
      <c r="M2099"/>
      <c r="O2099"/>
      <c r="P2099"/>
      <c r="R2099"/>
      <c r="S2099"/>
      <c r="U2099"/>
      <c r="V2099"/>
    </row>
    <row r="2100" spans="11:22">
      <c r="K2100"/>
      <c r="L2100"/>
      <c r="M2100"/>
      <c r="O2100"/>
      <c r="P2100"/>
      <c r="R2100"/>
      <c r="S2100"/>
      <c r="U2100"/>
      <c r="V2100"/>
    </row>
    <row r="2101" spans="11:22">
      <c r="K2101"/>
      <c r="L2101"/>
      <c r="M2101"/>
      <c r="O2101"/>
      <c r="P2101"/>
      <c r="R2101"/>
      <c r="S2101"/>
      <c r="U2101"/>
      <c r="V2101"/>
    </row>
    <row r="2102" spans="11:22">
      <c r="K2102"/>
      <c r="L2102"/>
      <c r="M2102"/>
      <c r="O2102"/>
      <c r="P2102"/>
      <c r="R2102"/>
      <c r="S2102"/>
      <c r="U2102"/>
      <c r="V2102"/>
    </row>
    <row r="2103" spans="11:22">
      <c r="K2103"/>
      <c r="L2103"/>
      <c r="M2103"/>
      <c r="O2103"/>
      <c r="P2103"/>
      <c r="R2103"/>
      <c r="S2103"/>
      <c r="U2103"/>
      <c r="V2103"/>
    </row>
    <row r="2104" spans="11:22">
      <c r="K2104"/>
      <c r="L2104"/>
      <c r="M2104"/>
      <c r="O2104"/>
      <c r="P2104"/>
      <c r="R2104"/>
      <c r="S2104"/>
      <c r="U2104"/>
      <c r="V2104"/>
    </row>
    <row r="2105" spans="11:22">
      <c r="K2105"/>
      <c r="L2105"/>
      <c r="M2105"/>
      <c r="O2105"/>
      <c r="P2105"/>
      <c r="R2105"/>
      <c r="S2105"/>
      <c r="U2105"/>
      <c r="V2105"/>
    </row>
    <row r="2106" spans="11:22">
      <c r="K2106"/>
      <c r="L2106"/>
      <c r="M2106"/>
      <c r="O2106"/>
      <c r="P2106"/>
      <c r="R2106"/>
      <c r="S2106"/>
      <c r="U2106"/>
      <c r="V2106"/>
    </row>
    <row r="2107" spans="11:22">
      <c r="K2107"/>
      <c r="L2107"/>
      <c r="M2107"/>
      <c r="O2107"/>
      <c r="P2107"/>
      <c r="R2107"/>
      <c r="S2107"/>
      <c r="U2107"/>
      <c r="V2107"/>
    </row>
    <row r="2108" spans="11:22">
      <c r="K2108"/>
      <c r="L2108"/>
      <c r="M2108"/>
      <c r="O2108"/>
      <c r="P2108"/>
      <c r="R2108"/>
      <c r="S2108"/>
      <c r="U2108"/>
      <c r="V2108"/>
    </row>
    <row r="2109" spans="11:22">
      <c r="K2109"/>
      <c r="L2109"/>
      <c r="M2109"/>
      <c r="O2109"/>
      <c r="P2109"/>
      <c r="R2109"/>
      <c r="S2109"/>
      <c r="U2109"/>
      <c r="V2109"/>
    </row>
    <row r="2110" spans="11:22">
      <c r="K2110"/>
      <c r="L2110"/>
      <c r="M2110"/>
      <c r="O2110"/>
      <c r="P2110"/>
      <c r="R2110"/>
      <c r="S2110"/>
      <c r="U2110"/>
      <c r="V2110"/>
    </row>
    <row r="2111" spans="11:22">
      <c r="K2111"/>
      <c r="L2111"/>
      <c r="M2111"/>
      <c r="O2111"/>
      <c r="P2111"/>
      <c r="R2111"/>
      <c r="S2111"/>
      <c r="U2111"/>
      <c r="V2111"/>
    </row>
    <row r="2112" spans="11:22">
      <c r="K2112"/>
      <c r="L2112"/>
      <c r="M2112"/>
      <c r="O2112"/>
      <c r="P2112"/>
      <c r="R2112"/>
      <c r="S2112"/>
      <c r="U2112"/>
      <c r="V2112"/>
    </row>
    <row r="2113" spans="11:22">
      <c r="K2113"/>
      <c r="L2113"/>
      <c r="M2113"/>
      <c r="O2113"/>
      <c r="P2113"/>
      <c r="R2113"/>
      <c r="S2113"/>
      <c r="U2113"/>
      <c r="V2113"/>
    </row>
    <row r="2114" spans="11:22">
      <c r="K2114"/>
      <c r="L2114"/>
      <c r="M2114"/>
      <c r="O2114"/>
      <c r="P2114"/>
      <c r="R2114"/>
      <c r="S2114"/>
      <c r="U2114"/>
      <c r="V2114"/>
    </row>
    <row r="2115" spans="11:22">
      <c r="K2115"/>
      <c r="L2115"/>
      <c r="M2115"/>
      <c r="O2115"/>
      <c r="P2115"/>
      <c r="R2115"/>
      <c r="S2115"/>
      <c r="U2115"/>
      <c r="V2115"/>
    </row>
    <row r="2116" spans="11:22">
      <c r="K2116"/>
      <c r="L2116"/>
      <c r="M2116"/>
      <c r="O2116"/>
      <c r="P2116"/>
      <c r="R2116"/>
      <c r="S2116"/>
      <c r="U2116"/>
      <c r="V2116"/>
    </row>
    <row r="2117" spans="11:22">
      <c r="K2117"/>
      <c r="L2117"/>
      <c r="M2117"/>
      <c r="O2117"/>
      <c r="P2117"/>
      <c r="R2117"/>
      <c r="S2117"/>
      <c r="U2117"/>
      <c r="V2117"/>
    </row>
    <row r="2118" spans="11:22">
      <c r="K2118"/>
      <c r="L2118"/>
      <c r="M2118"/>
      <c r="O2118"/>
      <c r="P2118"/>
      <c r="R2118"/>
      <c r="S2118"/>
      <c r="U2118"/>
      <c r="V2118"/>
    </row>
    <row r="2119" spans="11:22">
      <c r="K2119"/>
      <c r="L2119"/>
      <c r="M2119"/>
      <c r="O2119"/>
      <c r="P2119"/>
      <c r="R2119"/>
      <c r="S2119"/>
      <c r="U2119"/>
      <c r="V2119"/>
    </row>
    <row r="2120" spans="11:22">
      <c r="K2120"/>
      <c r="L2120"/>
      <c r="M2120"/>
      <c r="O2120"/>
      <c r="P2120"/>
      <c r="R2120"/>
      <c r="S2120"/>
      <c r="U2120"/>
      <c r="V2120"/>
    </row>
    <row r="2121" spans="11:22">
      <c r="K2121"/>
      <c r="L2121"/>
      <c r="M2121"/>
      <c r="O2121"/>
      <c r="P2121"/>
      <c r="R2121"/>
      <c r="S2121"/>
      <c r="U2121"/>
      <c r="V2121"/>
    </row>
    <row r="2122" spans="11:22">
      <c r="K2122"/>
      <c r="L2122"/>
      <c r="M2122"/>
      <c r="O2122"/>
      <c r="P2122"/>
      <c r="R2122"/>
      <c r="S2122"/>
      <c r="U2122"/>
      <c r="V2122"/>
    </row>
    <row r="2123" spans="11:22">
      <c r="K2123"/>
      <c r="L2123"/>
      <c r="M2123"/>
      <c r="O2123"/>
      <c r="P2123"/>
      <c r="R2123"/>
      <c r="S2123"/>
      <c r="U2123"/>
      <c r="V2123"/>
    </row>
    <row r="2124" spans="11:22">
      <c r="K2124"/>
      <c r="L2124"/>
      <c r="M2124"/>
      <c r="O2124"/>
      <c r="P2124"/>
      <c r="R2124"/>
      <c r="S2124"/>
      <c r="U2124"/>
      <c r="V2124"/>
    </row>
    <row r="2125" spans="11:22">
      <c r="K2125"/>
      <c r="L2125"/>
      <c r="M2125"/>
      <c r="O2125"/>
      <c r="P2125"/>
      <c r="R2125"/>
      <c r="S2125"/>
      <c r="U2125"/>
      <c r="V2125"/>
    </row>
    <row r="2126" spans="11:22">
      <c r="K2126"/>
      <c r="L2126"/>
      <c r="M2126"/>
      <c r="O2126"/>
      <c r="P2126"/>
      <c r="R2126"/>
      <c r="S2126"/>
      <c r="U2126"/>
      <c r="V2126"/>
    </row>
    <row r="2127" spans="11:22">
      <c r="K2127"/>
      <c r="L2127"/>
      <c r="M2127"/>
      <c r="O2127"/>
      <c r="P2127"/>
      <c r="R2127"/>
      <c r="S2127"/>
      <c r="U2127"/>
      <c r="V2127"/>
    </row>
    <row r="2128" spans="11:22">
      <c r="K2128"/>
      <c r="L2128"/>
      <c r="M2128"/>
      <c r="O2128"/>
      <c r="P2128"/>
      <c r="R2128"/>
      <c r="S2128"/>
      <c r="U2128"/>
      <c r="V2128"/>
    </row>
    <row r="2129" spans="11:22">
      <c r="K2129"/>
      <c r="L2129"/>
      <c r="M2129"/>
      <c r="O2129"/>
      <c r="P2129"/>
      <c r="R2129"/>
      <c r="S2129"/>
      <c r="U2129"/>
      <c r="V2129"/>
    </row>
    <row r="2130" spans="11:22">
      <c r="K2130"/>
      <c r="L2130"/>
      <c r="M2130"/>
      <c r="O2130"/>
      <c r="P2130"/>
      <c r="R2130"/>
      <c r="S2130"/>
      <c r="U2130"/>
      <c r="V2130"/>
    </row>
    <row r="2131" spans="11:22">
      <c r="K2131"/>
      <c r="L2131"/>
      <c r="M2131"/>
      <c r="O2131"/>
      <c r="P2131"/>
      <c r="R2131"/>
      <c r="S2131"/>
      <c r="U2131"/>
      <c r="V2131"/>
    </row>
    <row r="2132" spans="11:22">
      <c r="K2132"/>
      <c r="L2132"/>
      <c r="M2132"/>
      <c r="O2132"/>
      <c r="P2132"/>
      <c r="R2132"/>
      <c r="S2132"/>
      <c r="U2132"/>
      <c r="V2132"/>
    </row>
    <row r="2133" spans="11:22">
      <c r="K2133"/>
      <c r="L2133"/>
      <c r="M2133"/>
      <c r="O2133"/>
      <c r="P2133"/>
      <c r="R2133"/>
      <c r="S2133"/>
      <c r="U2133"/>
      <c r="V2133"/>
    </row>
    <row r="2134" spans="11:22">
      <c r="K2134"/>
      <c r="L2134"/>
      <c r="M2134"/>
      <c r="O2134"/>
      <c r="P2134"/>
      <c r="R2134"/>
      <c r="S2134"/>
      <c r="U2134"/>
      <c r="V2134"/>
    </row>
    <row r="2135" spans="11:22">
      <c r="K2135"/>
      <c r="L2135"/>
      <c r="M2135"/>
      <c r="O2135"/>
      <c r="P2135"/>
      <c r="R2135"/>
      <c r="S2135"/>
      <c r="U2135"/>
      <c r="V2135"/>
    </row>
    <row r="2136" spans="11:22">
      <c r="K2136"/>
      <c r="L2136"/>
      <c r="M2136"/>
      <c r="O2136"/>
      <c r="P2136"/>
      <c r="R2136"/>
      <c r="S2136"/>
      <c r="U2136"/>
      <c r="V2136"/>
    </row>
    <row r="2137" spans="11:22">
      <c r="K2137"/>
      <c r="L2137"/>
      <c r="M2137"/>
      <c r="O2137"/>
      <c r="P2137"/>
      <c r="R2137"/>
      <c r="S2137"/>
      <c r="U2137"/>
      <c r="V2137"/>
    </row>
    <row r="2138" spans="11:22">
      <c r="K2138"/>
      <c r="L2138"/>
      <c r="M2138"/>
      <c r="O2138"/>
      <c r="P2138"/>
      <c r="R2138"/>
      <c r="S2138"/>
      <c r="U2138"/>
      <c r="V2138"/>
    </row>
    <row r="2139" spans="11:22">
      <c r="K2139"/>
      <c r="L2139"/>
      <c r="M2139"/>
      <c r="O2139"/>
      <c r="P2139"/>
      <c r="R2139"/>
      <c r="S2139"/>
      <c r="U2139"/>
      <c r="V2139"/>
    </row>
    <row r="2140" spans="11:22">
      <c r="K2140"/>
      <c r="L2140"/>
      <c r="M2140"/>
      <c r="O2140"/>
      <c r="P2140"/>
      <c r="R2140"/>
      <c r="S2140"/>
      <c r="U2140"/>
      <c r="V2140"/>
    </row>
    <row r="2141" spans="11:22">
      <c r="K2141"/>
      <c r="L2141"/>
      <c r="M2141"/>
      <c r="O2141"/>
      <c r="P2141"/>
      <c r="R2141"/>
      <c r="S2141"/>
      <c r="U2141"/>
      <c r="V2141"/>
    </row>
    <row r="2142" spans="11:22">
      <c r="K2142"/>
      <c r="L2142"/>
      <c r="M2142"/>
      <c r="O2142"/>
      <c r="P2142"/>
      <c r="R2142"/>
      <c r="S2142"/>
      <c r="U2142"/>
      <c r="V2142"/>
    </row>
    <row r="2143" spans="11:22">
      <c r="K2143"/>
      <c r="L2143"/>
      <c r="M2143"/>
      <c r="O2143"/>
      <c r="P2143"/>
      <c r="R2143"/>
      <c r="S2143"/>
      <c r="U2143"/>
      <c r="V2143"/>
    </row>
    <row r="2144" spans="11:22">
      <c r="K2144"/>
      <c r="L2144"/>
      <c r="M2144"/>
      <c r="O2144"/>
      <c r="P2144"/>
      <c r="R2144"/>
      <c r="S2144"/>
      <c r="U2144"/>
      <c r="V2144"/>
    </row>
    <row r="2145" spans="11:22">
      <c r="K2145"/>
      <c r="L2145"/>
      <c r="M2145"/>
      <c r="O2145"/>
      <c r="P2145"/>
      <c r="R2145"/>
      <c r="S2145"/>
      <c r="U2145"/>
      <c r="V2145"/>
    </row>
    <row r="2146" spans="11:22">
      <c r="K2146"/>
      <c r="L2146"/>
      <c r="M2146"/>
      <c r="O2146"/>
      <c r="P2146"/>
      <c r="R2146"/>
      <c r="S2146"/>
      <c r="U2146"/>
      <c r="V2146"/>
    </row>
    <row r="2147" spans="11:22">
      <c r="K2147"/>
      <c r="L2147"/>
      <c r="M2147"/>
      <c r="O2147"/>
      <c r="P2147"/>
      <c r="R2147"/>
      <c r="S2147"/>
      <c r="U2147"/>
      <c r="V2147"/>
    </row>
    <row r="2148" spans="11:22">
      <c r="K2148"/>
      <c r="L2148"/>
      <c r="M2148"/>
      <c r="O2148"/>
      <c r="P2148"/>
      <c r="R2148"/>
      <c r="S2148"/>
      <c r="U2148"/>
      <c r="V2148"/>
    </row>
    <row r="2149" spans="11:22">
      <c r="K2149"/>
      <c r="L2149"/>
      <c r="M2149"/>
      <c r="O2149"/>
      <c r="P2149"/>
      <c r="R2149"/>
      <c r="S2149"/>
      <c r="U2149"/>
      <c r="V2149"/>
    </row>
    <row r="2150" spans="11:22">
      <c r="K2150"/>
      <c r="L2150"/>
      <c r="M2150"/>
      <c r="O2150"/>
      <c r="P2150"/>
      <c r="R2150"/>
      <c r="S2150"/>
      <c r="U2150"/>
      <c r="V2150"/>
    </row>
    <row r="2151" spans="11:22">
      <c r="K2151"/>
      <c r="L2151"/>
      <c r="M2151"/>
      <c r="O2151"/>
      <c r="P2151"/>
      <c r="R2151"/>
      <c r="S2151"/>
      <c r="U2151"/>
      <c r="V2151"/>
    </row>
    <row r="2152" spans="11:22">
      <c r="K2152"/>
      <c r="L2152"/>
      <c r="M2152"/>
      <c r="O2152"/>
      <c r="P2152"/>
      <c r="R2152"/>
      <c r="S2152"/>
      <c r="U2152"/>
      <c r="V2152"/>
    </row>
    <row r="2153" spans="11:22">
      <c r="K2153"/>
      <c r="L2153"/>
      <c r="M2153"/>
      <c r="O2153"/>
      <c r="P2153"/>
      <c r="R2153"/>
      <c r="S2153"/>
      <c r="U2153"/>
      <c r="V2153"/>
    </row>
    <row r="2154" spans="11:22">
      <c r="K2154"/>
      <c r="L2154"/>
      <c r="M2154"/>
      <c r="O2154"/>
      <c r="P2154"/>
      <c r="R2154"/>
      <c r="S2154"/>
      <c r="U2154"/>
      <c r="V2154"/>
    </row>
    <row r="2155" spans="11:22">
      <c r="K2155"/>
      <c r="L2155"/>
      <c r="M2155"/>
      <c r="O2155"/>
      <c r="P2155"/>
      <c r="R2155"/>
      <c r="S2155"/>
      <c r="U2155"/>
      <c r="V2155"/>
    </row>
    <row r="2156" spans="11:22">
      <c r="K2156"/>
      <c r="L2156"/>
      <c r="M2156"/>
      <c r="O2156"/>
      <c r="P2156"/>
      <c r="R2156"/>
      <c r="S2156"/>
      <c r="U2156"/>
      <c r="V2156"/>
    </row>
    <row r="2157" spans="11:22">
      <c r="K2157"/>
      <c r="L2157"/>
      <c r="M2157"/>
      <c r="O2157"/>
      <c r="P2157"/>
      <c r="R2157"/>
      <c r="S2157"/>
      <c r="U2157"/>
      <c r="V2157"/>
    </row>
    <row r="2158" spans="11:22">
      <c r="K2158"/>
      <c r="L2158"/>
      <c r="M2158"/>
      <c r="O2158"/>
      <c r="P2158"/>
      <c r="R2158"/>
      <c r="S2158"/>
      <c r="U2158"/>
      <c r="V2158"/>
    </row>
    <row r="2159" spans="11:22">
      <c r="K2159"/>
      <c r="L2159"/>
      <c r="M2159"/>
      <c r="O2159"/>
      <c r="P2159"/>
      <c r="R2159"/>
      <c r="S2159"/>
      <c r="U2159"/>
      <c r="V2159"/>
    </row>
    <row r="2160" spans="11:22">
      <c r="K2160"/>
      <c r="L2160"/>
      <c r="M2160"/>
      <c r="O2160"/>
      <c r="P2160"/>
      <c r="R2160"/>
      <c r="S2160"/>
      <c r="U2160"/>
      <c r="V2160"/>
    </row>
    <row r="2161" spans="11:22">
      <c r="K2161"/>
      <c r="L2161"/>
      <c r="M2161"/>
      <c r="O2161"/>
      <c r="P2161"/>
      <c r="R2161"/>
      <c r="S2161"/>
      <c r="U2161"/>
      <c r="V2161"/>
    </row>
    <row r="2162" spans="11:22">
      <c r="K2162"/>
      <c r="L2162"/>
      <c r="M2162"/>
      <c r="O2162"/>
      <c r="P2162"/>
      <c r="R2162"/>
      <c r="S2162"/>
      <c r="U2162"/>
      <c r="V2162"/>
    </row>
    <row r="2163" spans="11:22">
      <c r="K2163"/>
      <c r="L2163"/>
      <c r="M2163"/>
      <c r="O2163"/>
      <c r="P2163"/>
      <c r="R2163"/>
      <c r="S2163"/>
      <c r="U2163"/>
      <c r="V2163"/>
    </row>
    <row r="2164" spans="11:22">
      <c r="K2164"/>
      <c r="L2164"/>
      <c r="M2164"/>
      <c r="O2164"/>
      <c r="P2164"/>
      <c r="R2164"/>
      <c r="S2164"/>
      <c r="U2164"/>
      <c r="V2164"/>
    </row>
    <row r="2165" spans="11:22">
      <c r="K2165"/>
      <c r="L2165"/>
      <c r="M2165"/>
      <c r="O2165"/>
      <c r="P2165"/>
      <c r="R2165"/>
      <c r="S2165"/>
      <c r="U2165"/>
      <c r="V2165"/>
    </row>
    <row r="2166" spans="11:22">
      <c r="K2166"/>
      <c r="L2166"/>
      <c r="M2166"/>
      <c r="O2166"/>
      <c r="P2166"/>
      <c r="R2166"/>
      <c r="S2166"/>
      <c r="U2166"/>
      <c r="V2166"/>
    </row>
    <row r="2167" spans="11:22">
      <c r="K2167"/>
      <c r="L2167"/>
      <c r="M2167"/>
      <c r="O2167"/>
      <c r="P2167"/>
      <c r="R2167"/>
      <c r="S2167"/>
      <c r="U2167"/>
      <c r="V2167"/>
    </row>
    <row r="2168" spans="11:22">
      <c r="K2168"/>
      <c r="L2168"/>
      <c r="M2168"/>
      <c r="O2168"/>
      <c r="P2168"/>
      <c r="R2168"/>
      <c r="S2168"/>
      <c r="U2168"/>
      <c r="V2168"/>
    </row>
    <row r="2169" spans="11:22">
      <c r="K2169"/>
      <c r="L2169"/>
      <c r="M2169"/>
      <c r="O2169"/>
      <c r="P2169"/>
      <c r="R2169"/>
      <c r="S2169"/>
      <c r="U2169"/>
      <c r="V2169"/>
    </row>
    <row r="2170" spans="11:22">
      <c r="K2170"/>
      <c r="L2170"/>
      <c r="M2170"/>
      <c r="O2170"/>
      <c r="P2170"/>
      <c r="R2170"/>
      <c r="S2170"/>
      <c r="U2170"/>
      <c r="V2170"/>
    </row>
    <row r="2171" spans="11:22">
      <c r="K2171"/>
      <c r="L2171"/>
      <c r="M2171"/>
      <c r="O2171"/>
      <c r="P2171"/>
      <c r="R2171"/>
      <c r="S2171"/>
      <c r="U2171"/>
      <c r="V2171"/>
    </row>
    <row r="2172" spans="11:22">
      <c r="K2172"/>
      <c r="L2172"/>
      <c r="M2172"/>
      <c r="O2172"/>
      <c r="P2172"/>
      <c r="R2172"/>
      <c r="S2172"/>
      <c r="U2172"/>
      <c r="V2172"/>
    </row>
    <row r="2173" spans="11:22">
      <c r="K2173"/>
      <c r="L2173"/>
      <c r="M2173"/>
      <c r="O2173"/>
      <c r="P2173"/>
      <c r="R2173"/>
      <c r="S2173"/>
      <c r="U2173"/>
      <c r="V2173"/>
    </row>
    <row r="2174" spans="11:22">
      <c r="K2174"/>
      <c r="L2174"/>
      <c r="M2174"/>
      <c r="O2174"/>
      <c r="P2174"/>
      <c r="R2174"/>
      <c r="S2174"/>
      <c r="U2174"/>
      <c r="V2174"/>
    </row>
    <row r="2175" spans="11:22">
      <c r="K2175"/>
      <c r="L2175"/>
      <c r="M2175"/>
      <c r="O2175"/>
      <c r="P2175"/>
      <c r="R2175"/>
      <c r="S2175"/>
      <c r="U2175"/>
      <c r="V2175"/>
    </row>
    <row r="2176" spans="11:22">
      <c r="K2176"/>
      <c r="L2176"/>
      <c r="M2176"/>
      <c r="O2176"/>
      <c r="P2176"/>
      <c r="R2176"/>
      <c r="S2176"/>
      <c r="U2176"/>
      <c r="V2176"/>
    </row>
    <row r="2177" spans="11:22">
      <c r="K2177"/>
      <c r="L2177"/>
      <c r="M2177"/>
      <c r="O2177"/>
      <c r="P2177"/>
      <c r="R2177"/>
      <c r="S2177"/>
      <c r="U2177"/>
      <c r="V2177"/>
    </row>
    <row r="2178" spans="11:22">
      <c r="K2178"/>
      <c r="L2178"/>
      <c r="M2178"/>
      <c r="O2178"/>
      <c r="P2178"/>
      <c r="R2178"/>
      <c r="S2178"/>
      <c r="U2178"/>
      <c r="V2178"/>
    </row>
    <row r="2179" spans="11:22">
      <c r="K2179"/>
      <c r="L2179"/>
      <c r="M2179"/>
      <c r="O2179"/>
      <c r="P2179"/>
      <c r="R2179"/>
      <c r="S2179"/>
      <c r="U2179"/>
      <c r="V2179"/>
    </row>
    <row r="2180" spans="11:22">
      <c r="K2180"/>
      <c r="L2180"/>
      <c r="M2180"/>
      <c r="O2180"/>
      <c r="P2180"/>
      <c r="R2180"/>
      <c r="S2180"/>
      <c r="U2180"/>
      <c r="V2180"/>
    </row>
    <row r="2181" spans="11:22">
      <c r="K2181"/>
      <c r="L2181"/>
      <c r="M2181"/>
      <c r="O2181"/>
      <c r="P2181"/>
      <c r="R2181"/>
      <c r="S2181"/>
      <c r="U2181"/>
      <c r="V2181"/>
    </row>
    <row r="2182" spans="11:22">
      <c r="K2182"/>
      <c r="L2182"/>
      <c r="M2182"/>
      <c r="O2182"/>
      <c r="P2182"/>
      <c r="R2182"/>
      <c r="S2182"/>
      <c r="U2182"/>
      <c r="V2182"/>
    </row>
    <row r="2183" spans="11:22">
      <c r="K2183"/>
      <c r="L2183"/>
      <c r="M2183"/>
      <c r="O2183"/>
      <c r="P2183"/>
      <c r="R2183"/>
      <c r="S2183"/>
      <c r="U2183"/>
      <c r="V2183"/>
    </row>
    <row r="2184" spans="11:22">
      <c r="K2184"/>
      <c r="L2184"/>
      <c r="M2184"/>
      <c r="O2184"/>
      <c r="P2184"/>
      <c r="R2184"/>
      <c r="S2184"/>
      <c r="U2184"/>
      <c r="V2184"/>
    </row>
    <row r="2185" spans="11:22">
      <c r="K2185"/>
      <c r="L2185"/>
      <c r="M2185"/>
      <c r="O2185"/>
      <c r="P2185"/>
      <c r="R2185"/>
      <c r="S2185"/>
      <c r="U2185"/>
      <c r="V2185"/>
    </row>
    <row r="2186" spans="11:22">
      <c r="K2186"/>
      <c r="L2186"/>
      <c r="M2186"/>
      <c r="O2186"/>
      <c r="P2186"/>
      <c r="R2186"/>
      <c r="S2186"/>
      <c r="U2186"/>
      <c r="V2186"/>
    </row>
    <row r="2187" spans="11:22">
      <c r="K2187"/>
      <c r="L2187"/>
      <c r="M2187"/>
      <c r="O2187"/>
      <c r="P2187"/>
      <c r="R2187"/>
      <c r="S2187"/>
      <c r="U2187"/>
      <c r="V2187"/>
    </row>
    <row r="2188" spans="11:22">
      <c r="K2188"/>
      <c r="L2188"/>
      <c r="M2188"/>
      <c r="O2188"/>
      <c r="P2188"/>
      <c r="R2188"/>
      <c r="S2188"/>
      <c r="U2188"/>
      <c r="V2188"/>
    </row>
    <row r="2189" spans="11:22">
      <c r="K2189"/>
      <c r="L2189"/>
      <c r="M2189"/>
      <c r="O2189"/>
      <c r="P2189"/>
      <c r="R2189"/>
      <c r="S2189"/>
      <c r="U2189"/>
      <c r="V2189"/>
    </row>
    <row r="2190" spans="11:22">
      <c r="K2190"/>
      <c r="L2190"/>
      <c r="M2190"/>
      <c r="O2190"/>
      <c r="P2190"/>
      <c r="R2190"/>
      <c r="S2190"/>
      <c r="U2190"/>
      <c r="V2190"/>
    </row>
    <row r="2191" spans="11:22">
      <c r="K2191"/>
      <c r="L2191"/>
      <c r="M2191"/>
      <c r="O2191"/>
      <c r="P2191"/>
      <c r="R2191"/>
      <c r="S2191"/>
      <c r="U2191"/>
      <c r="V2191"/>
    </row>
    <row r="2192" spans="11:22">
      <c r="K2192"/>
      <c r="L2192"/>
      <c r="M2192"/>
      <c r="O2192"/>
      <c r="P2192"/>
      <c r="R2192"/>
      <c r="S2192"/>
      <c r="U2192"/>
      <c r="V2192"/>
    </row>
    <row r="2193" spans="11:22">
      <c r="K2193"/>
      <c r="L2193"/>
      <c r="M2193"/>
      <c r="O2193"/>
      <c r="P2193"/>
      <c r="R2193"/>
      <c r="S2193"/>
      <c r="U2193"/>
      <c r="V2193"/>
    </row>
    <row r="2194" spans="11:22">
      <c r="K2194"/>
      <c r="L2194"/>
      <c r="M2194"/>
      <c r="O2194"/>
      <c r="P2194"/>
      <c r="R2194"/>
      <c r="S2194"/>
      <c r="U2194"/>
      <c r="V2194"/>
    </row>
    <row r="2195" spans="11:22">
      <c r="K2195"/>
      <c r="L2195"/>
      <c r="M2195"/>
      <c r="O2195"/>
      <c r="P2195"/>
      <c r="R2195"/>
      <c r="S2195"/>
      <c r="U2195"/>
      <c r="V2195"/>
    </row>
    <row r="2196" spans="11:22">
      <c r="K2196"/>
      <c r="L2196"/>
      <c r="M2196"/>
      <c r="O2196"/>
      <c r="P2196"/>
      <c r="R2196"/>
      <c r="S2196"/>
      <c r="U2196"/>
      <c r="V2196"/>
    </row>
    <row r="2197" spans="11:22">
      <c r="K2197"/>
      <c r="L2197"/>
      <c r="M2197"/>
      <c r="O2197"/>
      <c r="P2197"/>
      <c r="R2197"/>
      <c r="S2197"/>
      <c r="U2197"/>
      <c r="V2197"/>
    </row>
    <row r="2198" spans="11:22">
      <c r="K2198"/>
      <c r="L2198"/>
      <c r="M2198"/>
      <c r="O2198"/>
      <c r="P2198"/>
      <c r="R2198"/>
      <c r="S2198"/>
      <c r="U2198"/>
      <c r="V2198"/>
    </row>
    <row r="2199" spans="11:22">
      <c r="K2199"/>
      <c r="L2199"/>
      <c r="M2199"/>
      <c r="O2199"/>
      <c r="P2199"/>
      <c r="R2199"/>
      <c r="S2199"/>
      <c r="U2199"/>
      <c r="V2199"/>
    </row>
    <row r="2200" spans="11:22">
      <c r="K2200"/>
      <c r="L2200"/>
      <c r="M2200"/>
      <c r="O2200"/>
      <c r="P2200"/>
      <c r="R2200"/>
      <c r="S2200"/>
      <c r="U2200"/>
      <c r="V2200"/>
    </row>
    <row r="2201" spans="11:22">
      <c r="K2201"/>
      <c r="L2201"/>
      <c r="M2201"/>
      <c r="O2201"/>
      <c r="P2201"/>
      <c r="R2201"/>
      <c r="S2201"/>
      <c r="U2201"/>
      <c r="V2201"/>
    </row>
    <row r="2202" spans="11:22">
      <c r="K2202"/>
      <c r="L2202"/>
      <c r="M2202"/>
      <c r="O2202"/>
      <c r="P2202"/>
      <c r="R2202"/>
      <c r="S2202"/>
      <c r="U2202"/>
      <c r="V2202"/>
    </row>
    <row r="2203" spans="11:22">
      <c r="K2203"/>
      <c r="L2203"/>
      <c r="M2203"/>
      <c r="O2203"/>
      <c r="P2203"/>
      <c r="R2203"/>
      <c r="S2203"/>
      <c r="U2203"/>
      <c r="V2203"/>
    </row>
    <row r="2204" spans="11:22">
      <c r="K2204"/>
      <c r="L2204"/>
      <c r="M2204"/>
      <c r="O2204"/>
      <c r="P2204"/>
      <c r="R2204"/>
      <c r="S2204"/>
      <c r="U2204"/>
      <c r="V2204"/>
    </row>
    <row r="2205" spans="11:22">
      <c r="K2205"/>
      <c r="L2205"/>
      <c r="M2205"/>
      <c r="O2205"/>
      <c r="P2205"/>
      <c r="R2205"/>
      <c r="S2205"/>
      <c r="U2205"/>
      <c r="V2205"/>
    </row>
    <row r="2206" spans="11:22">
      <c r="K2206"/>
      <c r="L2206"/>
      <c r="M2206"/>
      <c r="O2206"/>
      <c r="P2206"/>
      <c r="R2206"/>
      <c r="S2206"/>
      <c r="U2206"/>
      <c r="V2206"/>
    </row>
    <row r="2207" spans="11:22">
      <c r="K2207"/>
      <c r="L2207"/>
      <c r="M2207"/>
      <c r="O2207"/>
      <c r="P2207"/>
      <c r="R2207"/>
      <c r="S2207"/>
      <c r="U2207"/>
      <c r="V2207"/>
    </row>
    <row r="2208" spans="11:22">
      <c r="K2208"/>
      <c r="L2208"/>
      <c r="M2208"/>
      <c r="O2208"/>
      <c r="P2208"/>
      <c r="R2208"/>
      <c r="S2208"/>
      <c r="U2208"/>
      <c r="V2208"/>
    </row>
    <row r="2209" spans="11:22">
      <c r="K2209"/>
      <c r="L2209"/>
      <c r="M2209"/>
      <c r="O2209"/>
      <c r="P2209"/>
      <c r="R2209"/>
      <c r="S2209"/>
      <c r="U2209"/>
      <c r="V2209"/>
    </row>
    <row r="2210" spans="11:22">
      <c r="K2210"/>
      <c r="L2210"/>
      <c r="M2210"/>
      <c r="O2210"/>
      <c r="P2210"/>
      <c r="R2210"/>
      <c r="S2210"/>
      <c r="U2210"/>
      <c r="V2210"/>
    </row>
    <row r="2211" spans="11:22">
      <c r="K2211"/>
      <c r="L2211"/>
      <c r="M2211"/>
      <c r="O2211"/>
      <c r="P2211"/>
      <c r="R2211"/>
      <c r="S2211"/>
      <c r="U2211"/>
      <c r="V2211"/>
    </row>
    <row r="2212" spans="11:22">
      <c r="K2212"/>
      <c r="L2212"/>
      <c r="M2212"/>
      <c r="O2212"/>
      <c r="P2212"/>
      <c r="R2212"/>
      <c r="S2212"/>
      <c r="U2212"/>
      <c r="V2212"/>
    </row>
    <row r="2213" spans="11:22">
      <c r="K2213"/>
      <c r="L2213"/>
      <c r="M2213"/>
      <c r="O2213"/>
      <c r="P2213"/>
      <c r="R2213"/>
      <c r="S2213"/>
      <c r="U2213"/>
      <c r="V2213"/>
    </row>
    <row r="2214" spans="11:22">
      <c r="K2214"/>
      <c r="L2214"/>
      <c r="M2214"/>
      <c r="O2214"/>
      <c r="P2214"/>
      <c r="R2214"/>
      <c r="S2214"/>
      <c r="U2214"/>
      <c r="V2214"/>
    </row>
    <row r="2215" spans="11:22">
      <c r="K2215"/>
      <c r="L2215"/>
      <c r="M2215"/>
      <c r="O2215"/>
      <c r="P2215"/>
      <c r="R2215"/>
      <c r="S2215"/>
      <c r="U2215"/>
      <c r="V2215"/>
    </row>
    <row r="2216" spans="11:22">
      <c r="K2216"/>
      <c r="L2216"/>
      <c r="M2216"/>
      <c r="O2216"/>
      <c r="P2216"/>
      <c r="R2216"/>
      <c r="S2216"/>
      <c r="U2216"/>
      <c r="V2216"/>
    </row>
    <row r="2217" spans="11:22">
      <c r="K2217"/>
      <c r="L2217"/>
      <c r="M2217"/>
      <c r="O2217"/>
      <c r="P2217"/>
      <c r="R2217"/>
      <c r="S2217"/>
      <c r="U2217"/>
      <c r="V2217"/>
    </row>
    <row r="2218" spans="11:22">
      <c r="K2218"/>
      <c r="L2218"/>
      <c r="M2218"/>
      <c r="O2218"/>
      <c r="P2218"/>
      <c r="R2218"/>
      <c r="S2218"/>
      <c r="U2218"/>
      <c r="V2218"/>
    </row>
    <row r="2219" spans="11:22">
      <c r="K2219"/>
      <c r="L2219"/>
      <c r="M2219"/>
      <c r="O2219"/>
      <c r="P2219"/>
      <c r="R2219"/>
      <c r="S2219"/>
      <c r="U2219"/>
      <c r="V2219"/>
    </row>
    <row r="2220" spans="11:22">
      <c r="K2220"/>
      <c r="L2220"/>
      <c r="M2220"/>
      <c r="O2220"/>
      <c r="P2220"/>
      <c r="R2220"/>
      <c r="S2220"/>
      <c r="U2220"/>
      <c r="V2220"/>
    </row>
    <row r="2221" spans="11:22">
      <c r="K2221"/>
      <c r="L2221"/>
      <c r="M2221"/>
      <c r="O2221"/>
      <c r="P2221"/>
      <c r="R2221"/>
      <c r="S2221"/>
      <c r="U2221"/>
      <c r="V2221"/>
    </row>
    <row r="2222" spans="11:22">
      <c r="K2222"/>
      <c r="L2222"/>
      <c r="M2222"/>
      <c r="O2222"/>
      <c r="P2222"/>
      <c r="R2222"/>
      <c r="S2222"/>
      <c r="U2222"/>
      <c r="V2222"/>
    </row>
    <row r="2223" spans="11:22">
      <c r="K2223"/>
      <c r="L2223"/>
      <c r="M2223"/>
      <c r="O2223"/>
      <c r="P2223"/>
      <c r="R2223"/>
      <c r="S2223"/>
      <c r="U2223"/>
      <c r="V2223"/>
    </row>
    <row r="2224" spans="11:22">
      <c r="K2224"/>
      <c r="L2224"/>
      <c r="M2224"/>
      <c r="O2224"/>
      <c r="P2224"/>
      <c r="R2224"/>
      <c r="S2224"/>
      <c r="U2224"/>
      <c r="V2224"/>
    </row>
    <row r="2225" spans="11:22">
      <c r="K2225"/>
      <c r="L2225"/>
      <c r="M2225"/>
      <c r="O2225"/>
      <c r="P2225"/>
      <c r="R2225"/>
      <c r="S2225"/>
      <c r="U2225"/>
      <c r="V2225"/>
    </row>
    <row r="2226" spans="11:22">
      <c r="K2226"/>
      <c r="L2226"/>
      <c r="M2226"/>
      <c r="O2226"/>
      <c r="P2226"/>
      <c r="R2226"/>
      <c r="S2226"/>
      <c r="U2226"/>
      <c r="V2226"/>
    </row>
    <row r="2227" spans="11:22">
      <c r="K2227"/>
      <c r="L2227"/>
      <c r="M2227"/>
      <c r="O2227"/>
      <c r="P2227"/>
      <c r="R2227"/>
      <c r="S2227"/>
      <c r="U2227"/>
      <c r="V2227"/>
    </row>
    <row r="2228" spans="11:22">
      <c r="K2228"/>
      <c r="L2228"/>
      <c r="M2228"/>
      <c r="O2228"/>
      <c r="P2228"/>
      <c r="R2228"/>
      <c r="S2228"/>
      <c r="U2228"/>
      <c r="V2228"/>
    </row>
    <row r="2229" spans="11:22">
      <c r="K2229"/>
      <c r="L2229"/>
      <c r="M2229"/>
      <c r="O2229"/>
      <c r="P2229"/>
      <c r="R2229"/>
      <c r="S2229"/>
      <c r="U2229"/>
      <c r="V2229"/>
    </row>
    <row r="2230" spans="11:22">
      <c r="K2230"/>
      <c r="L2230"/>
      <c r="M2230"/>
      <c r="O2230"/>
      <c r="P2230"/>
      <c r="R2230"/>
      <c r="S2230"/>
      <c r="U2230"/>
      <c r="V2230"/>
    </row>
    <row r="2231" spans="11:22">
      <c r="K2231"/>
      <c r="L2231"/>
      <c r="M2231"/>
      <c r="O2231"/>
      <c r="P2231"/>
      <c r="R2231"/>
      <c r="S2231"/>
      <c r="U2231"/>
      <c r="V2231"/>
    </row>
    <row r="2232" spans="11:22">
      <c r="K2232"/>
      <c r="L2232"/>
      <c r="M2232"/>
      <c r="O2232"/>
      <c r="P2232"/>
      <c r="R2232"/>
      <c r="S2232"/>
      <c r="U2232"/>
      <c r="V2232"/>
    </row>
    <row r="2233" spans="11:22">
      <c r="K2233"/>
      <c r="L2233"/>
      <c r="M2233"/>
      <c r="O2233"/>
      <c r="P2233"/>
      <c r="R2233"/>
      <c r="S2233"/>
      <c r="U2233"/>
      <c r="V2233"/>
    </row>
    <row r="2234" spans="11:22">
      <c r="K2234"/>
      <c r="L2234"/>
      <c r="M2234"/>
      <c r="O2234"/>
      <c r="P2234"/>
      <c r="R2234"/>
      <c r="S2234"/>
      <c r="U2234"/>
      <c r="V2234"/>
    </row>
    <row r="2235" spans="11:22">
      <c r="K2235"/>
      <c r="L2235"/>
      <c r="M2235"/>
      <c r="O2235"/>
      <c r="P2235"/>
      <c r="R2235"/>
      <c r="S2235"/>
      <c r="U2235"/>
      <c r="V2235"/>
    </row>
    <row r="2236" spans="11:22">
      <c r="K2236"/>
      <c r="L2236"/>
      <c r="M2236"/>
      <c r="O2236"/>
      <c r="P2236"/>
      <c r="R2236"/>
      <c r="S2236"/>
      <c r="U2236"/>
      <c r="V2236"/>
    </row>
    <row r="2237" spans="11:22">
      <c r="K2237"/>
      <c r="L2237"/>
      <c r="M2237"/>
      <c r="O2237"/>
      <c r="P2237"/>
      <c r="R2237"/>
      <c r="S2237"/>
      <c r="U2237"/>
      <c r="V2237"/>
    </row>
    <row r="2238" spans="11:22">
      <c r="K2238"/>
      <c r="L2238"/>
      <c r="M2238"/>
      <c r="O2238"/>
      <c r="P2238"/>
      <c r="R2238"/>
      <c r="S2238"/>
      <c r="U2238"/>
      <c r="V2238"/>
    </row>
    <row r="2239" spans="11:22">
      <c r="K2239"/>
      <c r="L2239"/>
      <c r="M2239"/>
      <c r="O2239"/>
      <c r="P2239"/>
      <c r="R2239"/>
      <c r="S2239"/>
      <c r="U2239"/>
      <c r="V2239"/>
    </row>
    <row r="2240" spans="11:22">
      <c r="K2240"/>
      <c r="L2240"/>
      <c r="M2240"/>
      <c r="O2240"/>
      <c r="P2240"/>
      <c r="R2240"/>
      <c r="S2240"/>
      <c r="U2240"/>
      <c r="V2240"/>
    </row>
    <row r="2241" spans="11:22">
      <c r="K2241"/>
      <c r="L2241"/>
      <c r="M2241"/>
      <c r="O2241"/>
      <c r="P2241"/>
      <c r="R2241"/>
      <c r="S2241"/>
      <c r="U2241"/>
      <c r="V2241"/>
    </row>
    <row r="2242" spans="11:22">
      <c r="K2242"/>
      <c r="L2242"/>
      <c r="M2242"/>
      <c r="O2242"/>
      <c r="P2242"/>
      <c r="R2242"/>
      <c r="S2242"/>
      <c r="U2242"/>
      <c r="V2242"/>
    </row>
    <row r="2243" spans="11:22">
      <c r="K2243"/>
      <c r="L2243"/>
      <c r="M2243"/>
      <c r="O2243"/>
      <c r="P2243"/>
      <c r="R2243"/>
      <c r="S2243"/>
      <c r="U2243"/>
      <c r="V2243"/>
    </row>
    <row r="2244" spans="11:22">
      <c r="K2244"/>
      <c r="L2244"/>
      <c r="M2244"/>
      <c r="O2244"/>
      <c r="P2244"/>
      <c r="R2244"/>
      <c r="S2244"/>
      <c r="U2244"/>
      <c r="V2244"/>
    </row>
    <row r="2245" spans="11:22">
      <c r="K2245"/>
      <c r="L2245"/>
      <c r="M2245"/>
      <c r="O2245"/>
      <c r="P2245"/>
      <c r="R2245"/>
      <c r="S2245"/>
      <c r="U2245"/>
      <c r="V2245"/>
    </row>
    <row r="2246" spans="11:22">
      <c r="K2246"/>
      <c r="L2246"/>
      <c r="M2246"/>
      <c r="O2246"/>
      <c r="P2246"/>
      <c r="R2246"/>
      <c r="S2246"/>
      <c r="U2246"/>
      <c r="V2246"/>
    </row>
    <row r="2247" spans="11:22">
      <c r="K2247"/>
      <c r="L2247"/>
      <c r="M2247"/>
      <c r="O2247"/>
      <c r="P2247"/>
      <c r="R2247"/>
      <c r="S2247"/>
      <c r="U2247"/>
      <c r="V2247"/>
    </row>
    <row r="2248" spans="11:22">
      <c r="K2248"/>
      <c r="L2248"/>
      <c r="M2248"/>
      <c r="O2248"/>
      <c r="P2248"/>
      <c r="R2248"/>
      <c r="S2248"/>
      <c r="U2248"/>
      <c r="V2248"/>
    </row>
    <row r="2249" spans="11:22">
      <c r="K2249"/>
      <c r="L2249"/>
      <c r="M2249"/>
      <c r="O2249"/>
      <c r="P2249"/>
      <c r="R2249"/>
      <c r="S2249"/>
      <c r="U2249"/>
      <c r="V2249"/>
    </row>
    <row r="2250" spans="11:22">
      <c r="K2250"/>
      <c r="L2250"/>
      <c r="M2250"/>
      <c r="O2250"/>
      <c r="P2250"/>
      <c r="R2250"/>
      <c r="S2250"/>
      <c r="U2250"/>
      <c r="V2250"/>
    </row>
    <row r="2251" spans="11:22">
      <c r="K2251"/>
      <c r="L2251"/>
      <c r="M2251"/>
      <c r="O2251"/>
      <c r="P2251"/>
      <c r="R2251"/>
      <c r="S2251"/>
      <c r="U2251"/>
      <c r="V2251"/>
    </row>
    <row r="2252" spans="11:22">
      <c r="K2252"/>
      <c r="L2252"/>
      <c r="M2252"/>
      <c r="O2252"/>
      <c r="P2252"/>
      <c r="R2252"/>
      <c r="S2252"/>
      <c r="U2252"/>
      <c r="V2252"/>
    </row>
    <row r="2253" spans="11:22">
      <c r="K2253"/>
      <c r="L2253"/>
      <c r="M2253"/>
      <c r="O2253"/>
      <c r="P2253"/>
      <c r="R2253"/>
      <c r="S2253"/>
      <c r="U2253"/>
      <c r="V2253"/>
    </row>
    <row r="2254" spans="11:22">
      <c r="K2254"/>
      <c r="L2254"/>
      <c r="M2254"/>
      <c r="O2254"/>
      <c r="P2254"/>
      <c r="R2254"/>
      <c r="S2254"/>
      <c r="U2254"/>
      <c r="V2254"/>
    </row>
    <row r="2255" spans="11:22">
      <c r="K2255"/>
      <c r="L2255"/>
      <c r="M2255"/>
      <c r="O2255"/>
      <c r="P2255"/>
      <c r="R2255"/>
      <c r="S2255"/>
      <c r="U2255"/>
      <c r="V2255"/>
    </row>
    <row r="2256" spans="11:22">
      <c r="K2256"/>
      <c r="L2256"/>
      <c r="M2256"/>
      <c r="O2256"/>
      <c r="P2256"/>
      <c r="R2256"/>
      <c r="S2256"/>
      <c r="U2256"/>
      <c r="V2256"/>
    </row>
    <row r="2257" spans="11:22">
      <c r="K2257"/>
      <c r="L2257"/>
      <c r="M2257"/>
      <c r="O2257"/>
      <c r="P2257"/>
      <c r="R2257"/>
      <c r="S2257"/>
      <c r="U2257"/>
      <c r="V2257"/>
    </row>
    <row r="2258" spans="11:22">
      <c r="K2258"/>
      <c r="L2258"/>
      <c r="M2258"/>
      <c r="O2258"/>
      <c r="P2258"/>
      <c r="R2258"/>
      <c r="S2258"/>
      <c r="U2258"/>
      <c r="V2258"/>
    </row>
    <row r="2259" spans="11:22">
      <c r="K2259"/>
      <c r="L2259"/>
      <c r="M2259"/>
      <c r="O2259"/>
      <c r="P2259"/>
      <c r="R2259"/>
      <c r="S2259"/>
      <c r="U2259"/>
      <c r="V2259"/>
    </row>
    <row r="2260" spans="11:22">
      <c r="K2260"/>
      <c r="L2260"/>
      <c r="M2260"/>
      <c r="O2260"/>
      <c r="P2260"/>
      <c r="R2260"/>
      <c r="S2260"/>
      <c r="U2260"/>
      <c r="V2260"/>
    </row>
    <row r="2261" spans="11:22">
      <c r="K2261"/>
      <c r="L2261"/>
      <c r="M2261"/>
      <c r="O2261"/>
      <c r="P2261"/>
      <c r="R2261"/>
      <c r="S2261"/>
      <c r="U2261"/>
      <c r="V2261"/>
    </row>
    <row r="2262" spans="11:22">
      <c r="K2262"/>
      <c r="L2262"/>
      <c r="M2262"/>
      <c r="O2262"/>
      <c r="P2262"/>
      <c r="R2262"/>
      <c r="S2262"/>
      <c r="U2262"/>
      <c r="V2262"/>
    </row>
    <row r="2263" spans="11:22">
      <c r="K2263"/>
      <c r="L2263"/>
      <c r="M2263"/>
      <c r="O2263"/>
      <c r="P2263"/>
      <c r="R2263"/>
      <c r="S2263"/>
      <c r="U2263"/>
      <c r="V2263"/>
    </row>
    <row r="2264" spans="11:22">
      <c r="K2264"/>
      <c r="L2264"/>
      <c r="M2264"/>
      <c r="O2264"/>
      <c r="P2264"/>
      <c r="R2264"/>
      <c r="S2264"/>
      <c r="U2264"/>
      <c r="V2264"/>
    </row>
    <row r="2265" spans="11:22">
      <c r="K2265"/>
      <c r="L2265"/>
      <c r="M2265"/>
      <c r="O2265"/>
      <c r="P2265"/>
      <c r="R2265"/>
      <c r="S2265"/>
      <c r="U2265"/>
      <c r="V2265"/>
    </row>
    <row r="2266" spans="11:22">
      <c r="K2266"/>
      <c r="L2266"/>
      <c r="M2266"/>
      <c r="O2266"/>
      <c r="P2266"/>
      <c r="R2266"/>
      <c r="S2266"/>
      <c r="U2266"/>
      <c r="V2266"/>
    </row>
    <row r="2267" spans="11:22">
      <c r="K2267"/>
      <c r="L2267"/>
      <c r="M2267"/>
      <c r="O2267"/>
      <c r="P2267"/>
      <c r="R2267"/>
      <c r="S2267"/>
      <c r="U2267"/>
      <c r="V2267"/>
    </row>
    <row r="2268" spans="11:22">
      <c r="K2268"/>
      <c r="L2268"/>
      <c r="M2268"/>
      <c r="O2268"/>
      <c r="P2268"/>
      <c r="R2268"/>
      <c r="S2268"/>
      <c r="U2268"/>
      <c r="V2268"/>
    </row>
    <row r="2269" spans="11:22">
      <c r="K2269"/>
      <c r="L2269"/>
      <c r="M2269"/>
      <c r="O2269"/>
      <c r="P2269"/>
      <c r="R2269"/>
      <c r="S2269"/>
      <c r="U2269"/>
      <c r="V2269"/>
    </row>
    <row r="2270" spans="11:22">
      <c r="K2270"/>
      <c r="L2270"/>
      <c r="M2270"/>
      <c r="O2270"/>
      <c r="P2270"/>
      <c r="R2270"/>
      <c r="S2270"/>
      <c r="U2270"/>
      <c r="V2270"/>
    </row>
    <row r="2271" spans="11:22">
      <c r="K2271"/>
      <c r="L2271"/>
      <c r="M2271"/>
      <c r="O2271"/>
      <c r="P2271"/>
      <c r="R2271"/>
      <c r="S2271"/>
      <c r="U2271"/>
      <c r="V2271"/>
    </row>
    <row r="2272" spans="11:22">
      <c r="K2272"/>
      <c r="L2272"/>
      <c r="M2272"/>
      <c r="O2272"/>
      <c r="P2272"/>
      <c r="R2272"/>
      <c r="S2272"/>
      <c r="U2272"/>
      <c r="V2272"/>
    </row>
    <row r="2273" spans="11:22">
      <c r="K2273"/>
      <c r="L2273"/>
      <c r="M2273"/>
      <c r="O2273"/>
      <c r="P2273"/>
      <c r="R2273"/>
      <c r="S2273"/>
      <c r="U2273"/>
      <c r="V2273"/>
    </row>
    <row r="2274" spans="11:22">
      <c r="K2274"/>
      <c r="L2274"/>
      <c r="M2274"/>
      <c r="O2274"/>
      <c r="P2274"/>
      <c r="R2274"/>
      <c r="S2274"/>
      <c r="U2274"/>
      <c r="V2274"/>
    </row>
    <row r="2275" spans="11:22">
      <c r="K2275"/>
      <c r="L2275"/>
      <c r="M2275"/>
      <c r="O2275"/>
      <c r="P2275"/>
      <c r="R2275"/>
      <c r="S2275"/>
      <c r="U2275"/>
      <c r="V2275"/>
    </row>
    <row r="2276" spans="11:22">
      <c r="K2276"/>
      <c r="L2276"/>
      <c r="M2276"/>
      <c r="O2276"/>
      <c r="P2276"/>
      <c r="R2276"/>
      <c r="S2276"/>
      <c r="U2276"/>
      <c r="V2276"/>
    </row>
    <row r="2277" spans="11:22">
      <c r="K2277"/>
      <c r="L2277"/>
      <c r="M2277"/>
      <c r="O2277"/>
      <c r="P2277"/>
      <c r="R2277"/>
      <c r="S2277"/>
      <c r="U2277"/>
      <c r="V2277"/>
    </row>
    <row r="2278" spans="11:22">
      <c r="K2278"/>
      <c r="L2278"/>
      <c r="M2278"/>
      <c r="O2278"/>
      <c r="P2278"/>
      <c r="R2278"/>
      <c r="S2278"/>
      <c r="U2278"/>
      <c r="V2278"/>
    </row>
    <row r="2279" spans="11:22">
      <c r="K2279"/>
      <c r="L2279"/>
      <c r="M2279"/>
      <c r="O2279"/>
      <c r="P2279"/>
      <c r="R2279"/>
      <c r="S2279"/>
      <c r="U2279"/>
      <c r="V2279"/>
    </row>
    <row r="2280" spans="11:22">
      <c r="K2280"/>
      <c r="L2280"/>
      <c r="M2280"/>
      <c r="O2280"/>
      <c r="P2280"/>
      <c r="R2280"/>
      <c r="S2280"/>
      <c r="U2280"/>
      <c r="V2280"/>
    </row>
    <row r="2281" spans="11:22">
      <c r="K2281"/>
      <c r="L2281"/>
      <c r="M2281"/>
      <c r="O2281"/>
      <c r="P2281"/>
      <c r="R2281"/>
      <c r="S2281"/>
      <c r="U2281"/>
      <c r="V2281"/>
    </row>
    <row r="2282" spans="11:22">
      <c r="K2282"/>
      <c r="L2282"/>
      <c r="M2282"/>
      <c r="O2282"/>
      <c r="P2282"/>
      <c r="R2282"/>
      <c r="S2282"/>
      <c r="U2282"/>
      <c r="V2282"/>
    </row>
    <row r="2283" spans="11:22">
      <c r="K2283"/>
      <c r="L2283"/>
      <c r="M2283"/>
      <c r="O2283"/>
      <c r="P2283"/>
      <c r="R2283"/>
      <c r="S2283"/>
      <c r="U2283"/>
      <c r="V2283"/>
    </row>
    <row r="2284" spans="11:22">
      <c r="K2284"/>
      <c r="L2284"/>
      <c r="M2284"/>
      <c r="O2284"/>
      <c r="P2284"/>
      <c r="R2284"/>
      <c r="S2284"/>
      <c r="U2284"/>
      <c r="V2284"/>
    </row>
    <row r="2285" spans="11:22">
      <c r="K2285"/>
      <c r="L2285"/>
      <c r="M2285"/>
      <c r="O2285"/>
      <c r="P2285"/>
      <c r="R2285"/>
      <c r="S2285"/>
      <c r="U2285"/>
      <c r="V2285"/>
    </row>
    <row r="2286" spans="11:22">
      <c r="K2286"/>
      <c r="L2286"/>
      <c r="M2286"/>
      <c r="O2286"/>
      <c r="P2286"/>
      <c r="R2286"/>
      <c r="S2286"/>
      <c r="U2286"/>
      <c r="V2286"/>
    </row>
    <row r="2287" spans="11:22">
      <c r="K2287"/>
      <c r="L2287"/>
      <c r="M2287"/>
      <c r="O2287"/>
      <c r="P2287"/>
      <c r="R2287"/>
      <c r="S2287"/>
      <c r="U2287"/>
      <c r="V2287"/>
    </row>
    <row r="2288" spans="11:22">
      <c r="K2288"/>
      <c r="L2288"/>
      <c r="M2288"/>
      <c r="O2288"/>
      <c r="P2288"/>
      <c r="R2288"/>
      <c r="S2288"/>
      <c r="U2288"/>
      <c r="V2288"/>
    </row>
    <row r="2289" spans="11:22">
      <c r="K2289"/>
      <c r="L2289"/>
      <c r="M2289"/>
      <c r="O2289"/>
      <c r="P2289"/>
      <c r="R2289"/>
      <c r="S2289"/>
      <c r="U2289"/>
      <c r="V2289"/>
    </row>
    <row r="2290" spans="11:22">
      <c r="K2290"/>
      <c r="L2290"/>
      <c r="M2290"/>
      <c r="O2290"/>
      <c r="P2290"/>
      <c r="R2290"/>
      <c r="S2290"/>
      <c r="U2290"/>
      <c r="V2290"/>
    </row>
    <row r="2291" spans="11:22">
      <c r="K2291"/>
      <c r="L2291"/>
      <c r="M2291"/>
      <c r="O2291"/>
      <c r="P2291"/>
      <c r="R2291"/>
      <c r="S2291"/>
      <c r="U2291"/>
      <c r="V2291"/>
    </row>
    <row r="2292" spans="11:22">
      <c r="K2292"/>
      <c r="L2292"/>
      <c r="M2292"/>
      <c r="O2292"/>
      <c r="P2292"/>
      <c r="R2292"/>
      <c r="S2292"/>
      <c r="U2292"/>
      <c r="V2292"/>
    </row>
    <row r="2293" spans="11:22">
      <c r="K2293"/>
      <c r="L2293"/>
      <c r="M2293"/>
      <c r="O2293"/>
      <c r="P2293"/>
      <c r="R2293"/>
      <c r="S2293"/>
      <c r="U2293"/>
      <c r="V2293"/>
    </row>
    <row r="2294" spans="11:22">
      <c r="K2294"/>
      <c r="L2294"/>
      <c r="M2294"/>
      <c r="O2294"/>
      <c r="P2294"/>
      <c r="R2294"/>
      <c r="S2294"/>
      <c r="U2294"/>
      <c r="V2294"/>
    </row>
    <row r="2295" spans="11:22">
      <c r="K2295"/>
      <c r="L2295"/>
      <c r="M2295"/>
      <c r="O2295"/>
      <c r="P2295"/>
      <c r="R2295"/>
      <c r="S2295"/>
      <c r="U2295"/>
      <c r="V2295"/>
    </row>
    <row r="2296" spans="11:22">
      <c r="K2296"/>
      <c r="L2296"/>
      <c r="M2296"/>
      <c r="O2296"/>
      <c r="P2296"/>
      <c r="R2296"/>
      <c r="S2296"/>
      <c r="U2296"/>
      <c r="V2296"/>
    </row>
    <row r="2297" spans="11:22">
      <c r="K2297"/>
      <c r="L2297"/>
      <c r="M2297"/>
      <c r="O2297"/>
      <c r="P2297"/>
      <c r="R2297"/>
      <c r="S2297"/>
      <c r="U2297"/>
      <c r="V2297"/>
    </row>
    <row r="2298" spans="11:22">
      <c r="K2298"/>
      <c r="L2298"/>
      <c r="M2298"/>
      <c r="O2298"/>
      <c r="P2298"/>
      <c r="R2298"/>
      <c r="S2298"/>
      <c r="U2298"/>
      <c r="V2298"/>
    </row>
    <row r="2299" spans="11:22">
      <c r="K2299"/>
      <c r="L2299"/>
      <c r="M2299"/>
      <c r="O2299"/>
      <c r="P2299"/>
      <c r="R2299"/>
      <c r="S2299"/>
      <c r="U2299"/>
      <c r="V2299"/>
    </row>
    <row r="2300" spans="11:22">
      <c r="K2300"/>
      <c r="L2300"/>
      <c r="M2300"/>
      <c r="O2300"/>
      <c r="P2300"/>
      <c r="R2300"/>
      <c r="S2300"/>
      <c r="U2300"/>
      <c r="V2300"/>
    </row>
    <row r="2301" spans="11:22">
      <c r="K2301"/>
      <c r="L2301"/>
      <c r="M2301"/>
      <c r="O2301"/>
      <c r="P2301"/>
      <c r="R2301"/>
      <c r="S2301"/>
      <c r="U2301"/>
      <c r="V2301"/>
    </row>
    <row r="2302" spans="11:22">
      <c r="K2302"/>
      <c r="L2302"/>
      <c r="M2302"/>
      <c r="O2302"/>
      <c r="P2302"/>
      <c r="R2302"/>
      <c r="S2302"/>
      <c r="U2302"/>
      <c r="V2302"/>
    </row>
    <row r="2303" spans="11:22">
      <c r="K2303"/>
      <c r="L2303"/>
      <c r="M2303"/>
      <c r="O2303"/>
      <c r="P2303"/>
      <c r="R2303"/>
      <c r="S2303"/>
      <c r="U2303"/>
      <c r="V2303"/>
    </row>
    <row r="2304" spans="11:22">
      <c r="K2304"/>
      <c r="L2304"/>
      <c r="M2304"/>
      <c r="O2304"/>
      <c r="P2304"/>
      <c r="R2304"/>
      <c r="S2304"/>
      <c r="U2304"/>
      <c r="V2304"/>
    </row>
    <row r="2305" spans="11:22">
      <c r="K2305"/>
      <c r="L2305"/>
      <c r="M2305"/>
      <c r="O2305"/>
      <c r="P2305"/>
      <c r="R2305"/>
      <c r="S2305"/>
      <c r="U2305"/>
      <c r="V2305"/>
    </row>
    <row r="2306" spans="11:22">
      <c r="K2306"/>
      <c r="L2306"/>
      <c r="M2306"/>
      <c r="O2306"/>
      <c r="P2306"/>
      <c r="R2306"/>
      <c r="S2306"/>
      <c r="U2306"/>
      <c r="V2306"/>
    </row>
    <row r="2307" spans="11:22">
      <c r="K2307"/>
      <c r="L2307"/>
      <c r="M2307"/>
      <c r="O2307"/>
      <c r="P2307"/>
      <c r="R2307"/>
      <c r="S2307"/>
      <c r="U2307"/>
      <c r="V2307"/>
    </row>
    <row r="2308" spans="11:22">
      <c r="K2308"/>
      <c r="L2308"/>
      <c r="M2308"/>
      <c r="O2308"/>
      <c r="P2308"/>
      <c r="R2308"/>
      <c r="S2308"/>
      <c r="U2308"/>
      <c r="V2308"/>
    </row>
    <row r="2309" spans="11:22">
      <c r="K2309"/>
      <c r="L2309"/>
      <c r="M2309"/>
      <c r="O2309"/>
      <c r="P2309"/>
      <c r="R2309"/>
      <c r="S2309"/>
      <c r="U2309"/>
      <c r="V2309"/>
    </row>
    <row r="2310" spans="11:22">
      <c r="K2310"/>
      <c r="L2310"/>
      <c r="M2310"/>
      <c r="O2310"/>
      <c r="P2310"/>
      <c r="R2310"/>
      <c r="S2310"/>
      <c r="U2310"/>
      <c r="V2310"/>
    </row>
    <row r="2311" spans="11:22">
      <c r="K2311"/>
      <c r="L2311"/>
      <c r="M2311"/>
      <c r="O2311"/>
      <c r="P2311"/>
      <c r="R2311"/>
      <c r="S2311"/>
      <c r="U2311"/>
      <c r="V2311"/>
    </row>
    <row r="2312" spans="11:22">
      <c r="K2312"/>
      <c r="L2312"/>
      <c r="M2312"/>
      <c r="O2312"/>
      <c r="P2312"/>
      <c r="R2312"/>
      <c r="S2312"/>
      <c r="U2312"/>
      <c r="V2312"/>
    </row>
    <row r="2313" spans="11:22">
      <c r="K2313"/>
      <c r="L2313"/>
      <c r="M2313"/>
      <c r="O2313"/>
      <c r="P2313"/>
      <c r="R2313"/>
      <c r="S2313"/>
      <c r="U2313"/>
      <c r="V2313"/>
    </row>
    <row r="2314" spans="11:22">
      <c r="K2314"/>
      <c r="L2314"/>
      <c r="M2314"/>
      <c r="O2314"/>
      <c r="P2314"/>
      <c r="R2314"/>
      <c r="S2314"/>
      <c r="U2314"/>
      <c r="V2314"/>
    </row>
    <row r="2315" spans="11:22">
      <c r="K2315"/>
      <c r="L2315"/>
      <c r="M2315"/>
      <c r="O2315"/>
      <c r="P2315"/>
      <c r="R2315"/>
      <c r="S2315"/>
      <c r="U2315"/>
      <c r="V2315"/>
    </row>
    <row r="2316" spans="11:22">
      <c r="K2316"/>
      <c r="L2316"/>
      <c r="M2316"/>
      <c r="O2316"/>
      <c r="P2316"/>
      <c r="R2316"/>
      <c r="S2316"/>
      <c r="U2316"/>
      <c r="V2316"/>
    </row>
    <row r="2317" spans="11:22">
      <c r="K2317"/>
      <c r="L2317"/>
      <c r="M2317"/>
      <c r="O2317"/>
      <c r="P2317"/>
      <c r="R2317"/>
      <c r="S2317"/>
      <c r="U2317"/>
      <c r="V2317"/>
    </row>
    <row r="2318" spans="11:22">
      <c r="K2318"/>
      <c r="L2318"/>
      <c r="M2318"/>
      <c r="O2318"/>
      <c r="P2318"/>
      <c r="R2318"/>
      <c r="S2318"/>
      <c r="U2318"/>
      <c r="V2318"/>
    </row>
    <row r="2319" spans="11:22">
      <c r="K2319"/>
      <c r="L2319"/>
      <c r="M2319"/>
      <c r="O2319"/>
      <c r="P2319"/>
      <c r="R2319"/>
      <c r="S2319"/>
      <c r="U2319"/>
      <c r="V2319"/>
    </row>
    <row r="2320" spans="11:22">
      <c r="K2320"/>
      <c r="L2320"/>
      <c r="M2320"/>
      <c r="O2320"/>
      <c r="P2320"/>
      <c r="R2320"/>
      <c r="S2320"/>
      <c r="U2320"/>
      <c r="V2320"/>
    </row>
    <row r="2321" spans="11:22">
      <c r="K2321"/>
      <c r="L2321"/>
      <c r="M2321"/>
      <c r="O2321"/>
      <c r="P2321"/>
      <c r="R2321"/>
      <c r="S2321"/>
      <c r="U2321"/>
      <c r="V2321"/>
    </row>
    <row r="2322" spans="11:22">
      <c r="K2322"/>
      <c r="L2322"/>
      <c r="M2322"/>
      <c r="O2322"/>
      <c r="P2322"/>
      <c r="R2322"/>
      <c r="S2322"/>
      <c r="U2322"/>
      <c r="V2322"/>
    </row>
    <row r="2323" spans="11:22">
      <c r="K2323"/>
      <c r="L2323"/>
      <c r="M2323"/>
      <c r="O2323"/>
      <c r="P2323"/>
      <c r="R2323"/>
      <c r="S2323"/>
      <c r="U2323"/>
      <c r="V2323"/>
    </row>
    <row r="2324" spans="11:22">
      <c r="K2324"/>
      <c r="L2324"/>
      <c r="M2324"/>
      <c r="O2324"/>
      <c r="P2324"/>
      <c r="R2324"/>
      <c r="S2324"/>
      <c r="U2324"/>
      <c r="V2324"/>
    </row>
    <row r="2325" spans="11:22">
      <c r="K2325"/>
      <c r="L2325"/>
      <c r="M2325"/>
      <c r="O2325"/>
      <c r="P2325"/>
      <c r="R2325"/>
      <c r="S2325"/>
      <c r="U2325"/>
      <c r="V2325"/>
    </row>
    <row r="2326" spans="11:22">
      <c r="K2326"/>
      <c r="L2326"/>
      <c r="M2326"/>
      <c r="O2326"/>
      <c r="P2326"/>
      <c r="R2326"/>
      <c r="S2326"/>
      <c r="U2326"/>
      <c r="V2326"/>
    </row>
    <row r="2327" spans="11:22">
      <c r="K2327"/>
      <c r="L2327"/>
      <c r="M2327"/>
      <c r="O2327"/>
      <c r="P2327"/>
      <c r="R2327"/>
      <c r="S2327"/>
      <c r="U2327"/>
      <c r="V2327"/>
    </row>
    <row r="2328" spans="11:22">
      <c r="K2328"/>
      <c r="L2328"/>
      <c r="M2328"/>
      <c r="O2328"/>
      <c r="P2328"/>
      <c r="R2328"/>
      <c r="S2328"/>
      <c r="U2328"/>
      <c r="V2328"/>
    </row>
    <row r="2329" spans="11:22">
      <c r="K2329"/>
      <c r="L2329"/>
      <c r="M2329"/>
      <c r="O2329"/>
      <c r="P2329"/>
      <c r="R2329"/>
      <c r="S2329"/>
      <c r="U2329"/>
      <c r="V2329"/>
    </row>
    <row r="2330" spans="11:22">
      <c r="K2330"/>
      <c r="L2330"/>
      <c r="M2330"/>
      <c r="O2330"/>
      <c r="P2330"/>
      <c r="R2330"/>
      <c r="S2330"/>
      <c r="U2330"/>
      <c r="V2330"/>
    </row>
    <row r="2331" spans="11:22">
      <c r="K2331"/>
      <c r="L2331"/>
      <c r="M2331"/>
      <c r="O2331"/>
      <c r="P2331"/>
      <c r="R2331"/>
      <c r="S2331"/>
      <c r="U2331"/>
      <c r="V2331"/>
    </row>
    <row r="2332" spans="11:22">
      <c r="K2332"/>
      <c r="L2332"/>
      <c r="M2332"/>
      <c r="O2332"/>
      <c r="P2332"/>
      <c r="R2332"/>
      <c r="S2332"/>
      <c r="U2332"/>
      <c r="V2332"/>
    </row>
    <row r="2333" spans="11:22">
      <c r="K2333"/>
      <c r="L2333"/>
      <c r="M2333"/>
      <c r="O2333"/>
      <c r="P2333"/>
      <c r="R2333"/>
      <c r="S2333"/>
      <c r="U2333"/>
      <c r="V2333"/>
    </row>
    <row r="2334" spans="11:22">
      <c r="K2334"/>
      <c r="L2334"/>
      <c r="M2334"/>
      <c r="O2334"/>
      <c r="P2334"/>
      <c r="R2334"/>
      <c r="S2334"/>
      <c r="U2334"/>
      <c r="V2334"/>
    </row>
    <row r="2335" spans="11:22">
      <c r="K2335"/>
      <c r="L2335"/>
      <c r="M2335"/>
      <c r="O2335"/>
      <c r="P2335"/>
      <c r="R2335"/>
      <c r="S2335"/>
      <c r="U2335"/>
      <c r="V2335"/>
    </row>
    <row r="2336" spans="11:22">
      <c r="K2336"/>
      <c r="L2336"/>
      <c r="M2336"/>
      <c r="O2336"/>
      <c r="P2336"/>
      <c r="R2336"/>
      <c r="S2336"/>
      <c r="U2336"/>
      <c r="V2336"/>
    </row>
    <row r="2337" spans="11:22">
      <c r="K2337"/>
      <c r="L2337"/>
      <c r="M2337"/>
      <c r="O2337"/>
      <c r="P2337"/>
      <c r="R2337"/>
      <c r="S2337"/>
      <c r="U2337"/>
      <c r="V2337"/>
    </row>
    <row r="2338" spans="11:22">
      <c r="K2338"/>
      <c r="L2338"/>
      <c r="M2338"/>
      <c r="O2338"/>
      <c r="P2338"/>
      <c r="R2338"/>
      <c r="S2338"/>
      <c r="U2338"/>
      <c r="V2338"/>
    </row>
    <row r="2339" spans="11:22">
      <c r="K2339"/>
      <c r="L2339"/>
      <c r="M2339"/>
      <c r="O2339"/>
      <c r="P2339"/>
      <c r="R2339"/>
      <c r="S2339"/>
      <c r="U2339"/>
      <c r="V2339"/>
    </row>
    <row r="2340" spans="11:22">
      <c r="K2340"/>
      <c r="L2340"/>
      <c r="M2340"/>
      <c r="O2340"/>
      <c r="P2340"/>
      <c r="R2340"/>
      <c r="S2340"/>
      <c r="U2340"/>
      <c r="V2340"/>
    </row>
    <row r="2341" spans="11:22">
      <c r="K2341"/>
      <c r="L2341"/>
      <c r="M2341"/>
      <c r="O2341"/>
      <c r="P2341"/>
      <c r="R2341"/>
      <c r="S2341"/>
      <c r="U2341"/>
      <c r="V2341"/>
    </row>
    <row r="2342" spans="11:22">
      <c r="K2342"/>
      <c r="L2342"/>
      <c r="M2342"/>
      <c r="O2342"/>
      <c r="P2342"/>
      <c r="R2342"/>
      <c r="S2342"/>
      <c r="U2342"/>
      <c r="V2342"/>
    </row>
    <row r="2343" spans="11:22">
      <c r="K2343"/>
      <c r="L2343"/>
      <c r="M2343"/>
      <c r="O2343"/>
      <c r="P2343"/>
      <c r="R2343"/>
      <c r="S2343"/>
      <c r="U2343"/>
      <c r="V2343"/>
    </row>
    <row r="2344" spans="11:22">
      <c r="K2344"/>
      <c r="L2344"/>
      <c r="M2344"/>
      <c r="O2344"/>
      <c r="P2344"/>
      <c r="R2344"/>
      <c r="S2344"/>
      <c r="U2344"/>
      <c r="V2344"/>
    </row>
    <row r="2345" spans="11:22">
      <c r="K2345"/>
      <c r="L2345"/>
      <c r="M2345"/>
      <c r="O2345"/>
      <c r="P2345"/>
      <c r="R2345"/>
      <c r="S2345"/>
      <c r="U2345"/>
      <c r="V2345"/>
    </row>
    <row r="2346" spans="11:22">
      <c r="K2346"/>
      <c r="L2346"/>
      <c r="M2346"/>
      <c r="O2346"/>
      <c r="P2346"/>
      <c r="R2346"/>
      <c r="S2346"/>
      <c r="U2346"/>
      <c r="V2346"/>
    </row>
    <row r="2347" spans="11:22">
      <c r="K2347"/>
      <c r="L2347"/>
      <c r="M2347"/>
      <c r="O2347"/>
      <c r="P2347"/>
      <c r="R2347"/>
      <c r="S2347"/>
      <c r="U2347"/>
      <c r="V2347"/>
    </row>
    <row r="2348" spans="11:22">
      <c r="K2348"/>
      <c r="L2348"/>
      <c r="M2348"/>
      <c r="O2348"/>
      <c r="P2348"/>
      <c r="R2348"/>
      <c r="S2348"/>
      <c r="U2348"/>
      <c r="V2348"/>
    </row>
    <row r="2349" spans="11:22">
      <c r="K2349"/>
      <c r="L2349"/>
      <c r="M2349"/>
      <c r="O2349"/>
      <c r="P2349"/>
      <c r="R2349"/>
      <c r="S2349"/>
      <c r="U2349"/>
      <c r="V2349"/>
    </row>
    <row r="2350" spans="11:22">
      <c r="K2350"/>
      <c r="L2350"/>
      <c r="M2350"/>
      <c r="O2350"/>
      <c r="P2350"/>
      <c r="R2350"/>
      <c r="S2350"/>
      <c r="U2350"/>
      <c r="V2350"/>
    </row>
    <row r="2351" spans="11:22">
      <c r="K2351"/>
      <c r="L2351"/>
      <c r="M2351"/>
      <c r="O2351"/>
      <c r="P2351"/>
      <c r="R2351"/>
      <c r="S2351"/>
      <c r="U2351"/>
      <c r="V2351"/>
    </row>
    <row r="2352" spans="11:22">
      <c r="K2352"/>
      <c r="L2352"/>
      <c r="M2352"/>
      <c r="O2352"/>
      <c r="P2352"/>
      <c r="R2352"/>
      <c r="S2352"/>
      <c r="U2352"/>
      <c r="V2352"/>
    </row>
    <row r="2353" spans="11:22">
      <c r="K2353"/>
      <c r="L2353"/>
      <c r="M2353"/>
      <c r="O2353"/>
      <c r="P2353"/>
      <c r="R2353"/>
      <c r="S2353"/>
      <c r="U2353"/>
      <c r="V2353"/>
    </row>
    <row r="2354" spans="11:22">
      <c r="K2354"/>
      <c r="L2354"/>
      <c r="M2354"/>
      <c r="O2354"/>
      <c r="P2354"/>
      <c r="R2354"/>
      <c r="S2354"/>
      <c r="U2354"/>
      <c r="V2354"/>
    </row>
    <row r="2355" spans="11:22">
      <c r="K2355"/>
      <c r="L2355"/>
      <c r="M2355"/>
      <c r="O2355"/>
      <c r="P2355"/>
      <c r="R2355"/>
      <c r="S2355"/>
      <c r="U2355"/>
      <c r="V2355"/>
    </row>
    <row r="2356" spans="11:22">
      <c r="K2356"/>
      <c r="L2356"/>
      <c r="M2356"/>
      <c r="O2356"/>
      <c r="P2356"/>
      <c r="R2356"/>
      <c r="S2356"/>
      <c r="U2356"/>
      <c r="V2356"/>
    </row>
    <row r="2357" spans="11:22">
      <c r="K2357"/>
      <c r="L2357"/>
      <c r="M2357"/>
      <c r="O2357"/>
      <c r="P2357"/>
      <c r="R2357"/>
      <c r="S2357"/>
      <c r="U2357"/>
      <c r="V2357"/>
    </row>
    <row r="2358" spans="11:22">
      <c r="K2358"/>
      <c r="L2358"/>
      <c r="M2358"/>
      <c r="O2358"/>
      <c r="P2358"/>
      <c r="R2358"/>
      <c r="S2358"/>
      <c r="U2358"/>
      <c r="V2358"/>
    </row>
    <row r="2359" spans="11:22">
      <c r="K2359"/>
      <c r="L2359"/>
      <c r="M2359"/>
      <c r="O2359"/>
      <c r="P2359"/>
      <c r="R2359"/>
      <c r="S2359"/>
      <c r="U2359"/>
      <c r="V2359"/>
    </row>
    <row r="2360" spans="11:22">
      <c r="K2360"/>
      <c r="L2360"/>
      <c r="M2360"/>
      <c r="O2360"/>
      <c r="P2360"/>
      <c r="R2360"/>
      <c r="S2360"/>
      <c r="U2360"/>
      <c r="V2360"/>
    </row>
    <row r="2361" spans="11:22">
      <c r="K2361"/>
      <c r="L2361"/>
      <c r="M2361"/>
      <c r="O2361"/>
      <c r="P2361"/>
      <c r="R2361"/>
      <c r="S2361"/>
      <c r="U2361"/>
      <c r="V2361"/>
    </row>
    <row r="2362" spans="11:22">
      <c r="K2362"/>
      <c r="L2362"/>
      <c r="M2362"/>
      <c r="O2362"/>
      <c r="P2362"/>
      <c r="R2362"/>
      <c r="S2362"/>
      <c r="U2362"/>
      <c r="V2362"/>
    </row>
    <row r="2363" spans="11:22">
      <c r="K2363"/>
      <c r="L2363"/>
      <c r="M2363"/>
      <c r="O2363"/>
      <c r="P2363"/>
      <c r="R2363"/>
      <c r="S2363"/>
      <c r="U2363"/>
      <c r="V2363"/>
    </row>
    <row r="2364" spans="11:22">
      <c r="K2364"/>
      <c r="L2364"/>
      <c r="M2364"/>
      <c r="O2364"/>
      <c r="P2364"/>
      <c r="R2364"/>
      <c r="S2364"/>
      <c r="U2364"/>
      <c r="V2364"/>
    </row>
    <row r="2365" spans="11:22">
      <c r="K2365"/>
      <c r="L2365"/>
      <c r="M2365"/>
      <c r="O2365"/>
      <c r="P2365"/>
      <c r="R2365"/>
      <c r="S2365"/>
      <c r="U2365"/>
      <c r="V2365"/>
    </row>
    <row r="2366" spans="11:22">
      <c r="K2366"/>
      <c r="L2366"/>
      <c r="M2366"/>
      <c r="O2366"/>
      <c r="P2366"/>
      <c r="R2366"/>
      <c r="S2366"/>
      <c r="U2366"/>
      <c r="V2366"/>
    </row>
    <row r="2367" spans="11:22">
      <c r="K2367"/>
      <c r="L2367"/>
      <c r="M2367"/>
      <c r="O2367"/>
      <c r="P2367"/>
      <c r="R2367"/>
      <c r="S2367"/>
      <c r="U2367"/>
      <c r="V2367"/>
    </row>
    <row r="2368" spans="11:22">
      <c r="K2368"/>
      <c r="L2368"/>
      <c r="M2368"/>
      <c r="O2368"/>
      <c r="P2368"/>
      <c r="R2368"/>
      <c r="S2368"/>
      <c r="U2368"/>
      <c r="V2368"/>
    </row>
    <row r="2369" spans="11:22">
      <c r="K2369"/>
      <c r="L2369"/>
      <c r="M2369"/>
      <c r="O2369"/>
      <c r="P2369"/>
      <c r="R2369"/>
      <c r="S2369"/>
      <c r="U2369"/>
      <c r="V2369"/>
    </row>
    <row r="2370" spans="11:22">
      <c r="K2370"/>
      <c r="L2370"/>
      <c r="M2370"/>
      <c r="O2370"/>
      <c r="P2370"/>
      <c r="R2370"/>
      <c r="S2370"/>
      <c r="U2370"/>
      <c r="V2370"/>
    </row>
    <row r="2371" spans="11:22">
      <c r="K2371"/>
      <c r="L2371"/>
      <c r="M2371"/>
      <c r="O2371"/>
      <c r="P2371"/>
      <c r="R2371"/>
      <c r="S2371"/>
      <c r="U2371"/>
      <c r="V2371"/>
    </row>
    <row r="2372" spans="11:22">
      <c r="K2372"/>
      <c r="L2372"/>
      <c r="M2372"/>
      <c r="O2372"/>
      <c r="P2372"/>
      <c r="R2372"/>
      <c r="S2372"/>
      <c r="U2372"/>
      <c r="V2372"/>
    </row>
    <row r="2373" spans="11:22">
      <c r="K2373"/>
      <c r="L2373"/>
      <c r="M2373"/>
      <c r="O2373"/>
      <c r="P2373"/>
      <c r="R2373"/>
      <c r="S2373"/>
      <c r="U2373"/>
      <c r="V2373"/>
    </row>
    <row r="2374" spans="11:22">
      <c r="K2374"/>
      <c r="L2374"/>
      <c r="M2374"/>
      <c r="O2374"/>
      <c r="P2374"/>
      <c r="R2374"/>
      <c r="S2374"/>
      <c r="U2374"/>
      <c r="V2374"/>
    </row>
    <row r="2375" spans="11:22">
      <c r="K2375"/>
      <c r="L2375"/>
      <c r="M2375"/>
      <c r="O2375"/>
      <c r="P2375"/>
      <c r="R2375"/>
      <c r="S2375"/>
      <c r="U2375"/>
      <c r="V2375"/>
    </row>
    <row r="2376" spans="11:22">
      <c r="K2376"/>
      <c r="L2376"/>
      <c r="M2376"/>
      <c r="O2376"/>
      <c r="P2376"/>
      <c r="R2376"/>
      <c r="S2376"/>
      <c r="U2376"/>
      <c r="V2376"/>
    </row>
    <row r="2377" spans="11:22">
      <c r="K2377"/>
      <c r="L2377"/>
      <c r="M2377"/>
      <c r="O2377"/>
      <c r="P2377"/>
      <c r="R2377"/>
      <c r="S2377"/>
      <c r="U2377"/>
      <c r="V2377"/>
    </row>
    <row r="2378" spans="11:22">
      <c r="K2378"/>
      <c r="L2378"/>
      <c r="M2378"/>
      <c r="O2378"/>
      <c r="P2378"/>
      <c r="R2378"/>
      <c r="S2378"/>
      <c r="U2378"/>
      <c r="V2378"/>
    </row>
    <row r="2379" spans="11:22">
      <c r="K2379"/>
      <c r="L2379"/>
      <c r="M2379"/>
      <c r="O2379"/>
      <c r="P2379"/>
      <c r="R2379"/>
      <c r="S2379"/>
      <c r="U2379"/>
      <c r="V2379"/>
    </row>
    <row r="2380" spans="11:22">
      <c r="K2380"/>
      <c r="L2380"/>
      <c r="M2380"/>
      <c r="O2380"/>
      <c r="P2380"/>
      <c r="R2380"/>
      <c r="S2380"/>
      <c r="U2380"/>
      <c r="V2380"/>
    </row>
    <row r="2381" spans="11:22">
      <c r="K2381"/>
      <c r="L2381"/>
      <c r="M2381"/>
      <c r="O2381"/>
      <c r="P2381"/>
      <c r="R2381"/>
      <c r="S2381"/>
      <c r="U2381"/>
      <c r="V2381"/>
    </row>
    <row r="2382" spans="11:22">
      <c r="K2382"/>
      <c r="L2382"/>
      <c r="M2382"/>
      <c r="O2382"/>
      <c r="P2382"/>
      <c r="R2382"/>
      <c r="S2382"/>
      <c r="U2382"/>
      <c r="V2382"/>
    </row>
    <row r="2383" spans="11:22">
      <c r="K2383"/>
      <c r="L2383"/>
      <c r="M2383"/>
      <c r="O2383"/>
      <c r="P2383"/>
      <c r="R2383"/>
      <c r="S2383"/>
      <c r="U2383"/>
      <c r="V2383"/>
    </row>
    <row r="2384" spans="11:22">
      <c r="K2384"/>
      <c r="L2384"/>
      <c r="M2384"/>
      <c r="O2384"/>
      <c r="P2384"/>
      <c r="R2384"/>
      <c r="S2384"/>
      <c r="U2384"/>
      <c r="V2384"/>
    </row>
    <row r="2385" spans="11:22">
      <c r="K2385"/>
      <c r="L2385"/>
      <c r="M2385"/>
      <c r="O2385"/>
      <c r="P2385"/>
      <c r="R2385"/>
      <c r="S2385"/>
      <c r="U2385"/>
      <c r="V2385"/>
    </row>
    <row r="2386" spans="11:22">
      <c r="K2386"/>
      <c r="L2386"/>
      <c r="M2386"/>
      <c r="O2386"/>
      <c r="P2386"/>
      <c r="R2386"/>
      <c r="S2386"/>
      <c r="U2386"/>
      <c r="V2386"/>
    </row>
    <row r="2387" spans="11:22">
      <c r="K2387"/>
      <c r="L2387"/>
      <c r="M2387"/>
      <c r="O2387"/>
      <c r="P2387"/>
      <c r="R2387"/>
      <c r="S2387"/>
      <c r="U2387"/>
      <c r="V2387"/>
    </row>
    <row r="2388" spans="11:22">
      <c r="K2388"/>
      <c r="L2388"/>
      <c r="M2388"/>
      <c r="O2388"/>
      <c r="P2388"/>
      <c r="R2388"/>
      <c r="S2388"/>
      <c r="U2388"/>
      <c r="V2388"/>
    </row>
    <row r="2389" spans="11:22">
      <c r="K2389"/>
      <c r="L2389"/>
      <c r="M2389"/>
      <c r="O2389"/>
      <c r="P2389"/>
      <c r="R2389"/>
      <c r="S2389"/>
      <c r="U2389"/>
      <c r="V2389"/>
    </row>
    <row r="2390" spans="11:22">
      <c r="K2390"/>
      <c r="L2390"/>
      <c r="M2390"/>
      <c r="O2390"/>
      <c r="P2390"/>
      <c r="R2390"/>
      <c r="S2390"/>
      <c r="U2390"/>
      <c r="V2390"/>
    </row>
    <row r="2391" spans="11:22">
      <c r="K2391"/>
      <c r="L2391"/>
      <c r="M2391"/>
      <c r="O2391"/>
      <c r="P2391"/>
      <c r="R2391"/>
      <c r="S2391"/>
      <c r="U2391"/>
      <c r="V2391"/>
    </row>
    <row r="2392" spans="11:22">
      <c r="K2392"/>
      <c r="L2392"/>
      <c r="M2392"/>
      <c r="O2392"/>
      <c r="P2392"/>
      <c r="R2392"/>
      <c r="S2392"/>
      <c r="U2392"/>
      <c r="V2392"/>
    </row>
    <row r="2393" spans="11:22">
      <c r="K2393"/>
      <c r="L2393"/>
      <c r="M2393"/>
      <c r="O2393"/>
      <c r="P2393"/>
      <c r="R2393"/>
      <c r="S2393"/>
      <c r="U2393"/>
      <c r="V2393"/>
    </row>
    <row r="2394" spans="11:22">
      <c r="K2394"/>
      <c r="L2394"/>
      <c r="M2394"/>
      <c r="O2394"/>
      <c r="P2394"/>
      <c r="R2394"/>
      <c r="S2394"/>
      <c r="U2394"/>
      <c r="V2394"/>
    </row>
    <row r="2395" spans="11:22">
      <c r="K2395"/>
      <c r="L2395"/>
      <c r="M2395"/>
      <c r="O2395"/>
      <c r="P2395"/>
      <c r="R2395"/>
      <c r="S2395"/>
      <c r="U2395"/>
      <c r="V2395"/>
    </row>
    <row r="2396" spans="11:22">
      <c r="K2396"/>
      <c r="L2396"/>
      <c r="M2396"/>
      <c r="O2396"/>
      <c r="P2396"/>
      <c r="R2396"/>
      <c r="S2396"/>
      <c r="U2396"/>
      <c r="V2396"/>
    </row>
    <row r="2397" spans="11:22">
      <c r="K2397"/>
      <c r="L2397"/>
      <c r="M2397"/>
      <c r="O2397"/>
      <c r="P2397"/>
      <c r="R2397"/>
      <c r="S2397"/>
      <c r="U2397"/>
      <c r="V2397"/>
    </row>
    <row r="2398" spans="11:22">
      <c r="K2398"/>
      <c r="L2398"/>
      <c r="M2398"/>
      <c r="O2398"/>
      <c r="P2398"/>
      <c r="R2398"/>
      <c r="S2398"/>
      <c r="U2398"/>
      <c r="V2398"/>
    </row>
    <row r="2399" spans="11:22">
      <c r="K2399"/>
      <c r="L2399"/>
      <c r="M2399"/>
      <c r="O2399"/>
      <c r="P2399"/>
      <c r="R2399"/>
      <c r="S2399"/>
      <c r="U2399"/>
      <c r="V2399"/>
    </row>
    <row r="2400" spans="11:22">
      <c r="K2400"/>
      <c r="L2400"/>
      <c r="M2400"/>
      <c r="O2400"/>
      <c r="P2400"/>
      <c r="R2400"/>
      <c r="S2400"/>
      <c r="U2400"/>
      <c r="V2400"/>
    </row>
    <row r="2401" spans="11:22">
      <c r="K2401"/>
      <c r="L2401"/>
      <c r="M2401"/>
      <c r="O2401"/>
      <c r="P2401"/>
      <c r="R2401"/>
      <c r="S2401"/>
      <c r="U2401"/>
      <c r="V2401"/>
    </row>
    <row r="2402" spans="11:22">
      <c r="K2402"/>
      <c r="L2402"/>
      <c r="M2402"/>
      <c r="O2402"/>
      <c r="P2402"/>
      <c r="R2402"/>
      <c r="S2402"/>
      <c r="U2402"/>
      <c r="V2402"/>
    </row>
    <row r="2403" spans="11:22">
      <c r="K2403"/>
      <c r="L2403"/>
      <c r="M2403"/>
      <c r="O2403"/>
      <c r="P2403"/>
      <c r="R2403"/>
      <c r="S2403"/>
      <c r="U2403"/>
      <c r="V2403"/>
    </row>
    <row r="2404" spans="11:22">
      <c r="K2404"/>
      <c r="L2404"/>
      <c r="M2404"/>
      <c r="O2404"/>
      <c r="P2404"/>
      <c r="R2404"/>
      <c r="S2404"/>
      <c r="U2404"/>
      <c r="V2404"/>
    </row>
    <row r="2405" spans="11:22">
      <c r="K2405"/>
      <c r="L2405"/>
      <c r="M2405"/>
      <c r="O2405"/>
      <c r="P2405"/>
      <c r="R2405"/>
      <c r="S2405"/>
      <c r="U2405"/>
      <c r="V2405"/>
    </row>
    <row r="2406" spans="11:22">
      <c r="K2406"/>
      <c r="L2406"/>
      <c r="M2406"/>
      <c r="O2406"/>
      <c r="P2406"/>
      <c r="R2406"/>
      <c r="S2406"/>
      <c r="U2406"/>
      <c r="V2406"/>
    </row>
    <row r="2407" spans="11:22">
      <c r="K2407"/>
      <c r="L2407"/>
      <c r="M2407"/>
      <c r="O2407"/>
      <c r="P2407"/>
      <c r="R2407"/>
      <c r="S2407"/>
      <c r="U2407"/>
      <c r="V2407"/>
    </row>
    <row r="2408" spans="11:22">
      <c r="K2408"/>
      <c r="L2408"/>
      <c r="M2408"/>
      <c r="O2408"/>
      <c r="P2408"/>
      <c r="R2408"/>
      <c r="S2408"/>
      <c r="U2408"/>
      <c r="V2408"/>
    </row>
    <row r="2409" spans="11:22">
      <c r="K2409"/>
      <c r="L2409"/>
      <c r="M2409"/>
      <c r="O2409"/>
      <c r="P2409"/>
      <c r="R2409"/>
      <c r="S2409"/>
      <c r="U2409"/>
      <c r="V2409"/>
    </row>
    <row r="2410" spans="11:22">
      <c r="K2410"/>
      <c r="L2410"/>
      <c r="M2410"/>
      <c r="O2410"/>
      <c r="P2410"/>
      <c r="R2410"/>
      <c r="S2410"/>
      <c r="U2410"/>
      <c r="V2410"/>
    </row>
    <row r="2411" spans="11:22">
      <c r="K2411"/>
      <c r="L2411"/>
      <c r="M2411"/>
      <c r="O2411"/>
      <c r="P2411"/>
      <c r="R2411"/>
      <c r="S2411"/>
      <c r="U2411"/>
      <c r="V2411"/>
    </row>
    <row r="2412" spans="11:22">
      <c r="K2412"/>
      <c r="L2412"/>
      <c r="M2412"/>
      <c r="O2412"/>
      <c r="P2412"/>
      <c r="R2412"/>
      <c r="S2412"/>
      <c r="U2412"/>
      <c r="V2412"/>
    </row>
    <row r="2413" spans="11:22">
      <c r="K2413"/>
      <c r="L2413"/>
      <c r="M2413"/>
      <c r="O2413"/>
      <c r="P2413"/>
      <c r="R2413"/>
      <c r="S2413"/>
      <c r="U2413"/>
      <c r="V2413"/>
    </row>
    <row r="2414" spans="11:22">
      <c r="K2414"/>
      <c r="L2414"/>
      <c r="M2414"/>
      <c r="O2414"/>
      <c r="P2414"/>
      <c r="R2414"/>
      <c r="S2414"/>
      <c r="U2414"/>
      <c r="V2414"/>
    </row>
    <row r="2415" spans="11:22">
      <c r="K2415"/>
      <c r="L2415"/>
      <c r="M2415"/>
      <c r="O2415"/>
      <c r="P2415"/>
      <c r="R2415"/>
      <c r="S2415"/>
      <c r="U2415"/>
      <c r="V2415"/>
    </row>
    <row r="2416" spans="11:22">
      <c r="K2416"/>
      <c r="L2416"/>
      <c r="M2416"/>
      <c r="O2416"/>
      <c r="P2416"/>
      <c r="R2416"/>
      <c r="S2416"/>
      <c r="U2416"/>
      <c r="V2416"/>
    </row>
    <row r="2417" spans="11:22">
      <c r="K2417"/>
      <c r="L2417"/>
      <c r="M2417"/>
      <c r="O2417"/>
      <c r="P2417"/>
      <c r="R2417"/>
      <c r="S2417"/>
      <c r="U2417"/>
      <c r="V2417"/>
    </row>
    <row r="2418" spans="11:22">
      <c r="K2418"/>
      <c r="L2418"/>
      <c r="M2418"/>
      <c r="O2418"/>
      <c r="P2418"/>
      <c r="R2418"/>
      <c r="S2418"/>
      <c r="U2418"/>
      <c r="V2418"/>
    </row>
    <row r="2419" spans="11:22">
      <c r="K2419"/>
      <c r="L2419"/>
      <c r="M2419"/>
      <c r="O2419"/>
      <c r="P2419"/>
      <c r="R2419"/>
      <c r="S2419"/>
      <c r="U2419"/>
      <c r="V2419"/>
    </row>
    <row r="2420" spans="11:22">
      <c r="K2420"/>
      <c r="L2420"/>
      <c r="M2420"/>
      <c r="O2420"/>
      <c r="P2420"/>
      <c r="R2420"/>
      <c r="S2420"/>
      <c r="U2420"/>
      <c r="V2420"/>
    </row>
    <row r="2421" spans="11:22">
      <c r="K2421"/>
      <c r="L2421"/>
      <c r="M2421"/>
      <c r="O2421"/>
      <c r="P2421"/>
      <c r="R2421"/>
      <c r="S2421"/>
      <c r="U2421"/>
      <c r="V2421"/>
    </row>
    <row r="2422" spans="11:22">
      <c r="K2422"/>
      <c r="L2422"/>
      <c r="M2422"/>
      <c r="O2422"/>
      <c r="P2422"/>
      <c r="R2422"/>
      <c r="S2422"/>
      <c r="U2422"/>
      <c r="V2422"/>
    </row>
    <row r="2423" spans="11:22">
      <c r="K2423"/>
      <c r="L2423"/>
      <c r="M2423"/>
      <c r="O2423"/>
      <c r="P2423"/>
      <c r="R2423"/>
      <c r="S2423"/>
      <c r="U2423"/>
      <c r="V2423"/>
    </row>
    <row r="2424" spans="11:22">
      <c r="K2424"/>
      <c r="L2424"/>
      <c r="M2424"/>
      <c r="O2424"/>
      <c r="P2424"/>
      <c r="R2424"/>
      <c r="S2424"/>
      <c r="U2424"/>
      <c r="V2424"/>
    </row>
    <row r="2425" spans="11:22">
      <c r="K2425"/>
      <c r="L2425"/>
      <c r="M2425"/>
      <c r="O2425"/>
      <c r="P2425"/>
      <c r="R2425"/>
      <c r="S2425"/>
      <c r="U2425"/>
      <c r="V2425"/>
    </row>
    <row r="2426" spans="11:22">
      <c r="K2426"/>
      <c r="L2426"/>
      <c r="M2426"/>
      <c r="O2426"/>
      <c r="P2426"/>
      <c r="R2426"/>
      <c r="S2426"/>
      <c r="U2426"/>
      <c r="V2426"/>
    </row>
    <row r="2427" spans="11:22">
      <c r="K2427"/>
      <c r="L2427"/>
      <c r="M2427"/>
      <c r="O2427"/>
      <c r="P2427"/>
      <c r="R2427"/>
      <c r="S2427"/>
      <c r="U2427"/>
      <c r="V2427"/>
    </row>
    <row r="2428" spans="11:22">
      <c r="K2428"/>
      <c r="L2428"/>
      <c r="M2428"/>
      <c r="O2428"/>
      <c r="P2428"/>
      <c r="R2428"/>
      <c r="S2428"/>
      <c r="U2428"/>
      <c r="V2428"/>
    </row>
    <row r="2429" spans="11:22">
      <c r="K2429"/>
      <c r="L2429"/>
      <c r="M2429"/>
      <c r="O2429"/>
      <c r="P2429"/>
      <c r="R2429"/>
      <c r="S2429"/>
      <c r="U2429"/>
      <c r="V2429"/>
    </row>
    <row r="2430" spans="11:22">
      <c r="K2430"/>
      <c r="L2430"/>
      <c r="M2430"/>
      <c r="O2430"/>
      <c r="P2430"/>
      <c r="R2430"/>
      <c r="S2430"/>
      <c r="U2430"/>
      <c r="V2430"/>
    </row>
    <row r="2431" spans="11:22">
      <c r="K2431"/>
      <c r="L2431"/>
      <c r="M2431"/>
      <c r="O2431"/>
      <c r="P2431"/>
      <c r="R2431"/>
      <c r="S2431"/>
      <c r="U2431"/>
      <c r="V2431"/>
    </row>
    <row r="2432" spans="11:22">
      <c r="K2432"/>
      <c r="L2432"/>
      <c r="M2432"/>
      <c r="O2432"/>
      <c r="P2432"/>
      <c r="R2432"/>
      <c r="S2432"/>
      <c r="U2432"/>
      <c r="V2432"/>
    </row>
    <row r="2433" spans="11:22">
      <c r="K2433"/>
      <c r="L2433"/>
      <c r="M2433"/>
      <c r="O2433"/>
      <c r="P2433"/>
      <c r="R2433"/>
      <c r="S2433"/>
      <c r="U2433"/>
      <c r="V2433"/>
    </row>
    <row r="2434" spans="11:22">
      <c r="K2434"/>
      <c r="L2434"/>
      <c r="M2434"/>
      <c r="O2434"/>
      <c r="P2434"/>
      <c r="R2434"/>
      <c r="S2434"/>
      <c r="U2434"/>
      <c r="V2434"/>
    </row>
    <row r="2435" spans="11:22">
      <c r="K2435"/>
      <c r="L2435"/>
      <c r="M2435"/>
      <c r="O2435"/>
      <c r="P2435"/>
      <c r="R2435"/>
      <c r="S2435"/>
      <c r="U2435"/>
      <c r="V2435"/>
    </row>
    <row r="2436" spans="11:22">
      <c r="K2436"/>
      <c r="L2436"/>
      <c r="M2436"/>
      <c r="O2436"/>
      <c r="P2436"/>
      <c r="R2436"/>
      <c r="S2436"/>
      <c r="U2436"/>
      <c r="V2436"/>
    </row>
    <row r="2437" spans="11:22">
      <c r="K2437"/>
      <c r="L2437"/>
      <c r="M2437"/>
      <c r="O2437"/>
      <c r="P2437"/>
      <c r="R2437"/>
      <c r="S2437"/>
      <c r="U2437"/>
      <c r="V2437"/>
    </row>
    <row r="2438" spans="11:22">
      <c r="K2438"/>
      <c r="L2438"/>
      <c r="M2438"/>
      <c r="O2438"/>
      <c r="P2438"/>
      <c r="R2438"/>
      <c r="S2438"/>
      <c r="U2438"/>
      <c r="V2438"/>
    </row>
    <row r="2439" spans="11:22">
      <c r="K2439"/>
      <c r="L2439"/>
      <c r="M2439"/>
      <c r="O2439"/>
      <c r="P2439"/>
      <c r="R2439"/>
      <c r="S2439"/>
      <c r="U2439"/>
      <c r="V2439"/>
    </row>
    <row r="2440" spans="11:22">
      <c r="K2440"/>
      <c r="L2440"/>
      <c r="M2440"/>
      <c r="O2440"/>
      <c r="P2440"/>
      <c r="R2440"/>
      <c r="S2440"/>
      <c r="U2440"/>
      <c r="V2440"/>
    </row>
    <row r="2441" spans="11:22">
      <c r="K2441"/>
      <c r="L2441"/>
      <c r="M2441"/>
      <c r="O2441"/>
      <c r="P2441"/>
      <c r="R2441"/>
      <c r="S2441"/>
      <c r="U2441"/>
      <c r="V2441"/>
    </row>
    <row r="2442" spans="11:22">
      <c r="K2442"/>
      <c r="L2442"/>
      <c r="M2442"/>
      <c r="O2442"/>
      <c r="P2442"/>
      <c r="R2442"/>
      <c r="S2442"/>
      <c r="U2442"/>
      <c r="V2442"/>
    </row>
    <row r="2443" spans="11:22">
      <c r="K2443"/>
      <c r="L2443"/>
      <c r="M2443"/>
      <c r="O2443"/>
      <c r="P2443"/>
      <c r="R2443"/>
      <c r="S2443"/>
      <c r="U2443"/>
      <c r="V2443"/>
    </row>
    <row r="2444" spans="11:22">
      <c r="K2444"/>
      <c r="L2444"/>
      <c r="M2444"/>
      <c r="O2444"/>
      <c r="P2444"/>
      <c r="R2444"/>
      <c r="S2444"/>
      <c r="U2444"/>
      <c r="V2444"/>
    </row>
    <row r="2445" spans="11:22">
      <c r="K2445"/>
      <c r="L2445"/>
      <c r="M2445"/>
      <c r="O2445"/>
      <c r="P2445"/>
      <c r="R2445"/>
      <c r="S2445"/>
      <c r="U2445"/>
      <c r="V2445"/>
    </row>
    <row r="2446" spans="11:22">
      <c r="K2446"/>
      <c r="L2446"/>
      <c r="M2446"/>
      <c r="O2446"/>
      <c r="P2446"/>
      <c r="R2446"/>
      <c r="S2446"/>
      <c r="U2446"/>
      <c r="V2446"/>
    </row>
    <row r="2447" spans="11:22">
      <c r="K2447"/>
      <c r="L2447"/>
      <c r="M2447"/>
      <c r="O2447"/>
      <c r="P2447"/>
      <c r="R2447"/>
      <c r="S2447"/>
      <c r="U2447"/>
      <c r="V2447"/>
    </row>
    <row r="2448" spans="11:22">
      <c r="K2448"/>
      <c r="L2448"/>
      <c r="M2448"/>
      <c r="O2448"/>
      <c r="P2448"/>
      <c r="R2448"/>
      <c r="S2448"/>
      <c r="U2448"/>
      <c r="V2448"/>
    </row>
    <row r="2449" spans="11:22">
      <c r="K2449"/>
      <c r="L2449"/>
      <c r="M2449"/>
      <c r="O2449"/>
      <c r="P2449"/>
      <c r="R2449"/>
      <c r="S2449"/>
      <c r="U2449"/>
      <c r="V2449"/>
    </row>
    <row r="2450" spans="11:22">
      <c r="K2450"/>
      <c r="L2450"/>
      <c r="M2450"/>
      <c r="O2450"/>
      <c r="P2450"/>
      <c r="R2450"/>
      <c r="S2450"/>
      <c r="U2450"/>
      <c r="V2450"/>
    </row>
    <row r="2451" spans="11:22">
      <c r="K2451"/>
      <c r="L2451"/>
      <c r="M2451"/>
      <c r="O2451"/>
      <c r="P2451"/>
      <c r="R2451"/>
      <c r="S2451"/>
      <c r="U2451"/>
      <c r="V2451"/>
    </row>
    <row r="2452" spans="11:22">
      <c r="K2452"/>
      <c r="L2452"/>
      <c r="M2452"/>
      <c r="O2452"/>
      <c r="P2452"/>
      <c r="R2452"/>
      <c r="S2452"/>
      <c r="U2452"/>
      <c r="V2452"/>
    </row>
    <row r="2453" spans="11:22">
      <c r="K2453"/>
      <c r="L2453"/>
      <c r="M2453"/>
      <c r="O2453"/>
      <c r="P2453"/>
      <c r="R2453"/>
      <c r="S2453"/>
      <c r="U2453"/>
      <c r="V2453"/>
    </row>
    <row r="2454" spans="11:22">
      <c r="K2454"/>
      <c r="L2454"/>
      <c r="M2454"/>
      <c r="O2454"/>
      <c r="P2454"/>
      <c r="R2454"/>
      <c r="S2454"/>
      <c r="U2454"/>
      <c r="V2454"/>
    </row>
    <row r="2455" spans="11:22">
      <c r="K2455"/>
      <c r="L2455"/>
      <c r="M2455"/>
      <c r="O2455"/>
      <c r="P2455"/>
      <c r="R2455"/>
      <c r="S2455"/>
      <c r="U2455"/>
      <c r="V2455"/>
    </row>
    <row r="2456" spans="11:22">
      <c r="K2456"/>
      <c r="L2456"/>
      <c r="M2456"/>
      <c r="O2456"/>
      <c r="P2456"/>
      <c r="R2456"/>
      <c r="S2456"/>
      <c r="U2456"/>
      <c r="V2456"/>
    </row>
    <row r="2457" spans="11:22">
      <c r="K2457"/>
      <c r="L2457"/>
      <c r="M2457"/>
      <c r="O2457"/>
      <c r="P2457"/>
      <c r="R2457"/>
      <c r="S2457"/>
      <c r="U2457"/>
      <c r="V2457"/>
    </row>
    <row r="2458" spans="11:22">
      <c r="K2458"/>
      <c r="L2458"/>
      <c r="M2458"/>
      <c r="O2458"/>
      <c r="P2458"/>
      <c r="R2458"/>
      <c r="S2458"/>
      <c r="U2458"/>
      <c r="V2458"/>
    </row>
    <row r="2459" spans="11:22">
      <c r="K2459"/>
      <c r="L2459"/>
      <c r="M2459"/>
      <c r="O2459"/>
      <c r="P2459"/>
      <c r="R2459"/>
      <c r="S2459"/>
      <c r="U2459"/>
      <c r="V2459"/>
    </row>
    <row r="2460" spans="11:22">
      <c r="K2460"/>
      <c r="L2460"/>
      <c r="M2460"/>
      <c r="O2460"/>
      <c r="P2460"/>
      <c r="R2460"/>
      <c r="S2460"/>
      <c r="U2460"/>
      <c r="V2460"/>
    </row>
    <row r="2461" spans="11:22">
      <c r="K2461"/>
      <c r="L2461"/>
      <c r="M2461"/>
      <c r="O2461"/>
      <c r="P2461"/>
      <c r="R2461"/>
      <c r="S2461"/>
      <c r="U2461"/>
      <c r="V2461"/>
    </row>
    <row r="2462" spans="11:22">
      <c r="K2462"/>
      <c r="L2462"/>
      <c r="M2462"/>
      <c r="O2462"/>
      <c r="P2462"/>
      <c r="R2462"/>
      <c r="S2462"/>
      <c r="U2462"/>
      <c r="V2462"/>
    </row>
    <row r="2463" spans="11:22">
      <c r="K2463"/>
      <c r="L2463"/>
      <c r="M2463"/>
      <c r="O2463"/>
      <c r="P2463"/>
      <c r="R2463"/>
      <c r="S2463"/>
      <c r="U2463"/>
      <c r="V2463"/>
    </row>
    <row r="2464" spans="11:22">
      <c r="K2464"/>
      <c r="L2464"/>
      <c r="M2464"/>
      <c r="O2464"/>
      <c r="P2464"/>
      <c r="R2464"/>
      <c r="S2464"/>
      <c r="U2464"/>
      <c r="V2464"/>
    </row>
    <row r="2465" spans="11:22">
      <c r="K2465"/>
      <c r="L2465"/>
      <c r="M2465"/>
      <c r="O2465"/>
      <c r="P2465"/>
      <c r="R2465"/>
      <c r="S2465"/>
      <c r="U2465"/>
      <c r="V2465"/>
    </row>
    <row r="2466" spans="11:22">
      <c r="K2466"/>
      <c r="L2466"/>
      <c r="M2466"/>
      <c r="O2466"/>
      <c r="P2466"/>
      <c r="R2466"/>
      <c r="S2466"/>
      <c r="U2466"/>
      <c r="V2466"/>
    </row>
    <row r="2467" spans="11:22">
      <c r="K2467"/>
      <c r="L2467"/>
      <c r="M2467"/>
      <c r="O2467"/>
      <c r="P2467"/>
      <c r="R2467"/>
      <c r="S2467"/>
      <c r="U2467"/>
      <c r="V2467"/>
    </row>
    <row r="2468" spans="11:22">
      <c r="K2468"/>
      <c r="L2468"/>
      <c r="M2468"/>
      <c r="O2468"/>
      <c r="P2468"/>
      <c r="R2468"/>
      <c r="S2468"/>
      <c r="U2468"/>
      <c r="V2468"/>
    </row>
    <row r="2469" spans="11:22">
      <c r="K2469"/>
      <c r="L2469"/>
      <c r="M2469"/>
      <c r="O2469"/>
      <c r="P2469"/>
      <c r="R2469"/>
      <c r="S2469"/>
      <c r="U2469"/>
      <c r="V2469"/>
    </row>
    <row r="2470" spans="11:22">
      <c r="K2470"/>
      <c r="L2470"/>
      <c r="M2470"/>
      <c r="O2470"/>
      <c r="P2470"/>
      <c r="R2470"/>
      <c r="S2470"/>
      <c r="U2470"/>
      <c r="V2470"/>
    </row>
    <row r="2471" spans="11:22">
      <c r="K2471"/>
      <c r="L2471"/>
      <c r="M2471"/>
      <c r="O2471"/>
      <c r="P2471"/>
      <c r="R2471"/>
      <c r="S2471"/>
      <c r="U2471"/>
      <c r="V2471"/>
    </row>
    <row r="2472" spans="11:22">
      <c r="K2472"/>
      <c r="L2472"/>
      <c r="M2472"/>
      <c r="O2472"/>
      <c r="P2472"/>
      <c r="R2472"/>
      <c r="S2472"/>
      <c r="U2472"/>
      <c r="V2472"/>
    </row>
    <row r="2473" spans="11:22">
      <c r="K2473"/>
      <c r="L2473"/>
      <c r="M2473"/>
      <c r="O2473"/>
      <c r="P2473"/>
      <c r="R2473"/>
      <c r="S2473"/>
      <c r="U2473"/>
      <c r="V2473"/>
    </row>
    <row r="2474" spans="11:22">
      <c r="K2474"/>
      <c r="L2474"/>
      <c r="M2474"/>
      <c r="O2474"/>
      <c r="P2474"/>
      <c r="R2474"/>
      <c r="S2474"/>
      <c r="U2474"/>
      <c r="V2474"/>
    </row>
    <row r="2475" spans="11:22">
      <c r="K2475"/>
      <c r="L2475"/>
      <c r="M2475"/>
      <c r="O2475"/>
      <c r="P2475"/>
      <c r="R2475"/>
      <c r="S2475"/>
      <c r="U2475"/>
      <c r="V2475"/>
    </row>
    <row r="2476" spans="11:22">
      <c r="K2476"/>
      <c r="L2476"/>
      <c r="M2476"/>
      <c r="O2476"/>
      <c r="P2476"/>
      <c r="R2476"/>
      <c r="S2476"/>
      <c r="U2476"/>
      <c r="V2476"/>
    </row>
    <row r="2477" spans="11:22">
      <c r="K2477"/>
      <c r="L2477"/>
      <c r="M2477"/>
      <c r="O2477"/>
      <c r="P2477"/>
      <c r="R2477"/>
      <c r="S2477"/>
      <c r="U2477"/>
      <c r="V2477"/>
    </row>
    <row r="2478" spans="11:22">
      <c r="K2478"/>
      <c r="L2478"/>
      <c r="M2478"/>
      <c r="O2478"/>
      <c r="P2478"/>
      <c r="R2478"/>
      <c r="S2478"/>
      <c r="U2478"/>
      <c r="V2478"/>
    </row>
    <row r="2479" spans="11:22">
      <c r="K2479"/>
      <c r="L2479"/>
      <c r="M2479"/>
      <c r="O2479"/>
      <c r="P2479"/>
      <c r="R2479"/>
      <c r="S2479"/>
      <c r="U2479"/>
      <c r="V2479"/>
    </row>
    <row r="2480" spans="11:22">
      <c r="K2480"/>
      <c r="L2480"/>
      <c r="M2480"/>
      <c r="O2480"/>
      <c r="P2480"/>
      <c r="R2480"/>
      <c r="S2480"/>
      <c r="U2480"/>
      <c r="V2480"/>
    </row>
    <row r="2481" spans="11:22">
      <c r="K2481"/>
      <c r="L2481"/>
      <c r="M2481"/>
      <c r="O2481"/>
      <c r="P2481"/>
      <c r="R2481"/>
      <c r="S2481"/>
      <c r="U2481"/>
      <c r="V2481"/>
    </row>
    <row r="2482" spans="11:22">
      <c r="K2482"/>
      <c r="L2482"/>
      <c r="M2482"/>
      <c r="O2482"/>
      <c r="P2482"/>
      <c r="R2482"/>
      <c r="S2482"/>
      <c r="U2482"/>
      <c r="V2482"/>
    </row>
    <row r="2483" spans="11:22">
      <c r="K2483"/>
      <c r="L2483"/>
      <c r="M2483"/>
      <c r="O2483"/>
      <c r="P2483"/>
      <c r="R2483"/>
      <c r="S2483"/>
      <c r="U2483"/>
      <c r="V2483"/>
    </row>
    <row r="2484" spans="11:22">
      <c r="K2484"/>
      <c r="L2484"/>
      <c r="M2484"/>
      <c r="O2484"/>
      <c r="P2484"/>
      <c r="R2484"/>
      <c r="S2484"/>
      <c r="U2484"/>
      <c r="V2484"/>
    </row>
    <row r="2485" spans="11:22">
      <c r="K2485"/>
      <c r="L2485"/>
      <c r="M2485"/>
      <c r="O2485"/>
      <c r="P2485"/>
      <c r="R2485"/>
      <c r="S2485"/>
      <c r="U2485"/>
      <c r="V2485"/>
    </row>
    <row r="2486" spans="11:22">
      <c r="K2486"/>
      <c r="L2486"/>
      <c r="M2486"/>
      <c r="O2486"/>
      <c r="P2486"/>
      <c r="R2486"/>
      <c r="S2486"/>
      <c r="U2486"/>
      <c r="V2486"/>
    </row>
    <row r="2487" spans="11:22">
      <c r="K2487"/>
      <c r="L2487"/>
      <c r="M2487"/>
      <c r="O2487"/>
      <c r="P2487"/>
      <c r="R2487"/>
      <c r="S2487"/>
      <c r="U2487"/>
      <c r="V2487"/>
    </row>
    <row r="2488" spans="11:22">
      <c r="K2488"/>
      <c r="L2488"/>
      <c r="M2488"/>
      <c r="O2488"/>
      <c r="P2488"/>
      <c r="R2488"/>
      <c r="S2488"/>
      <c r="U2488"/>
      <c r="V2488"/>
    </row>
    <row r="2489" spans="11:22">
      <c r="K2489"/>
      <c r="L2489"/>
      <c r="M2489"/>
      <c r="O2489"/>
      <c r="P2489"/>
      <c r="R2489"/>
      <c r="S2489"/>
      <c r="U2489"/>
      <c r="V2489"/>
    </row>
    <row r="2490" spans="11:22">
      <c r="K2490"/>
      <c r="L2490"/>
      <c r="M2490"/>
      <c r="O2490"/>
      <c r="P2490"/>
      <c r="R2490"/>
      <c r="S2490"/>
      <c r="U2490"/>
      <c r="V2490"/>
    </row>
    <row r="2491" spans="11:22">
      <c r="K2491"/>
      <c r="L2491"/>
      <c r="M2491"/>
      <c r="O2491"/>
      <c r="P2491"/>
      <c r="R2491"/>
      <c r="S2491"/>
      <c r="U2491"/>
      <c r="V2491"/>
    </row>
    <row r="2492" spans="11:22">
      <c r="K2492"/>
      <c r="L2492"/>
      <c r="M2492"/>
      <c r="O2492"/>
      <c r="P2492"/>
      <c r="R2492"/>
      <c r="S2492"/>
      <c r="U2492"/>
      <c r="V2492"/>
    </row>
    <row r="2493" spans="11:22">
      <c r="K2493"/>
      <c r="L2493"/>
      <c r="M2493"/>
      <c r="O2493"/>
      <c r="P2493"/>
      <c r="R2493"/>
      <c r="S2493"/>
      <c r="U2493"/>
      <c r="V2493"/>
    </row>
    <row r="2494" spans="11:22">
      <c r="K2494"/>
      <c r="L2494"/>
      <c r="M2494"/>
      <c r="O2494"/>
      <c r="P2494"/>
      <c r="R2494"/>
      <c r="S2494"/>
      <c r="U2494"/>
      <c r="V2494"/>
    </row>
    <row r="2495" spans="11:22">
      <c r="K2495"/>
      <c r="L2495"/>
      <c r="M2495"/>
      <c r="O2495"/>
      <c r="P2495"/>
      <c r="R2495"/>
      <c r="S2495"/>
      <c r="U2495"/>
      <c r="V2495"/>
    </row>
    <row r="2496" spans="11:22">
      <c r="K2496"/>
      <c r="L2496"/>
      <c r="M2496"/>
      <c r="O2496"/>
      <c r="P2496"/>
      <c r="R2496"/>
      <c r="S2496"/>
      <c r="U2496"/>
      <c r="V2496"/>
    </row>
    <row r="2497" spans="11:22">
      <c r="K2497"/>
      <c r="L2497"/>
      <c r="M2497"/>
      <c r="O2497"/>
      <c r="P2497"/>
      <c r="R2497"/>
      <c r="S2497"/>
      <c r="U2497"/>
      <c r="V2497"/>
    </row>
    <row r="2498" spans="11:22">
      <c r="K2498"/>
      <c r="L2498"/>
      <c r="M2498"/>
      <c r="O2498"/>
      <c r="P2498"/>
      <c r="R2498"/>
      <c r="S2498"/>
      <c r="U2498"/>
      <c r="V2498"/>
    </row>
    <row r="2499" spans="11:22">
      <c r="K2499"/>
      <c r="L2499"/>
      <c r="M2499"/>
      <c r="O2499"/>
      <c r="P2499"/>
      <c r="R2499"/>
      <c r="S2499"/>
      <c r="U2499"/>
      <c r="V2499"/>
    </row>
    <row r="2500" spans="11:22">
      <c r="K2500"/>
      <c r="L2500"/>
      <c r="M2500"/>
      <c r="O2500"/>
      <c r="P2500"/>
      <c r="R2500"/>
      <c r="S2500"/>
      <c r="U2500"/>
      <c r="V2500"/>
    </row>
    <row r="2501" spans="11:22">
      <c r="K2501"/>
      <c r="L2501"/>
      <c r="M2501"/>
      <c r="O2501"/>
      <c r="P2501"/>
      <c r="R2501"/>
      <c r="S2501"/>
      <c r="U2501"/>
      <c r="V2501"/>
    </row>
    <row r="2502" spans="11:22">
      <c r="K2502"/>
      <c r="L2502"/>
      <c r="M2502"/>
      <c r="O2502"/>
      <c r="P2502"/>
      <c r="R2502"/>
      <c r="S2502"/>
      <c r="U2502"/>
      <c r="V2502"/>
    </row>
    <row r="2503" spans="11:22">
      <c r="K2503"/>
      <c r="L2503"/>
      <c r="M2503"/>
      <c r="O2503"/>
      <c r="P2503"/>
      <c r="R2503"/>
      <c r="S2503"/>
      <c r="U2503"/>
      <c r="V2503"/>
    </row>
    <row r="2504" spans="11:22">
      <c r="K2504"/>
      <c r="L2504"/>
      <c r="M2504"/>
      <c r="O2504"/>
      <c r="P2504"/>
      <c r="R2504"/>
      <c r="S2504"/>
      <c r="U2504"/>
      <c r="V2504"/>
    </row>
    <row r="2505" spans="11:22">
      <c r="K2505"/>
      <c r="L2505"/>
      <c r="M2505"/>
      <c r="O2505"/>
      <c r="P2505"/>
      <c r="R2505"/>
      <c r="S2505"/>
      <c r="U2505"/>
      <c r="V2505"/>
    </row>
    <row r="2506" spans="11:22">
      <c r="K2506"/>
      <c r="L2506"/>
      <c r="M2506"/>
      <c r="O2506"/>
      <c r="P2506"/>
      <c r="R2506"/>
      <c r="S2506"/>
      <c r="U2506"/>
      <c r="V2506"/>
    </row>
    <row r="2507" spans="11:22">
      <c r="K2507"/>
      <c r="L2507"/>
      <c r="M2507"/>
      <c r="O2507"/>
      <c r="P2507"/>
      <c r="R2507"/>
      <c r="S2507"/>
      <c r="U2507"/>
      <c r="V2507"/>
    </row>
    <row r="2508" spans="11:22">
      <c r="K2508"/>
      <c r="L2508"/>
      <c r="M2508"/>
      <c r="O2508"/>
      <c r="P2508"/>
      <c r="R2508"/>
      <c r="S2508"/>
      <c r="U2508"/>
      <c r="V2508"/>
    </row>
    <row r="2509" spans="11:22">
      <c r="K2509"/>
      <c r="L2509"/>
      <c r="M2509"/>
      <c r="O2509"/>
      <c r="P2509"/>
      <c r="R2509"/>
      <c r="S2509"/>
      <c r="U2509"/>
      <c r="V2509"/>
    </row>
    <row r="2510" spans="11:22">
      <c r="K2510"/>
      <c r="L2510"/>
      <c r="M2510"/>
      <c r="O2510"/>
      <c r="P2510"/>
      <c r="R2510"/>
      <c r="S2510"/>
      <c r="U2510"/>
      <c r="V2510"/>
    </row>
    <row r="2511" spans="11:22">
      <c r="K2511"/>
      <c r="L2511"/>
      <c r="M2511"/>
      <c r="O2511"/>
      <c r="P2511"/>
      <c r="R2511"/>
      <c r="S2511"/>
      <c r="U2511"/>
      <c r="V2511"/>
    </row>
    <row r="2512" spans="11:22">
      <c r="K2512"/>
      <c r="L2512"/>
      <c r="M2512"/>
      <c r="O2512"/>
      <c r="P2512"/>
      <c r="R2512"/>
      <c r="S2512"/>
      <c r="U2512"/>
      <c r="V2512"/>
    </row>
    <row r="2513" spans="11:22">
      <c r="K2513"/>
      <c r="L2513"/>
      <c r="M2513"/>
      <c r="O2513"/>
      <c r="P2513"/>
      <c r="R2513"/>
      <c r="S2513"/>
      <c r="U2513"/>
      <c r="V2513"/>
    </row>
    <row r="2514" spans="11:22">
      <c r="K2514"/>
      <c r="L2514"/>
      <c r="M2514"/>
      <c r="O2514"/>
      <c r="P2514"/>
      <c r="R2514"/>
      <c r="S2514"/>
      <c r="U2514"/>
      <c r="V2514"/>
    </row>
    <row r="2515" spans="11:22">
      <c r="K2515"/>
      <c r="L2515"/>
      <c r="M2515"/>
      <c r="O2515"/>
      <c r="P2515"/>
      <c r="R2515"/>
      <c r="S2515"/>
      <c r="U2515"/>
      <c r="V2515"/>
    </row>
    <row r="2516" spans="11:22">
      <c r="K2516"/>
      <c r="L2516"/>
      <c r="M2516"/>
      <c r="O2516"/>
      <c r="P2516"/>
      <c r="R2516"/>
      <c r="S2516"/>
      <c r="U2516"/>
      <c r="V2516"/>
    </row>
    <row r="2517" spans="11:22">
      <c r="K2517"/>
      <c r="L2517"/>
      <c r="M2517"/>
      <c r="O2517"/>
      <c r="P2517"/>
      <c r="R2517"/>
      <c r="S2517"/>
      <c r="U2517"/>
      <c r="V2517"/>
    </row>
    <row r="2518" spans="11:22">
      <c r="K2518"/>
      <c r="L2518"/>
      <c r="M2518"/>
      <c r="O2518"/>
      <c r="P2518"/>
      <c r="R2518"/>
      <c r="S2518"/>
      <c r="U2518"/>
      <c r="V2518"/>
    </row>
    <row r="2519" spans="11:22">
      <c r="K2519"/>
      <c r="L2519"/>
      <c r="M2519"/>
      <c r="O2519"/>
      <c r="P2519"/>
      <c r="R2519"/>
      <c r="S2519"/>
      <c r="U2519"/>
      <c r="V2519"/>
    </row>
    <row r="2520" spans="11:22">
      <c r="K2520"/>
      <c r="L2520"/>
      <c r="M2520"/>
      <c r="O2520"/>
      <c r="P2520"/>
      <c r="R2520"/>
      <c r="S2520"/>
      <c r="U2520"/>
      <c r="V2520"/>
    </row>
    <row r="2521" spans="11:22">
      <c r="K2521"/>
      <c r="L2521"/>
      <c r="M2521"/>
      <c r="O2521"/>
      <c r="P2521"/>
      <c r="R2521"/>
      <c r="S2521"/>
      <c r="U2521"/>
      <c r="V2521"/>
    </row>
    <row r="2522" spans="11:22">
      <c r="K2522"/>
      <c r="L2522"/>
      <c r="M2522"/>
      <c r="O2522"/>
      <c r="P2522"/>
      <c r="R2522"/>
      <c r="S2522"/>
      <c r="U2522"/>
      <c r="V2522"/>
    </row>
    <row r="2523" spans="11:22">
      <c r="K2523"/>
      <c r="L2523"/>
      <c r="M2523"/>
      <c r="O2523"/>
      <c r="P2523"/>
      <c r="R2523"/>
      <c r="S2523"/>
      <c r="U2523"/>
      <c r="V2523"/>
    </row>
    <row r="2524" spans="11:22">
      <c r="K2524"/>
      <c r="L2524"/>
      <c r="M2524"/>
      <c r="O2524"/>
      <c r="P2524"/>
      <c r="R2524"/>
      <c r="S2524"/>
      <c r="U2524"/>
      <c r="V2524"/>
    </row>
    <row r="2525" spans="11:22">
      <c r="K2525"/>
      <c r="L2525"/>
      <c r="M2525"/>
      <c r="O2525"/>
      <c r="P2525"/>
      <c r="R2525"/>
      <c r="S2525"/>
      <c r="U2525"/>
      <c r="V2525"/>
    </row>
    <row r="2526" spans="11:22">
      <c r="K2526"/>
      <c r="L2526"/>
      <c r="M2526"/>
      <c r="O2526"/>
      <c r="P2526"/>
      <c r="R2526"/>
      <c r="S2526"/>
      <c r="U2526"/>
      <c r="V2526"/>
    </row>
    <row r="2527" spans="11:22">
      <c r="K2527"/>
      <c r="L2527"/>
      <c r="M2527"/>
      <c r="O2527"/>
      <c r="P2527"/>
      <c r="R2527"/>
      <c r="S2527"/>
      <c r="U2527"/>
      <c r="V2527"/>
    </row>
    <row r="2528" spans="11:22">
      <c r="K2528"/>
      <c r="L2528"/>
      <c r="M2528"/>
      <c r="O2528"/>
      <c r="P2528"/>
      <c r="R2528"/>
      <c r="S2528"/>
      <c r="U2528"/>
      <c r="V2528"/>
    </row>
    <row r="2529" spans="11:22">
      <c r="K2529"/>
      <c r="L2529"/>
      <c r="M2529"/>
      <c r="O2529"/>
      <c r="P2529"/>
      <c r="R2529"/>
      <c r="S2529"/>
      <c r="U2529"/>
      <c r="V2529"/>
    </row>
    <row r="2530" spans="11:22">
      <c r="K2530"/>
      <c r="L2530"/>
      <c r="M2530"/>
      <c r="O2530"/>
      <c r="P2530"/>
      <c r="R2530"/>
      <c r="S2530"/>
      <c r="U2530"/>
      <c r="V2530"/>
    </row>
    <row r="2531" spans="11:22">
      <c r="K2531"/>
      <c r="L2531"/>
      <c r="M2531"/>
      <c r="O2531"/>
      <c r="P2531"/>
      <c r="R2531"/>
      <c r="S2531"/>
      <c r="U2531"/>
      <c r="V2531"/>
    </row>
    <row r="2532" spans="11:22">
      <c r="K2532"/>
      <c r="L2532"/>
      <c r="M2532"/>
      <c r="O2532"/>
      <c r="P2532"/>
      <c r="R2532"/>
      <c r="S2532"/>
      <c r="U2532"/>
      <c r="V2532"/>
    </row>
    <row r="2533" spans="11:22">
      <c r="K2533"/>
      <c r="L2533"/>
      <c r="M2533"/>
      <c r="O2533"/>
      <c r="P2533"/>
      <c r="R2533"/>
      <c r="S2533"/>
      <c r="U2533"/>
      <c r="V2533"/>
    </row>
    <row r="2534" spans="11:22">
      <c r="K2534"/>
      <c r="L2534"/>
      <c r="M2534"/>
      <c r="O2534"/>
      <c r="P2534"/>
      <c r="R2534"/>
      <c r="S2534"/>
      <c r="U2534"/>
      <c r="V2534"/>
    </row>
    <row r="2535" spans="11:22">
      <c r="K2535"/>
      <c r="L2535"/>
      <c r="M2535"/>
      <c r="O2535"/>
      <c r="P2535"/>
      <c r="R2535"/>
      <c r="S2535"/>
      <c r="U2535"/>
      <c r="V2535"/>
    </row>
    <row r="2536" spans="11:22">
      <c r="K2536"/>
      <c r="L2536"/>
      <c r="M2536"/>
      <c r="O2536"/>
      <c r="P2536"/>
      <c r="R2536"/>
      <c r="S2536"/>
      <c r="U2536"/>
      <c r="V2536"/>
    </row>
    <row r="2537" spans="11:22">
      <c r="K2537"/>
      <c r="L2537"/>
      <c r="M2537"/>
      <c r="O2537"/>
      <c r="P2537"/>
      <c r="R2537"/>
      <c r="S2537"/>
      <c r="U2537"/>
      <c r="V2537"/>
    </row>
    <row r="2538" spans="11:22">
      <c r="K2538"/>
      <c r="L2538"/>
      <c r="M2538"/>
      <c r="O2538"/>
      <c r="P2538"/>
      <c r="R2538"/>
      <c r="S2538"/>
      <c r="U2538"/>
      <c r="V2538"/>
    </row>
    <row r="2539" spans="11:22">
      <c r="K2539"/>
      <c r="L2539"/>
      <c r="M2539"/>
      <c r="O2539"/>
      <c r="P2539"/>
      <c r="R2539"/>
      <c r="S2539"/>
      <c r="U2539"/>
      <c r="V2539"/>
    </row>
    <row r="2540" spans="11:22">
      <c r="K2540"/>
      <c r="L2540"/>
      <c r="M2540"/>
      <c r="O2540"/>
      <c r="P2540"/>
      <c r="R2540"/>
      <c r="S2540"/>
      <c r="U2540"/>
      <c r="V2540"/>
    </row>
    <row r="2541" spans="11:22">
      <c r="K2541"/>
      <c r="L2541"/>
      <c r="M2541"/>
      <c r="O2541"/>
      <c r="P2541"/>
      <c r="R2541"/>
      <c r="S2541"/>
      <c r="U2541"/>
      <c r="V2541"/>
    </row>
    <row r="2542" spans="11:22">
      <c r="K2542"/>
      <c r="L2542"/>
      <c r="M2542"/>
      <c r="O2542"/>
      <c r="P2542"/>
      <c r="R2542"/>
      <c r="S2542"/>
      <c r="U2542"/>
      <c r="V2542"/>
    </row>
    <row r="2543" spans="11:22">
      <c r="K2543"/>
      <c r="L2543"/>
      <c r="M2543"/>
      <c r="O2543"/>
      <c r="P2543"/>
      <c r="R2543"/>
      <c r="S2543"/>
      <c r="U2543"/>
      <c r="V2543"/>
    </row>
    <row r="2544" spans="11:22">
      <c r="K2544"/>
      <c r="L2544"/>
      <c r="M2544"/>
      <c r="O2544"/>
      <c r="P2544"/>
      <c r="R2544"/>
      <c r="S2544"/>
      <c r="U2544"/>
      <c r="V2544"/>
    </row>
    <row r="2545" spans="11:22">
      <c r="K2545"/>
      <c r="L2545"/>
      <c r="M2545"/>
      <c r="O2545"/>
      <c r="P2545"/>
      <c r="R2545"/>
      <c r="S2545"/>
      <c r="U2545"/>
      <c r="V2545"/>
    </row>
    <row r="2546" spans="11:22">
      <c r="K2546"/>
      <c r="L2546"/>
      <c r="M2546"/>
      <c r="O2546"/>
      <c r="P2546"/>
      <c r="R2546"/>
      <c r="S2546"/>
      <c r="U2546"/>
      <c r="V2546"/>
    </row>
    <row r="2547" spans="11:22">
      <c r="K2547"/>
      <c r="L2547"/>
      <c r="M2547"/>
      <c r="O2547"/>
      <c r="P2547"/>
      <c r="R2547"/>
      <c r="S2547"/>
      <c r="U2547"/>
      <c r="V2547"/>
    </row>
    <row r="2548" spans="11:22">
      <c r="K2548"/>
      <c r="L2548"/>
      <c r="M2548"/>
      <c r="O2548"/>
      <c r="P2548"/>
      <c r="R2548"/>
      <c r="S2548"/>
      <c r="U2548"/>
      <c r="V2548"/>
    </row>
    <row r="2549" spans="11:22">
      <c r="K2549"/>
      <c r="L2549"/>
      <c r="M2549"/>
      <c r="O2549"/>
      <c r="P2549"/>
      <c r="R2549"/>
      <c r="S2549"/>
      <c r="U2549"/>
      <c r="V2549"/>
    </row>
    <row r="2550" spans="11:22">
      <c r="K2550"/>
      <c r="L2550"/>
      <c r="M2550"/>
      <c r="O2550"/>
      <c r="P2550"/>
      <c r="R2550"/>
      <c r="S2550"/>
      <c r="U2550"/>
      <c r="V2550"/>
    </row>
    <row r="2551" spans="11:22">
      <c r="K2551"/>
      <c r="L2551"/>
      <c r="M2551"/>
      <c r="O2551"/>
      <c r="P2551"/>
      <c r="R2551"/>
      <c r="S2551"/>
      <c r="U2551"/>
      <c r="V2551"/>
    </row>
    <row r="2552" spans="11:22">
      <c r="K2552"/>
      <c r="L2552"/>
      <c r="M2552"/>
      <c r="O2552"/>
      <c r="P2552"/>
      <c r="R2552"/>
      <c r="S2552"/>
      <c r="U2552"/>
      <c r="V2552"/>
    </row>
    <row r="2553" spans="11:22">
      <c r="K2553"/>
      <c r="L2553"/>
      <c r="M2553"/>
      <c r="O2553"/>
      <c r="P2553"/>
      <c r="R2553"/>
      <c r="S2553"/>
      <c r="U2553"/>
      <c r="V2553"/>
    </row>
    <row r="2554" spans="11:22">
      <c r="K2554"/>
      <c r="L2554"/>
      <c r="M2554"/>
      <c r="O2554"/>
      <c r="P2554"/>
      <c r="R2554"/>
      <c r="S2554"/>
      <c r="U2554"/>
      <c r="V2554"/>
    </row>
    <row r="2555" spans="11:22">
      <c r="K2555"/>
      <c r="L2555"/>
      <c r="M2555"/>
      <c r="O2555"/>
      <c r="P2555"/>
      <c r="R2555"/>
      <c r="S2555"/>
      <c r="U2555"/>
      <c r="V2555"/>
    </row>
    <row r="2556" spans="11:22">
      <c r="K2556"/>
      <c r="L2556"/>
      <c r="M2556"/>
      <c r="O2556"/>
      <c r="P2556"/>
      <c r="R2556"/>
      <c r="S2556"/>
      <c r="U2556"/>
      <c r="V2556"/>
    </row>
    <row r="2557" spans="11:22">
      <c r="K2557"/>
      <c r="L2557"/>
      <c r="M2557"/>
      <c r="O2557"/>
      <c r="P2557"/>
      <c r="R2557"/>
      <c r="S2557"/>
      <c r="U2557"/>
      <c r="V2557"/>
    </row>
    <row r="2558" spans="11:22">
      <c r="K2558"/>
      <c r="L2558"/>
      <c r="M2558"/>
      <c r="O2558"/>
      <c r="P2558"/>
      <c r="R2558"/>
      <c r="S2558"/>
      <c r="U2558"/>
      <c r="V2558"/>
    </row>
    <row r="2559" spans="11:22">
      <c r="K2559"/>
      <c r="L2559"/>
      <c r="M2559"/>
      <c r="O2559"/>
      <c r="P2559"/>
      <c r="R2559"/>
      <c r="S2559"/>
      <c r="U2559"/>
      <c r="V2559"/>
    </row>
    <row r="2560" spans="11:22">
      <c r="K2560"/>
      <c r="L2560"/>
      <c r="M2560"/>
      <c r="O2560"/>
      <c r="P2560"/>
      <c r="R2560"/>
      <c r="S2560"/>
      <c r="U2560"/>
      <c r="V2560"/>
    </row>
    <row r="2561" spans="11:22">
      <c r="K2561"/>
      <c r="L2561"/>
      <c r="M2561"/>
      <c r="O2561"/>
      <c r="P2561"/>
      <c r="R2561"/>
      <c r="S2561"/>
      <c r="U2561"/>
      <c r="V2561"/>
    </row>
    <row r="2562" spans="11:22">
      <c r="K2562"/>
      <c r="L2562"/>
      <c r="M2562"/>
      <c r="O2562"/>
      <c r="P2562"/>
      <c r="R2562"/>
      <c r="S2562"/>
      <c r="U2562"/>
      <c r="V2562"/>
    </row>
    <row r="2563" spans="11:22">
      <c r="K2563"/>
      <c r="L2563"/>
      <c r="M2563"/>
      <c r="O2563"/>
      <c r="P2563"/>
      <c r="R2563"/>
      <c r="S2563"/>
      <c r="U2563"/>
      <c r="V2563"/>
    </row>
    <row r="2564" spans="11:22">
      <c r="K2564"/>
      <c r="L2564"/>
      <c r="M2564"/>
      <c r="O2564"/>
      <c r="P2564"/>
      <c r="R2564"/>
      <c r="S2564"/>
      <c r="U2564"/>
      <c r="V2564"/>
    </row>
    <row r="2565" spans="11:22">
      <c r="K2565"/>
      <c r="L2565"/>
      <c r="M2565"/>
      <c r="O2565"/>
      <c r="P2565"/>
      <c r="R2565"/>
      <c r="S2565"/>
      <c r="U2565"/>
      <c r="V2565"/>
    </row>
    <row r="2566" spans="11:22">
      <c r="K2566"/>
      <c r="L2566"/>
      <c r="M2566"/>
      <c r="O2566"/>
      <c r="P2566"/>
      <c r="R2566"/>
      <c r="S2566"/>
      <c r="U2566"/>
      <c r="V2566"/>
    </row>
    <row r="2567" spans="11:22">
      <c r="K2567"/>
      <c r="L2567"/>
      <c r="M2567"/>
      <c r="O2567"/>
      <c r="P2567"/>
      <c r="R2567"/>
      <c r="S2567"/>
      <c r="U2567"/>
      <c r="V2567"/>
    </row>
    <row r="2568" spans="11:22">
      <c r="K2568"/>
      <c r="L2568"/>
      <c r="M2568"/>
      <c r="O2568"/>
      <c r="P2568"/>
      <c r="R2568"/>
      <c r="S2568"/>
      <c r="U2568"/>
      <c r="V2568"/>
    </row>
    <row r="2569" spans="11:22">
      <c r="K2569"/>
      <c r="L2569"/>
      <c r="M2569"/>
      <c r="O2569"/>
      <c r="P2569"/>
      <c r="R2569"/>
      <c r="S2569"/>
      <c r="U2569"/>
      <c r="V2569"/>
    </row>
    <row r="2570" spans="11:22">
      <c r="K2570"/>
      <c r="L2570"/>
      <c r="M2570"/>
      <c r="O2570"/>
      <c r="P2570"/>
      <c r="R2570"/>
      <c r="S2570"/>
      <c r="U2570"/>
      <c r="V2570"/>
    </row>
    <row r="2571" spans="11:22">
      <c r="K2571"/>
      <c r="L2571"/>
      <c r="M2571"/>
      <c r="O2571"/>
      <c r="P2571"/>
      <c r="R2571"/>
      <c r="S2571"/>
      <c r="U2571"/>
      <c r="V2571"/>
    </row>
    <row r="2572" spans="11:22">
      <c r="K2572"/>
      <c r="L2572"/>
      <c r="M2572"/>
      <c r="O2572"/>
      <c r="P2572"/>
      <c r="R2572"/>
      <c r="S2572"/>
      <c r="U2572"/>
      <c r="V2572"/>
    </row>
    <row r="2573" spans="11:22">
      <c r="K2573"/>
      <c r="L2573"/>
      <c r="M2573"/>
      <c r="O2573"/>
      <c r="P2573"/>
      <c r="R2573"/>
      <c r="S2573"/>
      <c r="U2573"/>
      <c r="V2573"/>
    </row>
    <row r="2574" spans="11:22">
      <c r="K2574"/>
      <c r="L2574"/>
      <c r="M2574"/>
      <c r="O2574"/>
      <c r="P2574"/>
      <c r="R2574"/>
      <c r="S2574"/>
      <c r="U2574"/>
      <c r="V2574"/>
    </row>
    <row r="2575" spans="11:22">
      <c r="K2575"/>
      <c r="L2575"/>
      <c r="M2575"/>
      <c r="O2575"/>
      <c r="P2575"/>
      <c r="R2575"/>
      <c r="S2575"/>
      <c r="U2575"/>
      <c r="V2575"/>
    </row>
    <row r="2576" spans="11:22">
      <c r="K2576"/>
      <c r="L2576"/>
      <c r="M2576"/>
      <c r="O2576"/>
      <c r="P2576"/>
      <c r="R2576"/>
      <c r="S2576"/>
      <c r="U2576"/>
      <c r="V2576"/>
    </row>
    <row r="2577" spans="11:22">
      <c r="K2577"/>
      <c r="L2577"/>
      <c r="M2577"/>
      <c r="O2577"/>
      <c r="P2577"/>
      <c r="R2577"/>
      <c r="S2577"/>
      <c r="U2577"/>
      <c r="V2577"/>
    </row>
    <row r="2578" spans="11:22">
      <c r="K2578"/>
      <c r="L2578"/>
      <c r="M2578"/>
      <c r="O2578"/>
      <c r="P2578"/>
      <c r="R2578"/>
      <c r="S2578"/>
      <c r="U2578"/>
      <c r="V2578"/>
    </row>
    <row r="2579" spans="11:22">
      <c r="K2579"/>
      <c r="L2579"/>
      <c r="M2579"/>
      <c r="O2579"/>
      <c r="P2579"/>
      <c r="R2579"/>
      <c r="S2579"/>
      <c r="U2579"/>
      <c r="V2579"/>
    </row>
    <row r="2580" spans="11:22">
      <c r="K2580"/>
      <c r="L2580"/>
      <c r="M2580"/>
      <c r="O2580"/>
      <c r="P2580"/>
      <c r="R2580"/>
      <c r="S2580"/>
      <c r="U2580"/>
      <c r="V2580"/>
    </row>
    <row r="2581" spans="11:22">
      <c r="K2581"/>
      <c r="L2581"/>
      <c r="M2581"/>
      <c r="O2581"/>
      <c r="P2581"/>
      <c r="R2581"/>
      <c r="S2581"/>
      <c r="U2581"/>
      <c r="V2581"/>
    </row>
    <row r="2582" spans="11:22">
      <c r="K2582"/>
      <c r="L2582"/>
      <c r="M2582"/>
      <c r="O2582"/>
      <c r="P2582"/>
      <c r="R2582"/>
      <c r="S2582"/>
      <c r="U2582"/>
      <c r="V2582"/>
    </row>
    <row r="2583" spans="11:22">
      <c r="K2583"/>
      <c r="L2583"/>
      <c r="M2583"/>
      <c r="O2583"/>
      <c r="P2583"/>
      <c r="R2583"/>
      <c r="S2583"/>
      <c r="U2583"/>
      <c r="V2583"/>
    </row>
    <row r="2584" spans="11:22">
      <c r="K2584"/>
      <c r="L2584"/>
      <c r="M2584"/>
      <c r="O2584"/>
      <c r="P2584"/>
      <c r="R2584"/>
      <c r="S2584"/>
      <c r="U2584"/>
      <c r="V2584"/>
    </row>
    <row r="2585" spans="11:22">
      <c r="K2585"/>
      <c r="L2585"/>
      <c r="M2585"/>
      <c r="O2585"/>
      <c r="P2585"/>
      <c r="R2585"/>
      <c r="S2585"/>
      <c r="U2585"/>
      <c r="V2585"/>
    </row>
    <row r="2586" spans="11:22">
      <c r="K2586"/>
      <c r="L2586"/>
      <c r="M2586"/>
      <c r="O2586"/>
      <c r="P2586"/>
      <c r="R2586"/>
      <c r="S2586"/>
      <c r="U2586"/>
      <c r="V2586"/>
    </row>
    <row r="2587" spans="11:22">
      <c r="K2587"/>
      <c r="L2587"/>
      <c r="M2587"/>
      <c r="O2587"/>
      <c r="P2587"/>
      <c r="R2587"/>
      <c r="S2587"/>
      <c r="U2587"/>
      <c r="V2587"/>
    </row>
    <row r="2588" spans="11:22">
      <c r="K2588"/>
      <c r="L2588"/>
      <c r="M2588"/>
      <c r="O2588"/>
      <c r="P2588"/>
      <c r="R2588"/>
      <c r="S2588"/>
      <c r="U2588"/>
      <c r="V2588"/>
    </row>
    <row r="2589" spans="11:22">
      <c r="K2589"/>
      <c r="L2589"/>
      <c r="M2589"/>
      <c r="O2589"/>
      <c r="P2589"/>
      <c r="R2589"/>
      <c r="S2589"/>
      <c r="U2589"/>
      <c r="V2589"/>
    </row>
    <row r="2590" spans="11:22">
      <c r="K2590"/>
      <c r="L2590"/>
      <c r="M2590"/>
      <c r="O2590"/>
      <c r="P2590"/>
      <c r="R2590"/>
      <c r="S2590"/>
      <c r="U2590"/>
      <c r="V2590"/>
    </row>
    <row r="2591" spans="11:22">
      <c r="K2591"/>
      <c r="L2591"/>
      <c r="M2591"/>
      <c r="O2591"/>
      <c r="P2591"/>
      <c r="R2591"/>
      <c r="S2591"/>
      <c r="U2591"/>
      <c r="V2591"/>
    </row>
    <row r="2592" spans="11:22">
      <c r="K2592"/>
      <c r="L2592"/>
      <c r="M2592"/>
      <c r="O2592"/>
      <c r="P2592"/>
      <c r="R2592"/>
      <c r="S2592"/>
      <c r="U2592"/>
      <c r="V2592"/>
    </row>
    <row r="2593" spans="11:22">
      <c r="K2593"/>
      <c r="L2593"/>
      <c r="M2593"/>
      <c r="O2593"/>
      <c r="P2593"/>
      <c r="R2593"/>
      <c r="S2593"/>
      <c r="U2593"/>
      <c r="V2593"/>
    </row>
    <row r="2594" spans="11:22">
      <c r="K2594"/>
      <c r="L2594"/>
      <c r="M2594"/>
      <c r="O2594"/>
      <c r="P2594"/>
      <c r="R2594"/>
      <c r="S2594"/>
      <c r="U2594"/>
      <c r="V2594"/>
    </row>
    <row r="2595" spans="11:22">
      <c r="K2595"/>
      <c r="L2595"/>
      <c r="M2595"/>
      <c r="O2595"/>
      <c r="P2595"/>
      <c r="R2595"/>
      <c r="S2595"/>
      <c r="U2595"/>
      <c r="V2595"/>
    </row>
    <row r="2596" spans="11:22">
      <c r="K2596"/>
      <c r="L2596"/>
      <c r="M2596"/>
      <c r="O2596"/>
      <c r="P2596"/>
      <c r="R2596"/>
      <c r="S2596"/>
      <c r="U2596"/>
      <c r="V2596"/>
    </row>
    <row r="2597" spans="11:22">
      <c r="K2597"/>
      <c r="L2597"/>
      <c r="M2597"/>
      <c r="O2597"/>
      <c r="P2597"/>
      <c r="R2597"/>
      <c r="S2597"/>
      <c r="U2597"/>
      <c r="V2597"/>
    </row>
    <row r="2598" spans="11:22">
      <c r="K2598"/>
      <c r="L2598"/>
      <c r="M2598"/>
      <c r="O2598"/>
      <c r="P2598"/>
      <c r="R2598"/>
      <c r="S2598"/>
      <c r="U2598"/>
      <c r="V2598"/>
    </row>
    <row r="2599" spans="11:22">
      <c r="K2599"/>
      <c r="L2599"/>
      <c r="M2599"/>
      <c r="O2599"/>
      <c r="P2599"/>
      <c r="R2599"/>
      <c r="S2599"/>
      <c r="U2599"/>
      <c r="V2599"/>
    </row>
    <row r="2600" spans="11:22">
      <c r="K2600"/>
      <c r="L2600"/>
      <c r="M2600"/>
      <c r="O2600"/>
      <c r="P2600"/>
      <c r="R2600"/>
      <c r="S2600"/>
      <c r="U2600"/>
      <c r="V2600"/>
    </row>
    <row r="2601" spans="11:22">
      <c r="K2601"/>
      <c r="L2601"/>
      <c r="M2601"/>
      <c r="O2601"/>
      <c r="P2601"/>
      <c r="R2601"/>
      <c r="S2601"/>
      <c r="U2601"/>
      <c r="V2601"/>
    </row>
    <row r="2602" spans="11:22">
      <c r="K2602"/>
      <c r="L2602"/>
      <c r="M2602"/>
      <c r="O2602"/>
      <c r="P2602"/>
      <c r="R2602"/>
      <c r="S2602"/>
      <c r="U2602"/>
      <c r="V2602"/>
    </row>
    <row r="2603" spans="11:22">
      <c r="K2603"/>
      <c r="L2603"/>
      <c r="M2603"/>
      <c r="O2603"/>
      <c r="P2603"/>
      <c r="R2603"/>
      <c r="S2603"/>
      <c r="U2603"/>
      <c r="V2603"/>
    </row>
    <row r="2604" spans="11:22">
      <c r="K2604"/>
      <c r="L2604"/>
      <c r="M2604"/>
      <c r="O2604"/>
      <c r="P2604"/>
      <c r="R2604"/>
      <c r="S2604"/>
      <c r="U2604"/>
      <c r="V2604"/>
    </row>
    <row r="2605" spans="11:22">
      <c r="K2605"/>
      <c r="L2605"/>
      <c r="M2605"/>
      <c r="O2605"/>
      <c r="P2605"/>
      <c r="R2605"/>
      <c r="S2605"/>
      <c r="U2605"/>
      <c r="V2605"/>
    </row>
    <row r="2606" spans="11:22">
      <c r="K2606"/>
      <c r="L2606"/>
      <c r="M2606"/>
      <c r="O2606"/>
      <c r="P2606"/>
      <c r="R2606"/>
      <c r="S2606"/>
      <c r="U2606"/>
      <c r="V2606"/>
    </row>
    <row r="2607" spans="11:22">
      <c r="K2607"/>
      <c r="L2607"/>
      <c r="M2607"/>
      <c r="O2607"/>
      <c r="P2607"/>
      <c r="R2607"/>
      <c r="S2607"/>
      <c r="U2607"/>
      <c r="V2607"/>
    </row>
    <row r="2608" spans="11:22">
      <c r="K2608"/>
      <c r="L2608"/>
      <c r="M2608"/>
      <c r="O2608"/>
      <c r="P2608"/>
      <c r="R2608"/>
      <c r="S2608"/>
      <c r="U2608"/>
      <c r="V2608"/>
    </row>
    <row r="2609" spans="11:22">
      <c r="K2609"/>
      <c r="L2609"/>
      <c r="M2609"/>
      <c r="O2609"/>
      <c r="P2609"/>
      <c r="R2609"/>
      <c r="S2609"/>
      <c r="U2609"/>
      <c r="V2609"/>
    </row>
    <row r="2610" spans="11:22">
      <c r="K2610"/>
      <c r="L2610"/>
      <c r="M2610"/>
      <c r="O2610"/>
      <c r="P2610"/>
      <c r="R2610"/>
      <c r="S2610"/>
      <c r="U2610"/>
      <c r="V2610"/>
    </row>
    <row r="2611" spans="11:22">
      <c r="K2611"/>
      <c r="L2611"/>
      <c r="M2611"/>
      <c r="O2611"/>
      <c r="P2611"/>
      <c r="R2611"/>
      <c r="S2611"/>
      <c r="U2611"/>
      <c r="V2611"/>
    </row>
    <row r="2612" spans="11:22">
      <c r="K2612"/>
      <c r="L2612"/>
      <c r="M2612"/>
      <c r="O2612"/>
      <c r="P2612"/>
      <c r="R2612"/>
      <c r="S2612"/>
      <c r="U2612"/>
      <c r="V2612"/>
    </row>
    <row r="2613" spans="11:22">
      <c r="K2613"/>
      <c r="L2613"/>
      <c r="M2613"/>
      <c r="O2613"/>
      <c r="P2613"/>
      <c r="R2613"/>
      <c r="S2613"/>
      <c r="U2613"/>
      <c r="V2613"/>
    </row>
    <row r="2614" spans="11:22">
      <c r="K2614"/>
      <c r="L2614"/>
      <c r="M2614"/>
      <c r="O2614"/>
      <c r="P2614"/>
      <c r="R2614"/>
      <c r="S2614"/>
      <c r="U2614"/>
      <c r="V2614"/>
    </row>
    <row r="2615" spans="11:22">
      <c r="K2615"/>
      <c r="L2615"/>
      <c r="M2615"/>
      <c r="O2615"/>
      <c r="P2615"/>
      <c r="R2615"/>
      <c r="S2615"/>
      <c r="U2615"/>
      <c r="V2615"/>
    </row>
    <row r="2616" spans="11:22">
      <c r="K2616"/>
      <c r="L2616"/>
      <c r="M2616"/>
      <c r="O2616"/>
      <c r="P2616"/>
      <c r="R2616"/>
      <c r="S2616"/>
      <c r="U2616"/>
      <c r="V2616"/>
    </row>
    <row r="2617" spans="11:22">
      <c r="K2617"/>
      <c r="L2617"/>
      <c r="M2617"/>
      <c r="O2617"/>
      <c r="P2617"/>
      <c r="R2617"/>
      <c r="S2617"/>
      <c r="U2617"/>
      <c r="V2617"/>
    </row>
    <row r="2618" spans="11:22">
      <c r="K2618"/>
      <c r="L2618"/>
      <c r="M2618"/>
      <c r="O2618"/>
      <c r="P2618"/>
      <c r="R2618"/>
      <c r="S2618"/>
      <c r="U2618"/>
      <c r="V2618"/>
    </row>
    <row r="2619" spans="11:22">
      <c r="K2619"/>
      <c r="L2619"/>
      <c r="M2619"/>
      <c r="O2619"/>
      <c r="P2619"/>
      <c r="R2619"/>
      <c r="S2619"/>
      <c r="U2619"/>
      <c r="V2619"/>
    </row>
    <row r="2620" spans="11:22">
      <c r="K2620"/>
      <c r="L2620"/>
      <c r="M2620"/>
      <c r="O2620"/>
      <c r="P2620"/>
      <c r="R2620"/>
      <c r="S2620"/>
      <c r="U2620"/>
      <c r="V2620"/>
    </row>
    <row r="2621" spans="11:22">
      <c r="K2621"/>
      <c r="L2621"/>
      <c r="M2621"/>
      <c r="O2621"/>
      <c r="P2621"/>
      <c r="R2621"/>
      <c r="S2621"/>
      <c r="U2621"/>
      <c r="V2621"/>
    </row>
    <row r="2622" spans="11:22">
      <c r="K2622"/>
      <c r="L2622"/>
      <c r="M2622"/>
      <c r="O2622"/>
      <c r="P2622"/>
      <c r="R2622"/>
      <c r="S2622"/>
      <c r="U2622"/>
      <c r="V2622"/>
    </row>
    <row r="2623" spans="11:22">
      <c r="K2623"/>
      <c r="L2623"/>
      <c r="M2623"/>
      <c r="O2623"/>
      <c r="P2623"/>
      <c r="R2623"/>
      <c r="S2623"/>
      <c r="U2623"/>
      <c r="V2623"/>
    </row>
    <row r="2624" spans="11:22">
      <c r="K2624"/>
      <c r="L2624"/>
      <c r="M2624"/>
      <c r="O2624"/>
      <c r="P2624"/>
      <c r="R2624"/>
      <c r="S2624"/>
      <c r="U2624"/>
      <c r="V2624"/>
    </row>
    <row r="2625" spans="11:22">
      <c r="K2625"/>
      <c r="L2625"/>
      <c r="M2625"/>
      <c r="O2625"/>
      <c r="P2625"/>
      <c r="R2625"/>
      <c r="S2625"/>
      <c r="U2625"/>
      <c r="V2625"/>
    </row>
    <row r="2626" spans="11:22">
      <c r="K2626"/>
      <c r="L2626"/>
      <c r="M2626"/>
      <c r="O2626"/>
      <c r="P2626"/>
      <c r="R2626"/>
      <c r="S2626"/>
      <c r="U2626"/>
      <c r="V2626"/>
    </row>
    <row r="2627" spans="11:22">
      <c r="K2627"/>
      <c r="L2627"/>
      <c r="M2627"/>
      <c r="O2627"/>
      <c r="P2627"/>
      <c r="R2627"/>
      <c r="S2627"/>
      <c r="U2627"/>
      <c r="V2627"/>
    </row>
    <row r="2628" spans="11:22">
      <c r="K2628"/>
      <c r="L2628"/>
      <c r="M2628"/>
      <c r="O2628"/>
      <c r="P2628"/>
      <c r="R2628"/>
      <c r="S2628"/>
      <c r="U2628"/>
      <c r="V2628"/>
    </row>
    <row r="2629" spans="11:22">
      <c r="K2629"/>
      <c r="L2629"/>
      <c r="M2629"/>
      <c r="O2629"/>
      <c r="P2629"/>
      <c r="R2629"/>
      <c r="S2629"/>
      <c r="U2629"/>
      <c r="V2629"/>
    </row>
    <row r="2630" spans="11:22">
      <c r="K2630"/>
      <c r="L2630"/>
      <c r="M2630"/>
      <c r="O2630"/>
      <c r="P2630"/>
      <c r="R2630"/>
      <c r="S2630"/>
      <c r="U2630"/>
      <c r="V2630"/>
    </row>
    <row r="2631" spans="11:22">
      <c r="K2631"/>
      <c r="L2631"/>
      <c r="M2631"/>
      <c r="O2631"/>
      <c r="P2631"/>
      <c r="R2631"/>
      <c r="S2631"/>
      <c r="U2631"/>
      <c r="V2631"/>
    </row>
    <row r="2632" spans="11:22">
      <c r="K2632"/>
      <c r="L2632"/>
      <c r="M2632"/>
      <c r="O2632"/>
      <c r="P2632"/>
      <c r="R2632"/>
      <c r="S2632"/>
      <c r="U2632"/>
      <c r="V2632"/>
    </row>
    <row r="2633" spans="11:22">
      <c r="K2633"/>
      <c r="L2633"/>
      <c r="M2633"/>
      <c r="O2633"/>
      <c r="P2633"/>
      <c r="R2633"/>
      <c r="S2633"/>
      <c r="U2633"/>
      <c r="V2633"/>
    </row>
    <row r="2634" spans="11:22">
      <c r="K2634"/>
      <c r="L2634"/>
      <c r="M2634"/>
      <c r="O2634"/>
      <c r="P2634"/>
      <c r="R2634"/>
      <c r="S2634"/>
      <c r="U2634"/>
      <c r="V2634"/>
    </row>
    <row r="2635" spans="11:22">
      <c r="K2635"/>
      <c r="L2635"/>
      <c r="M2635"/>
      <c r="O2635"/>
      <c r="P2635"/>
      <c r="R2635"/>
      <c r="S2635"/>
      <c r="U2635"/>
      <c r="V2635"/>
    </row>
    <row r="2636" spans="11:22">
      <c r="K2636"/>
      <c r="L2636"/>
      <c r="M2636"/>
      <c r="O2636"/>
      <c r="P2636"/>
      <c r="R2636"/>
      <c r="S2636"/>
      <c r="U2636"/>
      <c r="V2636"/>
    </row>
    <row r="2637" spans="11:22">
      <c r="K2637"/>
      <c r="L2637"/>
      <c r="M2637"/>
      <c r="O2637"/>
      <c r="P2637"/>
      <c r="R2637"/>
      <c r="S2637"/>
      <c r="U2637"/>
      <c r="V2637"/>
    </row>
    <row r="2638" spans="11:22">
      <c r="K2638"/>
      <c r="L2638"/>
      <c r="M2638"/>
      <c r="O2638"/>
      <c r="P2638"/>
      <c r="R2638"/>
      <c r="S2638"/>
      <c r="U2638"/>
      <c r="V2638"/>
    </row>
    <row r="2639" spans="11:22">
      <c r="K2639"/>
      <c r="L2639"/>
      <c r="M2639"/>
      <c r="O2639"/>
      <c r="P2639"/>
      <c r="R2639"/>
      <c r="S2639"/>
      <c r="U2639"/>
      <c r="V2639"/>
    </row>
    <row r="2640" spans="11:22">
      <c r="K2640"/>
      <c r="L2640"/>
      <c r="M2640"/>
      <c r="O2640"/>
      <c r="P2640"/>
      <c r="R2640"/>
      <c r="S2640"/>
      <c r="U2640"/>
      <c r="V2640"/>
    </row>
    <row r="2641" spans="11:22">
      <c r="K2641"/>
      <c r="L2641"/>
      <c r="M2641"/>
      <c r="O2641"/>
      <c r="P2641"/>
      <c r="R2641"/>
      <c r="S2641"/>
      <c r="U2641"/>
      <c r="V2641"/>
    </row>
    <row r="2642" spans="11:22">
      <c r="K2642"/>
      <c r="L2642"/>
      <c r="M2642"/>
      <c r="O2642"/>
      <c r="P2642"/>
      <c r="R2642"/>
      <c r="S2642"/>
      <c r="U2642"/>
      <c r="V2642"/>
    </row>
    <row r="2643" spans="11:22">
      <c r="K2643"/>
      <c r="L2643"/>
      <c r="M2643"/>
      <c r="O2643"/>
      <c r="P2643"/>
      <c r="R2643"/>
      <c r="S2643"/>
      <c r="U2643"/>
      <c r="V2643"/>
    </row>
    <row r="2644" spans="11:22">
      <c r="K2644"/>
      <c r="L2644"/>
      <c r="M2644"/>
      <c r="O2644"/>
      <c r="P2644"/>
      <c r="R2644"/>
      <c r="S2644"/>
      <c r="U2644"/>
      <c r="V2644"/>
    </row>
    <row r="2645" spans="11:22">
      <c r="K2645"/>
      <c r="L2645"/>
      <c r="M2645"/>
      <c r="O2645"/>
      <c r="P2645"/>
      <c r="R2645"/>
      <c r="S2645"/>
      <c r="U2645"/>
      <c r="V2645"/>
    </row>
    <row r="2646" spans="11:22">
      <c r="K2646"/>
      <c r="L2646"/>
      <c r="M2646"/>
      <c r="O2646"/>
      <c r="P2646"/>
      <c r="R2646"/>
      <c r="S2646"/>
      <c r="U2646"/>
      <c r="V2646"/>
    </row>
    <row r="2647" spans="11:22">
      <c r="K2647"/>
      <c r="L2647"/>
      <c r="M2647"/>
      <c r="O2647"/>
      <c r="P2647"/>
      <c r="R2647"/>
      <c r="S2647"/>
      <c r="U2647"/>
      <c r="V2647"/>
    </row>
    <row r="2648" spans="11:22">
      <c r="K2648"/>
      <c r="L2648"/>
      <c r="M2648"/>
      <c r="O2648"/>
      <c r="P2648"/>
      <c r="R2648"/>
      <c r="S2648"/>
      <c r="U2648"/>
      <c r="V2648"/>
    </row>
    <row r="2649" spans="11:22">
      <c r="K2649"/>
      <c r="L2649"/>
      <c r="M2649"/>
      <c r="O2649"/>
      <c r="P2649"/>
      <c r="R2649"/>
      <c r="S2649"/>
      <c r="U2649"/>
      <c r="V2649"/>
    </row>
    <row r="2650" spans="11:22">
      <c r="K2650"/>
      <c r="L2650"/>
      <c r="M2650"/>
      <c r="O2650"/>
      <c r="P2650"/>
      <c r="R2650"/>
      <c r="S2650"/>
      <c r="U2650"/>
      <c r="V2650"/>
    </row>
    <row r="2651" spans="11:22">
      <c r="K2651"/>
      <c r="L2651"/>
      <c r="M2651"/>
      <c r="O2651"/>
      <c r="P2651"/>
      <c r="R2651"/>
      <c r="S2651"/>
      <c r="U2651"/>
      <c r="V2651"/>
    </row>
    <row r="2652" spans="11:22">
      <c r="K2652"/>
      <c r="L2652"/>
      <c r="M2652"/>
      <c r="O2652"/>
      <c r="P2652"/>
      <c r="R2652"/>
      <c r="S2652"/>
      <c r="U2652"/>
      <c r="V2652"/>
    </row>
    <row r="2653" spans="11:22">
      <c r="K2653"/>
      <c r="L2653"/>
      <c r="M2653"/>
      <c r="O2653"/>
      <c r="P2653"/>
      <c r="R2653"/>
      <c r="S2653"/>
      <c r="U2653"/>
      <c r="V2653"/>
    </row>
    <row r="2654" spans="11:22">
      <c r="K2654"/>
      <c r="L2654"/>
      <c r="M2654"/>
      <c r="O2654"/>
      <c r="P2654"/>
      <c r="R2654"/>
      <c r="S2654"/>
      <c r="U2654"/>
      <c r="V2654"/>
    </row>
    <row r="2655" spans="11:22">
      <c r="K2655"/>
      <c r="L2655"/>
      <c r="M2655"/>
      <c r="O2655"/>
      <c r="P2655"/>
      <c r="R2655"/>
      <c r="S2655"/>
      <c r="U2655"/>
      <c r="V2655"/>
    </row>
    <row r="2656" spans="11:22">
      <c r="K2656"/>
      <c r="L2656"/>
      <c r="M2656"/>
      <c r="O2656"/>
      <c r="P2656"/>
      <c r="R2656"/>
      <c r="S2656"/>
      <c r="U2656"/>
      <c r="V2656"/>
    </row>
    <row r="2657" spans="11:22">
      <c r="K2657"/>
      <c r="L2657"/>
      <c r="M2657"/>
      <c r="O2657"/>
      <c r="P2657"/>
      <c r="R2657"/>
      <c r="S2657"/>
      <c r="U2657"/>
      <c r="V2657"/>
    </row>
    <row r="2658" spans="11:22">
      <c r="K2658"/>
      <c r="L2658"/>
      <c r="M2658"/>
      <c r="O2658"/>
      <c r="P2658"/>
      <c r="R2658"/>
      <c r="S2658"/>
      <c r="U2658"/>
      <c r="V2658"/>
    </row>
    <row r="2659" spans="11:22">
      <c r="K2659"/>
      <c r="L2659"/>
      <c r="M2659"/>
      <c r="O2659"/>
      <c r="P2659"/>
      <c r="R2659"/>
      <c r="S2659"/>
      <c r="U2659"/>
      <c r="V2659"/>
    </row>
    <row r="2660" spans="11:22">
      <c r="K2660"/>
      <c r="L2660"/>
      <c r="M2660"/>
      <c r="O2660"/>
      <c r="P2660"/>
      <c r="R2660"/>
      <c r="S2660"/>
      <c r="U2660"/>
      <c r="V2660"/>
    </row>
    <row r="2661" spans="11:22">
      <c r="K2661"/>
      <c r="L2661"/>
      <c r="M2661"/>
      <c r="O2661"/>
      <c r="P2661"/>
      <c r="R2661"/>
      <c r="S2661"/>
      <c r="U2661"/>
      <c r="V2661"/>
    </row>
    <row r="2662" spans="11:22">
      <c r="K2662"/>
      <c r="L2662"/>
      <c r="M2662"/>
      <c r="O2662"/>
      <c r="P2662"/>
      <c r="R2662"/>
      <c r="S2662"/>
      <c r="U2662"/>
      <c r="V2662"/>
    </row>
    <row r="2663" spans="11:22">
      <c r="K2663"/>
      <c r="L2663"/>
      <c r="M2663"/>
      <c r="O2663"/>
      <c r="P2663"/>
      <c r="R2663"/>
      <c r="S2663"/>
      <c r="U2663"/>
      <c r="V2663"/>
    </row>
    <row r="2664" spans="11:22">
      <c r="K2664"/>
      <c r="L2664"/>
      <c r="M2664"/>
      <c r="O2664"/>
      <c r="P2664"/>
      <c r="R2664"/>
      <c r="S2664"/>
      <c r="U2664"/>
      <c r="V2664"/>
    </row>
    <row r="2665" spans="11:22">
      <c r="K2665"/>
      <c r="L2665"/>
      <c r="M2665"/>
      <c r="O2665"/>
      <c r="P2665"/>
      <c r="R2665"/>
      <c r="S2665"/>
      <c r="U2665"/>
      <c r="V2665"/>
    </row>
    <row r="2666" spans="11:22">
      <c r="K2666"/>
      <c r="L2666"/>
      <c r="M2666"/>
      <c r="O2666"/>
      <c r="P2666"/>
      <c r="R2666"/>
      <c r="S2666"/>
      <c r="U2666"/>
      <c r="V2666"/>
    </row>
    <row r="2667" spans="11:22">
      <c r="K2667"/>
      <c r="L2667"/>
      <c r="M2667"/>
      <c r="O2667"/>
      <c r="P2667"/>
      <c r="R2667"/>
      <c r="S2667"/>
      <c r="U2667"/>
      <c r="V2667"/>
    </row>
    <row r="2668" spans="11:22">
      <c r="K2668"/>
      <c r="L2668"/>
      <c r="M2668"/>
      <c r="O2668"/>
      <c r="P2668"/>
      <c r="R2668"/>
      <c r="S2668"/>
      <c r="U2668"/>
      <c r="V2668"/>
    </row>
    <row r="2669" spans="11:22">
      <c r="K2669"/>
      <c r="L2669"/>
      <c r="M2669"/>
      <c r="O2669"/>
      <c r="P2669"/>
      <c r="R2669"/>
      <c r="S2669"/>
      <c r="U2669"/>
      <c r="V2669"/>
    </row>
    <row r="2670" spans="11:22">
      <c r="K2670"/>
      <c r="L2670"/>
      <c r="M2670"/>
      <c r="O2670"/>
      <c r="P2670"/>
      <c r="R2670"/>
      <c r="S2670"/>
      <c r="U2670"/>
      <c r="V2670"/>
    </row>
    <row r="2671" spans="11:22">
      <c r="K2671"/>
      <c r="L2671"/>
      <c r="M2671"/>
      <c r="O2671"/>
      <c r="P2671"/>
      <c r="R2671"/>
      <c r="S2671"/>
      <c r="U2671"/>
      <c r="V2671"/>
    </row>
    <row r="2672" spans="11:22">
      <c r="K2672"/>
      <c r="L2672"/>
      <c r="M2672"/>
      <c r="O2672"/>
      <c r="P2672"/>
      <c r="R2672"/>
      <c r="S2672"/>
      <c r="U2672"/>
      <c r="V2672"/>
    </row>
    <row r="2673" spans="11:22">
      <c r="K2673"/>
      <c r="L2673"/>
      <c r="M2673"/>
      <c r="O2673"/>
      <c r="P2673"/>
      <c r="R2673"/>
      <c r="S2673"/>
      <c r="U2673"/>
      <c r="V2673"/>
    </row>
    <row r="2674" spans="11:22">
      <c r="K2674"/>
      <c r="L2674"/>
      <c r="M2674"/>
      <c r="O2674"/>
      <c r="P2674"/>
      <c r="R2674"/>
      <c r="S2674"/>
      <c r="U2674"/>
      <c r="V2674"/>
    </row>
    <row r="2675" spans="11:22">
      <c r="K2675"/>
      <c r="L2675"/>
      <c r="M2675"/>
      <c r="O2675"/>
      <c r="P2675"/>
      <c r="R2675"/>
      <c r="S2675"/>
      <c r="U2675"/>
      <c r="V2675"/>
    </row>
    <row r="2676" spans="11:22">
      <c r="K2676"/>
      <c r="L2676"/>
      <c r="M2676"/>
      <c r="O2676"/>
      <c r="P2676"/>
      <c r="R2676"/>
      <c r="S2676"/>
      <c r="U2676"/>
      <c r="V2676"/>
    </row>
    <row r="2677" spans="11:22">
      <c r="K2677"/>
      <c r="L2677"/>
      <c r="M2677"/>
      <c r="O2677"/>
      <c r="P2677"/>
      <c r="R2677"/>
      <c r="S2677"/>
      <c r="U2677"/>
      <c r="V2677"/>
    </row>
    <row r="2678" spans="11:22">
      <c r="K2678"/>
      <c r="L2678"/>
      <c r="M2678"/>
      <c r="O2678"/>
      <c r="P2678"/>
      <c r="R2678"/>
      <c r="S2678"/>
      <c r="U2678"/>
      <c r="V2678"/>
    </row>
    <row r="2679" spans="11:22">
      <c r="K2679"/>
      <c r="L2679"/>
      <c r="M2679"/>
      <c r="O2679"/>
      <c r="P2679"/>
      <c r="R2679"/>
      <c r="S2679"/>
      <c r="U2679"/>
      <c r="V2679"/>
    </row>
    <row r="2680" spans="11:22">
      <c r="K2680"/>
      <c r="L2680"/>
      <c r="M2680"/>
      <c r="O2680"/>
      <c r="P2680"/>
      <c r="R2680"/>
      <c r="S2680"/>
      <c r="U2680"/>
      <c r="V2680"/>
    </row>
    <row r="2681" spans="11:22">
      <c r="K2681"/>
      <c r="L2681"/>
      <c r="M2681"/>
      <c r="O2681"/>
      <c r="P2681"/>
      <c r="R2681"/>
      <c r="S2681"/>
      <c r="U2681"/>
      <c r="V2681"/>
    </row>
    <row r="2682" spans="11:22">
      <c r="K2682"/>
      <c r="L2682"/>
      <c r="M2682"/>
      <c r="O2682"/>
      <c r="P2682"/>
      <c r="R2682"/>
      <c r="S2682"/>
      <c r="U2682"/>
      <c r="V2682"/>
    </row>
    <row r="2683" spans="11:22">
      <c r="K2683"/>
      <c r="L2683"/>
      <c r="M2683"/>
      <c r="O2683"/>
      <c r="P2683"/>
      <c r="R2683"/>
      <c r="S2683"/>
      <c r="U2683"/>
      <c r="V2683"/>
    </row>
    <row r="2684" spans="11:22">
      <c r="K2684"/>
      <c r="L2684"/>
      <c r="M2684"/>
      <c r="O2684"/>
      <c r="P2684"/>
      <c r="R2684"/>
      <c r="S2684"/>
      <c r="U2684"/>
      <c r="V2684"/>
    </row>
    <row r="2685" spans="11:22">
      <c r="K2685"/>
      <c r="L2685"/>
      <c r="M2685"/>
      <c r="O2685"/>
      <c r="P2685"/>
      <c r="R2685"/>
      <c r="S2685"/>
      <c r="U2685"/>
      <c r="V2685"/>
    </row>
    <row r="2686" spans="11:22">
      <c r="K2686"/>
      <c r="L2686"/>
      <c r="M2686"/>
      <c r="O2686"/>
      <c r="P2686"/>
      <c r="R2686"/>
      <c r="S2686"/>
      <c r="U2686"/>
      <c r="V2686"/>
    </row>
    <row r="2687" spans="11:22">
      <c r="K2687"/>
      <c r="L2687"/>
      <c r="M2687"/>
      <c r="O2687"/>
      <c r="P2687"/>
      <c r="R2687"/>
      <c r="S2687"/>
      <c r="U2687"/>
      <c r="V2687"/>
    </row>
    <row r="2688" spans="11:22">
      <c r="K2688"/>
      <c r="L2688"/>
      <c r="M2688"/>
      <c r="O2688"/>
      <c r="P2688"/>
      <c r="R2688"/>
      <c r="S2688"/>
      <c r="U2688"/>
      <c r="V2688"/>
    </row>
    <row r="2689" spans="11:22">
      <c r="K2689"/>
      <c r="L2689"/>
      <c r="M2689"/>
      <c r="O2689"/>
      <c r="P2689"/>
      <c r="R2689"/>
      <c r="S2689"/>
      <c r="U2689"/>
      <c r="V2689"/>
    </row>
    <row r="2690" spans="11:22">
      <c r="K2690"/>
      <c r="L2690"/>
      <c r="M2690"/>
      <c r="O2690"/>
      <c r="P2690"/>
      <c r="R2690"/>
      <c r="S2690"/>
      <c r="U2690"/>
      <c r="V2690"/>
    </row>
    <row r="2691" spans="11:22">
      <c r="K2691"/>
      <c r="L2691"/>
      <c r="M2691"/>
      <c r="O2691"/>
      <c r="P2691"/>
      <c r="R2691"/>
      <c r="S2691"/>
      <c r="U2691"/>
      <c r="V2691"/>
    </row>
    <row r="2692" spans="11:22">
      <c r="K2692"/>
      <c r="L2692"/>
      <c r="M2692"/>
      <c r="O2692"/>
      <c r="P2692"/>
      <c r="R2692"/>
      <c r="S2692"/>
      <c r="U2692"/>
      <c r="V2692"/>
    </row>
    <row r="2693" spans="11:22">
      <c r="K2693"/>
      <c r="L2693"/>
      <c r="M2693"/>
      <c r="O2693"/>
      <c r="P2693"/>
      <c r="R2693"/>
      <c r="S2693"/>
      <c r="U2693"/>
      <c r="V2693"/>
    </row>
    <row r="2694" spans="11:22">
      <c r="K2694"/>
      <c r="L2694"/>
      <c r="M2694"/>
      <c r="O2694"/>
      <c r="P2694"/>
      <c r="R2694"/>
      <c r="S2694"/>
      <c r="U2694"/>
      <c r="V2694"/>
    </row>
    <row r="2695" spans="11:22">
      <c r="K2695"/>
      <c r="L2695"/>
      <c r="M2695"/>
      <c r="O2695"/>
      <c r="P2695"/>
      <c r="R2695"/>
      <c r="S2695"/>
      <c r="U2695"/>
      <c r="V2695"/>
    </row>
    <row r="2696" spans="11:22">
      <c r="K2696"/>
      <c r="L2696"/>
      <c r="M2696"/>
      <c r="O2696"/>
      <c r="P2696"/>
      <c r="R2696"/>
      <c r="S2696"/>
      <c r="U2696"/>
      <c r="V2696"/>
    </row>
    <row r="2697" spans="11:22">
      <c r="K2697"/>
      <c r="L2697"/>
      <c r="M2697"/>
      <c r="O2697"/>
      <c r="P2697"/>
      <c r="R2697"/>
      <c r="S2697"/>
      <c r="U2697"/>
      <c r="V2697"/>
    </row>
    <row r="2698" spans="11:22">
      <c r="K2698"/>
      <c r="L2698"/>
      <c r="M2698"/>
      <c r="O2698"/>
      <c r="P2698"/>
      <c r="R2698"/>
      <c r="S2698"/>
      <c r="U2698"/>
      <c r="V2698"/>
    </row>
    <row r="2699" spans="11:22">
      <c r="K2699"/>
      <c r="L2699"/>
      <c r="M2699"/>
      <c r="O2699"/>
      <c r="P2699"/>
      <c r="R2699"/>
      <c r="S2699"/>
      <c r="U2699"/>
      <c r="V2699"/>
    </row>
    <row r="2700" spans="11:22">
      <c r="K2700"/>
      <c r="L2700"/>
      <c r="M2700"/>
      <c r="O2700"/>
      <c r="P2700"/>
      <c r="R2700"/>
      <c r="S2700"/>
      <c r="U2700"/>
      <c r="V2700"/>
    </row>
    <row r="2701" spans="11:22">
      <c r="K2701"/>
      <c r="L2701"/>
      <c r="M2701"/>
      <c r="O2701"/>
      <c r="P2701"/>
      <c r="R2701"/>
      <c r="S2701"/>
      <c r="U2701"/>
      <c r="V2701"/>
    </row>
    <row r="2702" spans="11:22">
      <c r="K2702"/>
      <c r="L2702"/>
      <c r="M2702"/>
      <c r="O2702"/>
      <c r="P2702"/>
      <c r="R2702"/>
      <c r="S2702"/>
      <c r="U2702"/>
      <c r="V2702"/>
    </row>
    <row r="2703" spans="11:22">
      <c r="K2703"/>
      <c r="L2703"/>
      <c r="M2703"/>
      <c r="O2703"/>
      <c r="P2703"/>
      <c r="R2703"/>
      <c r="S2703"/>
      <c r="U2703"/>
      <c r="V2703"/>
    </row>
    <row r="2704" spans="11:22">
      <c r="K2704"/>
      <c r="L2704"/>
      <c r="M2704"/>
      <c r="O2704"/>
      <c r="P2704"/>
      <c r="R2704"/>
      <c r="S2704"/>
      <c r="U2704"/>
      <c r="V2704"/>
    </row>
    <row r="2705" spans="11:22">
      <c r="K2705"/>
      <c r="L2705"/>
      <c r="M2705"/>
      <c r="O2705"/>
      <c r="P2705"/>
      <c r="R2705"/>
      <c r="S2705"/>
      <c r="U2705"/>
      <c r="V2705"/>
    </row>
    <row r="2706" spans="11:22">
      <c r="K2706"/>
      <c r="L2706"/>
      <c r="M2706"/>
      <c r="O2706"/>
      <c r="P2706"/>
      <c r="R2706"/>
      <c r="S2706"/>
      <c r="U2706"/>
      <c r="V2706"/>
    </row>
    <row r="2707" spans="11:22">
      <c r="K2707"/>
      <c r="L2707"/>
      <c r="M2707"/>
      <c r="O2707"/>
      <c r="P2707"/>
      <c r="R2707"/>
      <c r="S2707"/>
      <c r="U2707"/>
      <c r="V2707"/>
    </row>
    <row r="2708" spans="11:22">
      <c r="K2708"/>
      <c r="L2708"/>
      <c r="M2708"/>
      <c r="O2708"/>
      <c r="P2708"/>
      <c r="R2708"/>
      <c r="S2708"/>
      <c r="U2708"/>
      <c r="V2708"/>
    </row>
    <row r="2709" spans="11:22">
      <c r="K2709"/>
      <c r="L2709"/>
      <c r="M2709"/>
      <c r="O2709"/>
      <c r="P2709"/>
      <c r="R2709"/>
      <c r="S2709"/>
      <c r="U2709"/>
      <c r="V2709"/>
    </row>
    <row r="2710" spans="11:22">
      <c r="K2710"/>
      <c r="L2710"/>
      <c r="M2710"/>
      <c r="O2710"/>
      <c r="P2710"/>
      <c r="R2710"/>
      <c r="S2710"/>
      <c r="U2710"/>
      <c r="V2710"/>
    </row>
    <row r="2711" spans="11:22">
      <c r="K2711"/>
      <c r="L2711"/>
      <c r="M2711"/>
      <c r="O2711"/>
      <c r="P2711"/>
      <c r="R2711"/>
      <c r="S2711"/>
      <c r="U2711"/>
      <c r="V2711"/>
    </row>
    <row r="2712" spans="11:22">
      <c r="K2712"/>
      <c r="L2712"/>
      <c r="M2712"/>
      <c r="O2712"/>
      <c r="P2712"/>
      <c r="R2712"/>
      <c r="S2712"/>
      <c r="U2712"/>
      <c r="V2712"/>
    </row>
    <row r="2713" spans="11:22">
      <c r="K2713"/>
      <c r="L2713"/>
      <c r="M2713"/>
      <c r="O2713"/>
      <c r="P2713"/>
      <c r="R2713"/>
      <c r="S2713"/>
      <c r="U2713"/>
      <c r="V2713"/>
    </row>
    <row r="2714" spans="11:22">
      <c r="K2714"/>
      <c r="L2714"/>
      <c r="M2714"/>
      <c r="O2714"/>
      <c r="P2714"/>
      <c r="R2714"/>
      <c r="S2714"/>
      <c r="U2714"/>
      <c r="V2714"/>
    </row>
    <row r="2715" spans="11:22">
      <c r="K2715"/>
      <c r="L2715"/>
      <c r="M2715"/>
      <c r="O2715"/>
      <c r="P2715"/>
      <c r="R2715"/>
      <c r="S2715"/>
      <c r="U2715"/>
      <c r="V2715"/>
    </row>
    <row r="2716" spans="11:22">
      <c r="K2716"/>
      <c r="L2716"/>
      <c r="M2716"/>
      <c r="O2716"/>
      <c r="P2716"/>
      <c r="R2716"/>
      <c r="S2716"/>
      <c r="U2716"/>
      <c r="V2716"/>
    </row>
    <row r="2717" spans="11:22">
      <c r="K2717"/>
      <c r="L2717"/>
      <c r="M2717"/>
      <c r="O2717"/>
      <c r="P2717"/>
      <c r="R2717"/>
      <c r="S2717"/>
      <c r="U2717"/>
      <c r="V2717"/>
    </row>
    <row r="2718" spans="11:22">
      <c r="K2718"/>
      <c r="L2718"/>
      <c r="M2718"/>
      <c r="O2718"/>
      <c r="P2718"/>
      <c r="R2718"/>
      <c r="S2718"/>
      <c r="U2718"/>
      <c r="V2718"/>
    </row>
    <row r="2719" spans="11:22">
      <c r="K2719"/>
      <c r="L2719"/>
      <c r="M2719"/>
      <c r="O2719"/>
      <c r="P2719"/>
      <c r="R2719"/>
      <c r="S2719"/>
      <c r="U2719"/>
      <c r="V2719"/>
    </row>
    <row r="2720" spans="11:22">
      <c r="K2720"/>
      <c r="L2720"/>
      <c r="M2720"/>
      <c r="O2720"/>
      <c r="P2720"/>
      <c r="R2720"/>
      <c r="S2720"/>
      <c r="U2720"/>
      <c r="V2720"/>
    </row>
    <row r="2721" spans="11:22">
      <c r="K2721"/>
      <c r="L2721"/>
      <c r="M2721"/>
      <c r="O2721"/>
      <c r="P2721"/>
      <c r="R2721"/>
      <c r="S2721"/>
      <c r="U2721"/>
      <c r="V2721"/>
    </row>
    <row r="2722" spans="11:22">
      <c r="K2722"/>
      <c r="L2722"/>
      <c r="M2722"/>
      <c r="O2722"/>
      <c r="P2722"/>
      <c r="R2722"/>
      <c r="S2722"/>
      <c r="U2722"/>
      <c r="V2722"/>
    </row>
    <row r="2723" spans="11:22">
      <c r="K2723"/>
      <c r="L2723"/>
      <c r="M2723"/>
      <c r="O2723"/>
      <c r="P2723"/>
      <c r="R2723"/>
      <c r="S2723"/>
      <c r="U2723"/>
      <c r="V2723"/>
    </row>
    <row r="2724" spans="11:22">
      <c r="K2724"/>
      <c r="L2724"/>
      <c r="M2724"/>
      <c r="O2724"/>
      <c r="P2724"/>
      <c r="R2724"/>
      <c r="S2724"/>
      <c r="U2724"/>
      <c r="V2724"/>
    </row>
    <row r="2725" spans="11:22">
      <c r="K2725"/>
      <c r="L2725"/>
      <c r="M2725"/>
      <c r="O2725"/>
      <c r="P2725"/>
      <c r="R2725"/>
      <c r="S2725"/>
      <c r="U2725"/>
      <c r="V2725"/>
    </row>
    <row r="2726" spans="11:22">
      <c r="K2726"/>
      <c r="L2726"/>
      <c r="M2726"/>
      <c r="O2726"/>
      <c r="P2726"/>
      <c r="R2726"/>
      <c r="S2726"/>
      <c r="U2726"/>
      <c r="V2726"/>
    </row>
    <row r="2727" spans="11:22">
      <c r="K2727"/>
      <c r="L2727"/>
      <c r="M2727"/>
      <c r="O2727"/>
      <c r="P2727"/>
      <c r="R2727"/>
      <c r="S2727"/>
      <c r="U2727"/>
      <c r="V2727"/>
    </row>
    <row r="2728" spans="11:22">
      <c r="K2728"/>
      <c r="L2728"/>
      <c r="M2728"/>
      <c r="O2728"/>
      <c r="P2728"/>
      <c r="R2728"/>
      <c r="S2728"/>
      <c r="U2728"/>
      <c r="V2728"/>
    </row>
    <row r="2729" spans="11:22">
      <c r="K2729"/>
      <c r="L2729"/>
      <c r="M2729"/>
      <c r="O2729"/>
      <c r="P2729"/>
      <c r="R2729"/>
      <c r="S2729"/>
      <c r="U2729"/>
      <c r="V2729"/>
    </row>
    <row r="2730" spans="11:22">
      <c r="K2730"/>
      <c r="L2730"/>
      <c r="M2730"/>
      <c r="O2730"/>
      <c r="P2730"/>
      <c r="R2730"/>
      <c r="S2730"/>
      <c r="U2730"/>
      <c r="V2730"/>
    </row>
    <row r="2731" spans="11:22">
      <c r="K2731"/>
      <c r="L2731"/>
      <c r="M2731"/>
      <c r="O2731"/>
      <c r="P2731"/>
      <c r="R2731"/>
      <c r="S2731"/>
      <c r="U2731"/>
      <c r="V2731"/>
    </row>
    <row r="2732" spans="11:22">
      <c r="K2732"/>
      <c r="L2732"/>
      <c r="M2732"/>
      <c r="O2732"/>
      <c r="P2732"/>
      <c r="R2732"/>
      <c r="S2732"/>
      <c r="U2732"/>
      <c r="V2732"/>
    </row>
    <row r="2733" spans="11:22">
      <c r="K2733"/>
      <c r="L2733"/>
      <c r="M2733"/>
      <c r="O2733"/>
      <c r="P2733"/>
      <c r="R2733"/>
      <c r="S2733"/>
      <c r="U2733"/>
      <c r="V2733"/>
    </row>
    <row r="2734" spans="11:22">
      <c r="K2734"/>
      <c r="L2734"/>
      <c r="M2734"/>
      <c r="O2734"/>
      <c r="P2734"/>
      <c r="R2734"/>
      <c r="S2734"/>
      <c r="U2734"/>
      <c r="V2734"/>
    </row>
    <row r="2735" spans="11:22">
      <c r="K2735"/>
      <c r="L2735"/>
      <c r="M2735"/>
      <c r="O2735"/>
      <c r="P2735"/>
      <c r="R2735"/>
      <c r="S2735"/>
      <c r="U2735"/>
      <c r="V2735"/>
    </row>
    <row r="2736" spans="11:22">
      <c r="K2736"/>
      <c r="L2736"/>
      <c r="M2736"/>
      <c r="O2736"/>
      <c r="P2736"/>
      <c r="R2736"/>
      <c r="S2736"/>
      <c r="U2736"/>
      <c r="V2736"/>
    </row>
    <row r="2737" spans="11:22">
      <c r="K2737"/>
      <c r="L2737"/>
      <c r="M2737"/>
      <c r="O2737"/>
      <c r="P2737"/>
      <c r="R2737"/>
      <c r="S2737"/>
      <c r="U2737"/>
      <c r="V2737"/>
    </row>
    <row r="2738" spans="11:22">
      <c r="K2738"/>
      <c r="L2738"/>
      <c r="M2738"/>
      <c r="O2738"/>
      <c r="P2738"/>
      <c r="R2738"/>
      <c r="S2738"/>
      <c r="U2738"/>
      <c r="V2738"/>
    </row>
    <row r="2739" spans="11:22">
      <c r="K2739"/>
      <c r="L2739"/>
      <c r="M2739"/>
      <c r="O2739"/>
      <c r="P2739"/>
      <c r="R2739"/>
      <c r="S2739"/>
      <c r="U2739"/>
      <c r="V2739"/>
    </row>
    <row r="2740" spans="11:22">
      <c r="K2740"/>
      <c r="L2740"/>
      <c r="M2740"/>
      <c r="O2740"/>
      <c r="P2740"/>
      <c r="R2740"/>
      <c r="S2740"/>
      <c r="U2740"/>
      <c r="V2740"/>
    </row>
    <row r="2741" spans="11:22">
      <c r="K2741"/>
      <c r="L2741"/>
      <c r="M2741"/>
      <c r="O2741"/>
      <c r="P2741"/>
      <c r="R2741"/>
      <c r="S2741"/>
      <c r="U2741"/>
      <c r="V2741"/>
    </row>
    <row r="2742" spans="11:22">
      <c r="K2742"/>
      <c r="L2742"/>
      <c r="M2742"/>
      <c r="O2742"/>
      <c r="P2742"/>
      <c r="R2742"/>
      <c r="S2742"/>
      <c r="U2742"/>
      <c r="V2742"/>
    </row>
    <row r="2743" spans="11:22">
      <c r="K2743"/>
      <c r="L2743"/>
      <c r="M2743"/>
      <c r="O2743"/>
      <c r="P2743"/>
      <c r="R2743"/>
      <c r="S2743"/>
      <c r="U2743"/>
      <c r="V2743"/>
    </row>
    <row r="2744" spans="11:22">
      <c r="K2744"/>
      <c r="L2744"/>
      <c r="M2744"/>
      <c r="O2744"/>
      <c r="P2744"/>
      <c r="R2744"/>
      <c r="S2744"/>
      <c r="U2744"/>
      <c r="V2744"/>
    </row>
    <row r="2745" spans="11:22">
      <c r="K2745"/>
      <c r="L2745"/>
      <c r="M2745"/>
      <c r="O2745"/>
      <c r="P2745"/>
      <c r="R2745"/>
      <c r="S2745"/>
      <c r="U2745"/>
      <c r="V2745"/>
    </row>
    <row r="2746" spans="11:22">
      <c r="K2746"/>
      <c r="L2746"/>
      <c r="M2746"/>
      <c r="O2746"/>
      <c r="P2746"/>
      <c r="R2746"/>
      <c r="S2746"/>
      <c r="U2746"/>
      <c r="V2746"/>
    </row>
    <row r="2747" spans="11:22">
      <c r="K2747"/>
      <c r="L2747"/>
      <c r="M2747"/>
      <c r="O2747"/>
      <c r="P2747"/>
      <c r="R2747"/>
      <c r="S2747"/>
      <c r="U2747"/>
      <c r="V2747"/>
    </row>
    <row r="2748" spans="11:22">
      <c r="K2748"/>
      <c r="L2748"/>
      <c r="M2748"/>
      <c r="O2748"/>
      <c r="P2748"/>
      <c r="R2748"/>
      <c r="S2748"/>
      <c r="U2748"/>
      <c r="V2748"/>
    </row>
    <row r="2749" spans="11:22">
      <c r="K2749"/>
      <c r="L2749"/>
      <c r="M2749"/>
      <c r="O2749"/>
      <c r="P2749"/>
      <c r="R2749"/>
      <c r="S2749"/>
      <c r="U2749"/>
      <c r="V2749"/>
    </row>
    <row r="2750" spans="11:22">
      <c r="K2750"/>
      <c r="L2750"/>
      <c r="M2750"/>
      <c r="O2750"/>
      <c r="P2750"/>
      <c r="R2750"/>
      <c r="S2750"/>
      <c r="U2750"/>
      <c r="V2750"/>
    </row>
    <row r="2751" spans="11:22">
      <c r="K2751"/>
      <c r="L2751"/>
      <c r="M2751"/>
      <c r="O2751"/>
      <c r="P2751"/>
      <c r="R2751"/>
      <c r="S2751"/>
      <c r="U2751"/>
      <c r="V2751"/>
    </row>
    <row r="2752" spans="11:22">
      <c r="K2752"/>
      <c r="L2752"/>
      <c r="M2752"/>
      <c r="O2752"/>
      <c r="P2752"/>
      <c r="R2752"/>
      <c r="S2752"/>
      <c r="U2752"/>
      <c r="V2752"/>
    </row>
    <row r="2753" spans="11:22">
      <c r="K2753"/>
      <c r="L2753"/>
      <c r="M2753"/>
      <c r="O2753"/>
      <c r="P2753"/>
      <c r="R2753"/>
      <c r="S2753"/>
      <c r="U2753"/>
      <c r="V2753"/>
    </row>
    <row r="2754" spans="11:22">
      <c r="K2754"/>
      <c r="L2754"/>
      <c r="M2754"/>
      <c r="O2754"/>
      <c r="P2754"/>
      <c r="R2754"/>
      <c r="S2754"/>
      <c r="U2754"/>
      <c r="V2754"/>
    </row>
    <row r="2755" spans="11:22">
      <c r="K2755"/>
      <c r="L2755"/>
      <c r="M2755"/>
      <c r="O2755"/>
      <c r="P2755"/>
      <c r="R2755"/>
      <c r="S2755"/>
      <c r="U2755"/>
      <c r="V2755"/>
    </row>
    <row r="2756" spans="11:22">
      <c r="K2756"/>
      <c r="L2756"/>
      <c r="M2756"/>
      <c r="O2756"/>
      <c r="P2756"/>
      <c r="R2756"/>
      <c r="S2756"/>
      <c r="U2756"/>
      <c r="V2756"/>
    </row>
    <row r="2757" spans="11:22">
      <c r="K2757"/>
      <c r="L2757"/>
      <c r="M2757"/>
      <c r="O2757"/>
      <c r="P2757"/>
      <c r="R2757"/>
      <c r="S2757"/>
      <c r="U2757"/>
      <c r="V2757"/>
    </row>
    <row r="2758" spans="11:22">
      <c r="K2758"/>
      <c r="L2758"/>
      <c r="M2758"/>
      <c r="O2758"/>
      <c r="P2758"/>
      <c r="R2758"/>
      <c r="S2758"/>
      <c r="U2758"/>
      <c r="V2758"/>
    </row>
    <row r="2759" spans="11:22">
      <c r="K2759"/>
      <c r="L2759"/>
      <c r="M2759"/>
      <c r="O2759"/>
      <c r="P2759"/>
      <c r="R2759"/>
      <c r="S2759"/>
      <c r="U2759"/>
      <c r="V2759"/>
    </row>
    <row r="2760" spans="11:22">
      <c r="K2760"/>
      <c r="L2760"/>
      <c r="M2760"/>
      <c r="O2760"/>
      <c r="P2760"/>
      <c r="R2760"/>
      <c r="S2760"/>
      <c r="U2760"/>
      <c r="V2760"/>
    </row>
    <row r="2761" spans="11:22">
      <c r="K2761"/>
      <c r="L2761"/>
      <c r="M2761"/>
      <c r="O2761"/>
      <c r="P2761"/>
      <c r="R2761"/>
      <c r="S2761"/>
      <c r="U2761"/>
      <c r="V2761"/>
    </row>
    <row r="2762" spans="11:22">
      <c r="K2762"/>
      <c r="L2762"/>
      <c r="M2762"/>
      <c r="O2762"/>
      <c r="P2762"/>
      <c r="R2762"/>
      <c r="S2762"/>
      <c r="U2762"/>
      <c r="V2762"/>
    </row>
    <row r="2763" spans="11:22">
      <c r="K2763"/>
      <c r="L2763"/>
      <c r="M2763"/>
      <c r="O2763"/>
      <c r="P2763"/>
      <c r="R2763"/>
      <c r="S2763"/>
      <c r="U2763"/>
      <c r="V2763"/>
    </row>
    <row r="2764" spans="11:22">
      <c r="K2764"/>
      <c r="L2764"/>
      <c r="M2764"/>
      <c r="O2764"/>
      <c r="P2764"/>
      <c r="R2764"/>
      <c r="S2764"/>
      <c r="U2764"/>
      <c r="V2764"/>
    </row>
    <row r="2765" spans="11:22">
      <c r="K2765"/>
      <c r="L2765"/>
      <c r="M2765"/>
      <c r="O2765"/>
      <c r="P2765"/>
      <c r="R2765"/>
      <c r="S2765"/>
      <c r="U2765"/>
      <c r="V2765"/>
    </row>
    <row r="2766" spans="11:22">
      <c r="K2766"/>
      <c r="L2766"/>
      <c r="M2766"/>
      <c r="O2766"/>
      <c r="P2766"/>
      <c r="R2766"/>
      <c r="S2766"/>
      <c r="U2766"/>
      <c r="V2766"/>
    </row>
    <row r="2767" spans="11:22">
      <c r="K2767"/>
      <c r="L2767"/>
      <c r="M2767"/>
      <c r="O2767"/>
      <c r="P2767"/>
      <c r="R2767"/>
      <c r="S2767"/>
      <c r="U2767"/>
      <c r="V2767"/>
    </row>
    <row r="2768" spans="11:22">
      <c r="K2768"/>
      <c r="L2768"/>
      <c r="M2768"/>
      <c r="O2768"/>
      <c r="P2768"/>
      <c r="R2768"/>
      <c r="S2768"/>
      <c r="U2768"/>
      <c r="V2768"/>
    </row>
    <row r="2769" spans="11:22">
      <c r="K2769"/>
      <c r="L2769"/>
      <c r="M2769"/>
      <c r="O2769"/>
      <c r="P2769"/>
      <c r="R2769"/>
      <c r="S2769"/>
      <c r="U2769"/>
      <c r="V2769"/>
    </row>
    <row r="2770" spans="11:22">
      <c r="K2770"/>
      <c r="L2770"/>
      <c r="M2770"/>
      <c r="O2770"/>
      <c r="P2770"/>
      <c r="R2770"/>
      <c r="S2770"/>
      <c r="U2770"/>
      <c r="V2770"/>
    </row>
    <row r="2771" spans="11:22">
      <c r="K2771"/>
      <c r="L2771"/>
      <c r="M2771"/>
      <c r="O2771"/>
      <c r="P2771"/>
      <c r="R2771"/>
      <c r="S2771"/>
      <c r="U2771"/>
      <c r="V2771"/>
    </row>
    <row r="2772" spans="11:22">
      <c r="K2772"/>
      <c r="L2772"/>
      <c r="M2772"/>
      <c r="O2772"/>
      <c r="P2772"/>
      <c r="R2772"/>
      <c r="S2772"/>
      <c r="U2772"/>
      <c r="V2772"/>
    </row>
    <row r="2773" spans="11:22">
      <c r="K2773"/>
      <c r="L2773"/>
      <c r="M2773"/>
      <c r="O2773"/>
      <c r="P2773"/>
      <c r="R2773"/>
      <c r="S2773"/>
      <c r="U2773"/>
      <c r="V2773"/>
    </row>
    <row r="2774" spans="11:22">
      <c r="K2774"/>
      <c r="L2774"/>
      <c r="M2774"/>
      <c r="O2774"/>
      <c r="P2774"/>
      <c r="R2774"/>
      <c r="S2774"/>
      <c r="U2774"/>
      <c r="V2774"/>
    </row>
    <row r="2775" spans="11:22">
      <c r="K2775"/>
      <c r="L2775"/>
      <c r="M2775"/>
      <c r="O2775"/>
      <c r="P2775"/>
      <c r="R2775"/>
      <c r="S2775"/>
      <c r="U2775"/>
      <c r="V2775"/>
    </row>
    <row r="2776" spans="11:22">
      <c r="K2776"/>
      <c r="L2776"/>
      <c r="M2776"/>
      <c r="O2776"/>
      <c r="P2776"/>
      <c r="R2776"/>
      <c r="S2776"/>
      <c r="U2776"/>
      <c r="V2776"/>
    </row>
    <row r="2777" spans="11:22">
      <c r="K2777"/>
      <c r="L2777"/>
      <c r="M2777"/>
      <c r="O2777"/>
      <c r="P2777"/>
      <c r="R2777"/>
      <c r="S2777"/>
      <c r="U2777"/>
      <c r="V2777"/>
    </row>
    <row r="2778" spans="11:22">
      <c r="K2778"/>
      <c r="L2778"/>
      <c r="M2778"/>
      <c r="O2778"/>
      <c r="P2778"/>
      <c r="R2778"/>
      <c r="S2778"/>
      <c r="U2778"/>
      <c r="V2778"/>
    </row>
    <row r="2779" spans="11:22">
      <c r="K2779"/>
      <c r="L2779"/>
      <c r="M2779"/>
      <c r="O2779"/>
      <c r="P2779"/>
      <c r="R2779"/>
      <c r="S2779"/>
      <c r="U2779"/>
      <c r="V2779"/>
    </row>
    <row r="2780" spans="11:22">
      <c r="K2780"/>
      <c r="L2780"/>
      <c r="M2780"/>
      <c r="O2780"/>
      <c r="P2780"/>
      <c r="R2780"/>
      <c r="S2780"/>
      <c r="U2780"/>
      <c r="V2780"/>
    </row>
    <row r="2781" spans="11:22">
      <c r="K2781"/>
      <c r="L2781"/>
      <c r="M2781"/>
      <c r="O2781"/>
      <c r="P2781"/>
      <c r="R2781"/>
      <c r="S2781"/>
      <c r="U2781"/>
      <c r="V2781"/>
    </row>
    <row r="2782" spans="11:22">
      <c r="K2782"/>
      <c r="L2782"/>
      <c r="M2782"/>
      <c r="O2782"/>
      <c r="P2782"/>
      <c r="R2782"/>
      <c r="S2782"/>
      <c r="U2782"/>
      <c r="V2782"/>
    </row>
    <row r="2783" spans="11:22">
      <c r="K2783"/>
      <c r="L2783"/>
      <c r="M2783"/>
      <c r="O2783"/>
      <c r="P2783"/>
      <c r="R2783"/>
      <c r="S2783"/>
      <c r="U2783"/>
      <c r="V2783"/>
    </row>
    <row r="2784" spans="11:22">
      <c r="K2784"/>
      <c r="L2784"/>
      <c r="M2784"/>
      <c r="O2784"/>
      <c r="P2784"/>
      <c r="R2784"/>
      <c r="S2784"/>
      <c r="U2784"/>
      <c r="V2784"/>
    </row>
    <row r="2785" spans="11:22">
      <c r="K2785"/>
      <c r="L2785"/>
      <c r="M2785"/>
      <c r="O2785"/>
      <c r="P2785"/>
      <c r="R2785"/>
      <c r="S2785"/>
      <c r="U2785"/>
      <c r="V2785"/>
    </row>
    <row r="2786" spans="11:22">
      <c r="K2786"/>
      <c r="L2786"/>
      <c r="M2786"/>
      <c r="O2786"/>
      <c r="P2786"/>
      <c r="R2786"/>
      <c r="S2786"/>
      <c r="U2786"/>
      <c r="V2786"/>
    </row>
    <row r="2787" spans="11:22">
      <c r="K2787"/>
      <c r="L2787"/>
      <c r="M2787"/>
      <c r="O2787"/>
      <c r="P2787"/>
      <c r="R2787"/>
      <c r="S2787"/>
      <c r="U2787"/>
      <c r="V2787"/>
    </row>
    <row r="2788" spans="11:22">
      <c r="K2788"/>
      <c r="L2788"/>
      <c r="M2788"/>
      <c r="O2788"/>
      <c r="P2788"/>
      <c r="R2788"/>
      <c r="S2788"/>
      <c r="U2788"/>
      <c r="V2788"/>
    </row>
    <row r="2789" spans="11:22">
      <c r="K2789"/>
      <c r="L2789"/>
      <c r="M2789"/>
      <c r="O2789"/>
      <c r="P2789"/>
      <c r="R2789"/>
      <c r="S2789"/>
      <c r="U2789"/>
      <c r="V2789"/>
    </row>
    <row r="2790" spans="11:22">
      <c r="K2790"/>
      <c r="L2790"/>
      <c r="M2790"/>
      <c r="O2790"/>
      <c r="P2790"/>
      <c r="R2790"/>
      <c r="S2790"/>
      <c r="U2790"/>
      <c r="V2790"/>
    </row>
    <row r="2791" spans="11:22">
      <c r="K2791"/>
      <c r="L2791"/>
      <c r="M2791"/>
      <c r="O2791"/>
      <c r="P2791"/>
      <c r="R2791"/>
      <c r="S2791"/>
      <c r="U2791"/>
      <c r="V2791"/>
    </row>
    <row r="2792" spans="11:22">
      <c r="K2792"/>
      <c r="L2792"/>
      <c r="M2792"/>
      <c r="O2792"/>
      <c r="P2792"/>
      <c r="R2792"/>
      <c r="S2792"/>
      <c r="U2792"/>
      <c r="V2792"/>
    </row>
    <row r="2793" spans="11:22">
      <c r="K2793"/>
      <c r="L2793"/>
      <c r="M2793"/>
      <c r="O2793"/>
      <c r="P2793"/>
      <c r="R2793"/>
      <c r="S2793"/>
      <c r="U2793"/>
      <c r="V2793"/>
    </row>
    <row r="2794" spans="11:22">
      <c r="K2794"/>
      <c r="L2794"/>
      <c r="M2794"/>
      <c r="O2794"/>
      <c r="P2794"/>
      <c r="R2794"/>
      <c r="S2794"/>
      <c r="U2794"/>
      <c r="V2794"/>
    </row>
    <row r="2795" spans="11:22">
      <c r="K2795"/>
      <c r="L2795"/>
      <c r="M2795"/>
      <c r="O2795"/>
      <c r="P2795"/>
      <c r="R2795"/>
      <c r="S2795"/>
      <c r="U2795"/>
      <c r="V2795"/>
    </row>
    <row r="2796" spans="11:22">
      <c r="K2796"/>
      <c r="L2796"/>
      <c r="M2796"/>
      <c r="O2796"/>
      <c r="P2796"/>
      <c r="R2796"/>
      <c r="S2796"/>
      <c r="U2796"/>
      <c r="V2796"/>
    </row>
    <row r="2797" spans="11:22">
      <c r="K2797"/>
      <c r="L2797"/>
      <c r="M2797"/>
      <c r="O2797"/>
      <c r="P2797"/>
      <c r="R2797"/>
      <c r="S2797"/>
      <c r="U2797"/>
      <c r="V2797"/>
    </row>
    <row r="2798" spans="11:22">
      <c r="K2798"/>
      <c r="L2798"/>
      <c r="M2798"/>
      <c r="O2798"/>
      <c r="P2798"/>
      <c r="R2798"/>
      <c r="S2798"/>
      <c r="U2798"/>
      <c r="V2798"/>
    </row>
    <row r="2799" spans="11:22">
      <c r="K2799"/>
      <c r="L2799"/>
      <c r="M2799"/>
      <c r="O2799"/>
      <c r="P2799"/>
      <c r="R2799"/>
      <c r="S2799"/>
      <c r="U2799"/>
      <c r="V2799"/>
    </row>
    <row r="2800" spans="11:22">
      <c r="K2800"/>
      <c r="L2800"/>
      <c r="M2800"/>
      <c r="O2800"/>
      <c r="P2800"/>
      <c r="R2800"/>
      <c r="S2800"/>
      <c r="U2800"/>
      <c r="V2800"/>
    </row>
    <row r="2801" spans="11:22">
      <c r="K2801"/>
      <c r="L2801"/>
      <c r="M2801"/>
      <c r="O2801"/>
      <c r="P2801"/>
      <c r="R2801"/>
      <c r="S2801"/>
      <c r="U2801"/>
      <c r="V2801"/>
    </row>
    <row r="2802" spans="11:22">
      <c r="K2802"/>
      <c r="L2802"/>
      <c r="M2802"/>
      <c r="O2802"/>
      <c r="P2802"/>
      <c r="R2802"/>
      <c r="S2802"/>
      <c r="U2802"/>
      <c r="V2802"/>
    </row>
    <row r="2803" spans="11:22">
      <c r="K2803"/>
      <c r="L2803"/>
      <c r="M2803"/>
      <c r="O2803"/>
      <c r="P2803"/>
      <c r="R2803"/>
      <c r="S2803"/>
      <c r="U2803"/>
      <c r="V2803"/>
    </row>
    <row r="2804" spans="11:22">
      <c r="K2804"/>
      <c r="L2804"/>
      <c r="M2804"/>
      <c r="O2804"/>
      <c r="P2804"/>
      <c r="R2804"/>
      <c r="S2804"/>
      <c r="U2804"/>
      <c r="V2804"/>
    </row>
    <row r="2805" spans="11:22">
      <c r="K2805"/>
      <c r="L2805"/>
      <c r="M2805"/>
      <c r="O2805"/>
      <c r="P2805"/>
      <c r="R2805"/>
      <c r="S2805"/>
      <c r="U2805"/>
      <c r="V2805"/>
    </row>
    <row r="2806" spans="11:22">
      <c r="K2806"/>
      <c r="L2806"/>
      <c r="M2806"/>
      <c r="O2806"/>
      <c r="P2806"/>
      <c r="R2806"/>
      <c r="S2806"/>
      <c r="U2806"/>
      <c r="V2806"/>
    </row>
    <row r="2807" spans="11:22">
      <c r="K2807"/>
      <c r="L2807"/>
      <c r="M2807"/>
      <c r="O2807"/>
      <c r="P2807"/>
      <c r="R2807"/>
      <c r="S2807"/>
      <c r="U2807"/>
      <c r="V2807"/>
    </row>
    <row r="2808" spans="11:22">
      <c r="K2808"/>
      <c r="L2808"/>
      <c r="M2808"/>
      <c r="O2808"/>
      <c r="P2808"/>
      <c r="R2808"/>
      <c r="S2808"/>
      <c r="U2808"/>
      <c r="V2808"/>
    </row>
    <row r="2809" spans="11:22">
      <c r="O2809"/>
      <c r="P2809"/>
      <c r="R2809"/>
      <c r="S2809"/>
    </row>
    <row r="2810" spans="11:22">
      <c r="O2810"/>
      <c r="P2810"/>
      <c r="R2810"/>
      <c r="S2810"/>
    </row>
    <row r="2811" spans="11:22">
      <c r="O2811"/>
      <c r="P2811"/>
      <c r="R2811"/>
      <c r="S2811"/>
    </row>
    <row r="2812" spans="11:22">
      <c r="O2812"/>
      <c r="P2812"/>
      <c r="R2812"/>
      <c r="S2812"/>
    </row>
    <row r="2813" spans="11:22">
      <c r="O2813"/>
      <c r="P2813"/>
      <c r="R2813"/>
      <c r="S2813"/>
    </row>
    <row r="2814" spans="11:22">
      <c r="O2814"/>
      <c r="P2814"/>
      <c r="R2814"/>
      <c r="S2814"/>
    </row>
    <row r="2815" spans="11:22">
      <c r="O2815"/>
      <c r="P2815"/>
      <c r="R2815"/>
      <c r="S2815"/>
    </row>
    <row r="2816" spans="11:22">
      <c r="O2816"/>
      <c r="P2816"/>
      <c r="R2816"/>
      <c r="S2816"/>
    </row>
    <row r="2817" spans="15:19">
      <c r="O2817"/>
      <c r="P2817"/>
      <c r="R2817"/>
      <c r="S2817"/>
    </row>
    <row r="2818" spans="15:19">
      <c r="O2818"/>
      <c r="P2818"/>
      <c r="R2818"/>
      <c r="S2818"/>
    </row>
    <row r="2819" spans="15:19">
      <c r="O2819"/>
      <c r="P2819"/>
      <c r="R2819"/>
      <c r="S2819"/>
    </row>
    <row r="2820" spans="15:19">
      <c r="O2820"/>
      <c r="P2820"/>
      <c r="R2820"/>
      <c r="S2820"/>
    </row>
    <row r="2821" spans="15:19">
      <c r="O2821"/>
      <c r="P2821"/>
      <c r="R2821"/>
      <c r="S2821"/>
    </row>
    <row r="2822" spans="15:19">
      <c r="O2822"/>
      <c r="P2822"/>
      <c r="R2822"/>
      <c r="S2822"/>
    </row>
    <row r="2823" spans="15:19">
      <c r="O2823"/>
      <c r="P2823"/>
      <c r="R2823"/>
      <c r="S2823"/>
    </row>
    <row r="2824" spans="15:19">
      <c r="O2824"/>
      <c r="P2824"/>
      <c r="R2824"/>
      <c r="S2824"/>
    </row>
    <row r="2825" spans="15:19">
      <c r="O2825"/>
      <c r="P2825"/>
      <c r="R2825"/>
      <c r="S2825"/>
    </row>
    <row r="2826" spans="15:19">
      <c r="O2826"/>
      <c r="P2826"/>
      <c r="R2826"/>
      <c r="S2826"/>
    </row>
    <row r="2827" spans="15:19">
      <c r="O2827"/>
      <c r="P2827"/>
      <c r="R2827"/>
      <c r="S2827"/>
    </row>
    <row r="2828" spans="15:19">
      <c r="O2828"/>
      <c r="P2828"/>
      <c r="R2828"/>
      <c r="S2828"/>
    </row>
    <row r="2829" spans="15:19">
      <c r="O2829"/>
      <c r="P2829"/>
      <c r="R2829"/>
      <c r="S2829"/>
    </row>
    <row r="2830" spans="15:19">
      <c r="O2830"/>
      <c r="P2830"/>
      <c r="R2830"/>
      <c r="S2830"/>
    </row>
    <row r="2831" spans="15:19">
      <c r="O2831"/>
      <c r="P2831"/>
      <c r="R2831"/>
      <c r="S2831"/>
    </row>
    <row r="2832" spans="15:19">
      <c r="O2832"/>
      <c r="P2832"/>
      <c r="R2832"/>
      <c r="S2832"/>
    </row>
    <row r="2833" spans="15:19">
      <c r="O2833"/>
      <c r="P2833"/>
      <c r="R2833"/>
      <c r="S2833"/>
    </row>
    <row r="2834" spans="15:19">
      <c r="O2834"/>
      <c r="P2834"/>
      <c r="R2834"/>
      <c r="S2834"/>
    </row>
    <row r="2835" spans="15:19">
      <c r="O2835"/>
      <c r="P2835"/>
      <c r="R2835"/>
      <c r="S2835"/>
    </row>
    <row r="2836" spans="15:19">
      <c r="O2836"/>
      <c r="P2836"/>
      <c r="R2836"/>
      <c r="S2836"/>
    </row>
    <row r="2837" spans="15:19">
      <c r="O2837"/>
      <c r="P2837"/>
      <c r="R2837"/>
      <c r="S2837"/>
    </row>
    <row r="2838" spans="15:19">
      <c r="O2838"/>
      <c r="P2838"/>
      <c r="R2838"/>
      <c r="S2838"/>
    </row>
    <row r="2839" spans="15:19">
      <c r="O2839"/>
      <c r="P2839"/>
      <c r="R2839"/>
      <c r="S2839"/>
    </row>
    <row r="2840" spans="15:19">
      <c r="O2840"/>
      <c r="P2840"/>
      <c r="R2840"/>
      <c r="S2840"/>
    </row>
    <row r="2841" spans="15:19">
      <c r="O2841"/>
      <c r="P2841"/>
      <c r="R2841"/>
      <c r="S2841"/>
    </row>
    <row r="2842" spans="15:19">
      <c r="O2842"/>
      <c r="P2842"/>
      <c r="R2842"/>
      <c r="S2842"/>
    </row>
    <row r="2843" spans="15:19">
      <c r="O2843"/>
      <c r="P2843"/>
      <c r="R2843"/>
      <c r="S2843"/>
    </row>
    <row r="2844" spans="15:19">
      <c r="O2844"/>
      <c r="P2844"/>
      <c r="R2844"/>
      <c r="S2844"/>
    </row>
    <row r="2845" spans="15:19">
      <c r="O2845"/>
      <c r="P2845"/>
      <c r="R2845"/>
      <c r="S2845"/>
    </row>
    <row r="2846" spans="15:19">
      <c r="O2846"/>
      <c r="P2846"/>
      <c r="R2846"/>
      <c r="S2846"/>
    </row>
    <row r="2847" spans="15:19">
      <c r="O2847"/>
      <c r="P2847"/>
      <c r="R2847"/>
      <c r="S2847"/>
    </row>
    <row r="2848" spans="15:19">
      <c r="O2848"/>
      <c r="P2848"/>
      <c r="R2848"/>
      <c r="S2848"/>
    </row>
    <row r="2849" spans="15:19">
      <c r="O2849"/>
      <c r="P2849"/>
      <c r="R2849"/>
      <c r="S2849"/>
    </row>
    <row r="2850" spans="15:19">
      <c r="O2850"/>
      <c r="P2850"/>
      <c r="R2850"/>
      <c r="S2850"/>
    </row>
    <row r="2851" spans="15:19">
      <c r="O2851"/>
      <c r="P2851"/>
      <c r="R2851"/>
      <c r="S2851"/>
    </row>
    <row r="2852" spans="15:19">
      <c r="O2852"/>
      <c r="P2852"/>
      <c r="R2852"/>
      <c r="S2852"/>
    </row>
    <row r="2853" spans="15:19">
      <c r="O2853"/>
      <c r="P2853"/>
      <c r="R2853"/>
      <c r="S2853"/>
    </row>
    <row r="2854" spans="15:19">
      <c r="O2854"/>
      <c r="P2854"/>
      <c r="R2854"/>
      <c r="S2854"/>
    </row>
    <row r="2855" spans="15:19">
      <c r="O2855"/>
      <c r="P2855"/>
      <c r="R2855"/>
      <c r="S2855"/>
    </row>
    <row r="2856" spans="15:19">
      <c r="O2856"/>
      <c r="P2856"/>
      <c r="R2856"/>
      <c r="S2856"/>
    </row>
    <row r="2857" spans="15:19">
      <c r="O2857"/>
      <c r="P2857"/>
      <c r="R2857"/>
      <c r="S2857"/>
    </row>
    <row r="2858" spans="15:19">
      <c r="O2858"/>
      <c r="P2858"/>
      <c r="R2858"/>
      <c r="S2858"/>
    </row>
    <row r="2859" spans="15:19">
      <c r="O2859"/>
      <c r="P2859"/>
      <c r="R2859"/>
      <c r="S2859"/>
    </row>
    <row r="2860" spans="15:19">
      <c r="O2860"/>
      <c r="P2860"/>
      <c r="R2860"/>
      <c r="S2860"/>
    </row>
    <row r="2861" spans="15:19">
      <c r="O2861"/>
      <c r="P2861"/>
      <c r="R2861"/>
      <c r="S2861"/>
    </row>
    <row r="2862" spans="15:19">
      <c r="O2862"/>
      <c r="P2862"/>
      <c r="R2862"/>
      <c r="S2862"/>
    </row>
    <row r="2863" spans="15:19">
      <c r="O2863"/>
      <c r="P2863"/>
      <c r="R2863"/>
      <c r="S2863"/>
    </row>
    <row r="2864" spans="15:19">
      <c r="O2864"/>
      <c r="P2864"/>
      <c r="R2864"/>
      <c r="S2864"/>
    </row>
    <row r="2865" spans="15:19">
      <c r="O2865"/>
      <c r="P2865"/>
      <c r="R2865"/>
      <c r="S2865"/>
    </row>
    <row r="2866" spans="15:19">
      <c r="O2866"/>
      <c r="P2866"/>
      <c r="R2866"/>
      <c r="S2866"/>
    </row>
    <row r="2867" spans="15:19">
      <c r="O2867"/>
      <c r="P2867"/>
      <c r="R2867"/>
      <c r="S2867"/>
    </row>
    <row r="2868" spans="15:19">
      <c r="O2868"/>
      <c r="P2868"/>
      <c r="R2868"/>
      <c r="S2868"/>
    </row>
    <row r="2869" spans="15:19">
      <c r="O2869"/>
      <c r="P2869"/>
      <c r="R2869"/>
      <c r="S2869"/>
    </row>
    <row r="2870" spans="15:19">
      <c r="O2870"/>
      <c r="P2870"/>
      <c r="R2870"/>
      <c r="S2870"/>
    </row>
    <row r="2871" spans="15:19">
      <c r="O2871"/>
      <c r="P2871"/>
      <c r="R2871"/>
      <c r="S2871"/>
    </row>
    <row r="2872" spans="15:19">
      <c r="O2872"/>
      <c r="P2872"/>
      <c r="R2872"/>
      <c r="S2872"/>
    </row>
    <row r="2873" spans="15:19">
      <c r="O2873"/>
      <c r="P2873"/>
      <c r="R2873"/>
      <c r="S2873"/>
    </row>
    <row r="2874" spans="15:19">
      <c r="O2874"/>
      <c r="P2874"/>
      <c r="R2874"/>
      <c r="S2874"/>
    </row>
    <row r="2875" spans="15:19">
      <c r="O2875"/>
      <c r="P2875"/>
      <c r="R2875"/>
      <c r="S2875"/>
    </row>
    <row r="2876" spans="15:19">
      <c r="O2876"/>
      <c r="P2876"/>
      <c r="R2876"/>
      <c r="S2876"/>
    </row>
    <row r="2877" spans="15:19">
      <c r="O2877"/>
      <c r="P2877"/>
      <c r="R2877"/>
      <c r="S2877"/>
    </row>
    <row r="2878" spans="15:19">
      <c r="O2878"/>
      <c r="P2878"/>
      <c r="R2878"/>
      <c r="S2878"/>
    </row>
    <row r="2879" spans="15:19">
      <c r="O2879"/>
      <c r="P2879"/>
      <c r="R2879"/>
      <c r="S2879"/>
    </row>
    <row r="2880" spans="15:19">
      <c r="O2880"/>
      <c r="P2880"/>
      <c r="R2880"/>
      <c r="S2880"/>
    </row>
    <row r="2881" spans="15:19">
      <c r="O2881"/>
      <c r="P2881"/>
      <c r="R2881"/>
      <c r="S2881"/>
    </row>
    <row r="2882" spans="15:19">
      <c r="O2882"/>
      <c r="P2882"/>
      <c r="R2882"/>
      <c r="S2882"/>
    </row>
    <row r="2883" spans="15:19">
      <c r="O2883"/>
      <c r="P2883"/>
      <c r="R2883"/>
      <c r="S2883"/>
    </row>
    <row r="2884" spans="15:19">
      <c r="O2884"/>
      <c r="P2884"/>
      <c r="R2884"/>
      <c r="S2884"/>
    </row>
    <row r="2885" spans="15:19">
      <c r="O2885"/>
      <c r="P2885"/>
      <c r="R2885"/>
      <c r="S2885"/>
    </row>
    <row r="2886" spans="15:19">
      <c r="O2886"/>
      <c r="P2886"/>
      <c r="R2886"/>
      <c r="S2886"/>
    </row>
    <row r="2887" spans="15:19">
      <c r="O2887"/>
      <c r="P2887"/>
      <c r="R2887"/>
      <c r="S2887"/>
    </row>
    <row r="2888" spans="15:19">
      <c r="O2888"/>
      <c r="P2888"/>
      <c r="R2888"/>
      <c r="S2888"/>
    </row>
    <row r="2889" spans="15:19">
      <c r="O2889"/>
      <c r="P2889"/>
      <c r="R2889"/>
      <c r="S2889"/>
    </row>
    <row r="2890" spans="15:19">
      <c r="O2890"/>
      <c r="P2890"/>
      <c r="R2890"/>
      <c r="S2890"/>
    </row>
    <row r="2891" spans="15:19">
      <c r="O2891"/>
      <c r="P2891"/>
      <c r="R2891"/>
      <c r="S2891"/>
    </row>
    <row r="2892" spans="15:19">
      <c r="O2892"/>
      <c r="P2892"/>
      <c r="R2892"/>
      <c r="S2892"/>
    </row>
    <row r="2893" spans="15:19">
      <c r="O2893"/>
      <c r="P2893"/>
      <c r="R2893"/>
      <c r="S2893"/>
    </row>
    <row r="2894" spans="15:19">
      <c r="O2894"/>
      <c r="P2894"/>
      <c r="R2894"/>
      <c r="S2894"/>
    </row>
    <row r="2895" spans="15:19">
      <c r="O2895"/>
      <c r="P2895"/>
      <c r="R2895"/>
      <c r="S2895"/>
    </row>
    <row r="2896" spans="15:19">
      <c r="O2896"/>
      <c r="P2896"/>
      <c r="R2896"/>
      <c r="S2896"/>
    </row>
    <row r="2897" spans="15:19">
      <c r="O2897"/>
      <c r="P2897"/>
      <c r="R2897"/>
      <c r="S2897"/>
    </row>
    <row r="2898" spans="15:19">
      <c r="O2898"/>
      <c r="P2898"/>
      <c r="R2898"/>
      <c r="S2898"/>
    </row>
    <row r="2899" spans="15:19">
      <c r="O2899"/>
      <c r="P2899"/>
      <c r="R2899"/>
      <c r="S2899"/>
    </row>
    <row r="2900" spans="15:19">
      <c r="O2900"/>
      <c r="P2900"/>
      <c r="R2900"/>
      <c r="S2900"/>
    </row>
    <row r="2901" spans="15:19">
      <c r="O2901"/>
      <c r="P2901"/>
      <c r="R2901"/>
      <c r="S2901"/>
    </row>
    <row r="2902" spans="15:19">
      <c r="O2902"/>
      <c r="P2902"/>
      <c r="R2902"/>
      <c r="S2902"/>
    </row>
    <row r="2903" spans="15:19">
      <c r="O2903"/>
      <c r="P2903"/>
      <c r="R2903"/>
      <c r="S2903"/>
    </row>
    <row r="2904" spans="15:19">
      <c r="O2904"/>
      <c r="P2904"/>
      <c r="R2904"/>
      <c r="S2904"/>
    </row>
    <row r="2905" spans="15:19">
      <c r="O2905"/>
      <c r="P2905"/>
      <c r="R2905"/>
      <c r="S2905"/>
    </row>
    <row r="2906" spans="15:19">
      <c r="O2906"/>
      <c r="P2906"/>
      <c r="R2906"/>
      <c r="S2906"/>
    </row>
    <row r="2907" spans="15:19">
      <c r="O2907"/>
      <c r="P2907"/>
      <c r="R2907"/>
      <c r="S2907"/>
    </row>
    <row r="2908" spans="15:19">
      <c r="O2908"/>
      <c r="P2908"/>
      <c r="R2908"/>
      <c r="S2908"/>
    </row>
    <row r="2909" spans="15:19">
      <c r="O2909"/>
      <c r="P2909"/>
      <c r="R2909"/>
      <c r="S2909"/>
    </row>
    <row r="2910" spans="15:19">
      <c r="O2910"/>
      <c r="P2910"/>
      <c r="R2910"/>
      <c r="S2910"/>
    </row>
    <row r="2911" spans="15:19">
      <c r="O2911"/>
      <c r="P2911"/>
      <c r="R2911"/>
      <c r="S2911"/>
    </row>
    <row r="2912" spans="15:19">
      <c r="O2912"/>
      <c r="P2912"/>
      <c r="R2912"/>
      <c r="S2912"/>
    </row>
    <row r="2913" spans="15:19">
      <c r="O2913"/>
      <c r="P2913"/>
      <c r="R2913"/>
      <c r="S2913"/>
    </row>
    <row r="2914" spans="15:19">
      <c r="O2914"/>
      <c r="P2914"/>
      <c r="R2914"/>
      <c r="S2914"/>
    </row>
    <row r="2915" spans="15:19">
      <c r="O2915"/>
      <c r="P2915"/>
      <c r="R2915"/>
      <c r="S2915"/>
    </row>
    <row r="2916" spans="15:19">
      <c r="O2916"/>
      <c r="P2916"/>
      <c r="R2916"/>
      <c r="S2916"/>
    </row>
    <row r="2917" spans="15:19">
      <c r="O2917"/>
      <c r="P2917"/>
      <c r="R2917"/>
      <c r="S2917"/>
    </row>
    <row r="2918" spans="15:19">
      <c r="O2918"/>
      <c r="P2918"/>
      <c r="R2918"/>
      <c r="S2918"/>
    </row>
    <row r="2919" spans="15:19">
      <c r="O2919"/>
      <c r="P2919"/>
      <c r="R2919"/>
      <c r="S2919"/>
    </row>
    <row r="2920" spans="15:19">
      <c r="O2920"/>
      <c r="P2920"/>
      <c r="R2920"/>
      <c r="S2920"/>
    </row>
    <row r="2921" spans="15:19">
      <c r="O2921"/>
      <c r="P2921"/>
      <c r="R2921"/>
      <c r="S2921"/>
    </row>
    <row r="2922" spans="15:19">
      <c r="O2922"/>
      <c r="P2922"/>
      <c r="R2922"/>
      <c r="S2922"/>
    </row>
    <row r="2923" spans="15:19">
      <c r="O2923"/>
      <c r="P2923"/>
      <c r="R2923"/>
      <c r="S2923"/>
    </row>
    <row r="2924" spans="15:19">
      <c r="O2924"/>
      <c r="P2924"/>
      <c r="R2924"/>
      <c r="S2924"/>
    </row>
    <row r="2925" spans="15:19">
      <c r="O2925"/>
      <c r="P2925"/>
      <c r="R2925"/>
      <c r="S2925"/>
    </row>
    <row r="2926" spans="15:19">
      <c r="O2926"/>
      <c r="P2926"/>
      <c r="R2926"/>
      <c r="S2926"/>
    </row>
    <row r="2927" spans="15:19">
      <c r="O2927"/>
      <c r="P2927"/>
      <c r="R2927"/>
      <c r="S2927"/>
    </row>
    <row r="2928" spans="15:19">
      <c r="O2928"/>
      <c r="P2928"/>
      <c r="R2928"/>
      <c r="S2928"/>
    </row>
    <row r="2929" spans="15:19">
      <c r="O2929"/>
      <c r="P2929"/>
      <c r="R2929"/>
      <c r="S2929"/>
    </row>
    <row r="2930" spans="15:19">
      <c r="O2930"/>
      <c r="P2930"/>
      <c r="R2930"/>
      <c r="S2930"/>
    </row>
    <row r="2931" spans="15:19">
      <c r="O2931"/>
      <c r="P2931"/>
      <c r="R2931"/>
      <c r="S2931"/>
    </row>
    <row r="2932" spans="15:19">
      <c r="O2932"/>
      <c r="P2932"/>
      <c r="R2932"/>
      <c r="S2932"/>
    </row>
    <row r="2933" spans="15:19">
      <c r="O2933"/>
      <c r="P2933"/>
      <c r="R2933"/>
      <c r="S2933"/>
    </row>
    <row r="2934" spans="15:19">
      <c r="O2934"/>
      <c r="P2934"/>
      <c r="R2934"/>
      <c r="S2934"/>
    </row>
    <row r="2935" spans="15:19">
      <c r="O2935"/>
      <c r="P2935"/>
      <c r="R2935"/>
      <c r="S2935"/>
    </row>
    <row r="2936" spans="15:19">
      <c r="O2936"/>
      <c r="P2936"/>
      <c r="R2936"/>
      <c r="S2936"/>
    </row>
    <row r="2937" spans="15:19">
      <c r="O2937"/>
      <c r="P2937"/>
      <c r="R2937"/>
      <c r="S2937"/>
    </row>
    <row r="2938" spans="15:19">
      <c r="O2938"/>
      <c r="P2938"/>
      <c r="R2938"/>
      <c r="S2938"/>
    </row>
    <row r="2939" spans="15:19">
      <c r="O2939"/>
      <c r="P2939"/>
      <c r="R2939"/>
      <c r="S2939"/>
    </row>
    <row r="2940" spans="15:19">
      <c r="O2940"/>
      <c r="P2940"/>
      <c r="R2940"/>
      <c r="S2940"/>
    </row>
    <row r="2941" spans="15:19">
      <c r="O2941"/>
      <c r="P2941"/>
      <c r="R2941"/>
      <c r="S2941"/>
    </row>
    <row r="2942" spans="15:19">
      <c r="O2942"/>
      <c r="P2942"/>
      <c r="R2942"/>
      <c r="S2942"/>
    </row>
    <row r="2943" spans="15:19">
      <c r="O2943"/>
      <c r="P2943"/>
      <c r="R2943"/>
      <c r="S2943"/>
    </row>
    <row r="2944" spans="15:19">
      <c r="O2944"/>
      <c r="P2944"/>
      <c r="R2944"/>
      <c r="S2944"/>
    </row>
    <row r="2945" spans="15:19">
      <c r="O2945"/>
      <c r="P2945"/>
      <c r="R2945"/>
      <c r="S2945"/>
    </row>
    <row r="2946" spans="15:19">
      <c r="O2946"/>
      <c r="P2946"/>
      <c r="R2946"/>
      <c r="S2946"/>
    </row>
    <row r="2947" spans="15:19">
      <c r="O2947"/>
      <c r="P2947"/>
      <c r="R2947"/>
      <c r="S2947"/>
    </row>
    <row r="2948" spans="15:19">
      <c r="O2948"/>
      <c r="P2948"/>
      <c r="R2948"/>
      <c r="S2948"/>
    </row>
    <row r="2949" spans="15:19">
      <c r="O2949"/>
      <c r="P2949"/>
      <c r="R2949"/>
      <c r="S2949"/>
    </row>
    <row r="2950" spans="15:19">
      <c r="O2950"/>
      <c r="P2950"/>
      <c r="R2950"/>
      <c r="S2950"/>
    </row>
    <row r="2951" spans="15:19">
      <c r="O2951"/>
      <c r="P2951"/>
      <c r="R2951"/>
      <c r="S2951"/>
    </row>
    <row r="2952" spans="15:19">
      <c r="O2952"/>
      <c r="P2952"/>
      <c r="R2952"/>
      <c r="S2952"/>
    </row>
    <row r="2953" spans="15:19">
      <c r="O2953"/>
      <c r="P2953"/>
      <c r="R2953"/>
      <c r="S2953"/>
    </row>
    <row r="2954" spans="15:19">
      <c r="O2954"/>
      <c r="P2954"/>
      <c r="R2954"/>
      <c r="S2954"/>
    </row>
    <row r="2955" spans="15:19">
      <c r="O2955"/>
      <c r="P2955"/>
      <c r="R2955"/>
      <c r="S2955"/>
    </row>
    <row r="2956" spans="15:19">
      <c r="O2956"/>
      <c r="P2956"/>
      <c r="R2956"/>
      <c r="S2956"/>
    </row>
    <row r="2957" spans="15:19">
      <c r="O2957"/>
      <c r="P2957"/>
      <c r="R2957"/>
      <c r="S2957"/>
    </row>
    <row r="2958" spans="15:19">
      <c r="O2958"/>
      <c r="P2958"/>
      <c r="R2958"/>
      <c r="S2958"/>
    </row>
    <row r="2959" spans="15:19">
      <c r="O2959"/>
      <c r="P2959"/>
      <c r="R2959"/>
      <c r="S2959"/>
    </row>
    <row r="2960" spans="15:19">
      <c r="O2960"/>
      <c r="P2960"/>
      <c r="R2960"/>
      <c r="S2960"/>
    </row>
    <row r="2961" spans="15:19">
      <c r="O2961"/>
      <c r="P2961"/>
      <c r="R2961"/>
      <c r="S2961"/>
    </row>
    <row r="2962" spans="15:19">
      <c r="O2962"/>
      <c r="P2962"/>
      <c r="R2962"/>
      <c r="S2962"/>
    </row>
    <row r="2963" spans="15:19">
      <c r="O2963"/>
      <c r="P2963"/>
      <c r="R2963"/>
      <c r="S2963"/>
    </row>
    <row r="2964" spans="15:19">
      <c r="O2964"/>
      <c r="P2964"/>
      <c r="R2964"/>
      <c r="S2964"/>
    </row>
    <row r="2965" spans="15:19">
      <c r="O2965"/>
      <c r="P2965"/>
      <c r="R2965"/>
      <c r="S2965"/>
    </row>
    <row r="2966" spans="15:19">
      <c r="O2966"/>
      <c r="P2966"/>
      <c r="R2966"/>
      <c r="S2966"/>
    </row>
    <row r="2967" spans="15:19">
      <c r="O2967"/>
      <c r="P2967"/>
      <c r="R2967"/>
      <c r="S2967"/>
    </row>
    <row r="2968" spans="15:19">
      <c r="O2968"/>
      <c r="P2968"/>
      <c r="R2968"/>
      <c r="S2968"/>
    </row>
    <row r="2969" spans="15:19">
      <c r="O2969"/>
      <c r="P2969"/>
      <c r="R2969"/>
      <c r="S2969"/>
    </row>
    <row r="2970" spans="15:19">
      <c r="O2970"/>
      <c r="P2970"/>
      <c r="R2970"/>
      <c r="S2970"/>
    </row>
    <row r="2971" spans="15:19">
      <c r="O2971"/>
      <c r="P2971"/>
      <c r="R2971"/>
      <c r="S2971"/>
    </row>
    <row r="2972" spans="15:19">
      <c r="O2972"/>
      <c r="P2972"/>
      <c r="R2972"/>
      <c r="S2972"/>
    </row>
    <row r="2973" spans="15:19">
      <c r="O2973"/>
      <c r="P2973"/>
      <c r="R2973"/>
      <c r="S2973"/>
    </row>
    <row r="2974" spans="15:19">
      <c r="O2974"/>
      <c r="P2974"/>
      <c r="R2974"/>
      <c r="S2974"/>
    </row>
    <row r="2975" spans="15:19">
      <c r="O2975"/>
      <c r="P2975"/>
      <c r="R2975"/>
      <c r="S2975"/>
    </row>
    <row r="2976" spans="15:19">
      <c r="O2976"/>
      <c r="P2976"/>
      <c r="R2976"/>
      <c r="S2976"/>
    </row>
    <row r="2977" spans="15:19">
      <c r="O2977"/>
      <c r="P2977"/>
      <c r="R2977"/>
      <c r="S2977"/>
    </row>
    <row r="2978" spans="15:19">
      <c r="O2978"/>
      <c r="P2978"/>
      <c r="R2978"/>
      <c r="S2978"/>
    </row>
    <row r="2979" spans="15:19">
      <c r="O2979"/>
      <c r="P2979"/>
      <c r="R2979"/>
      <c r="S2979"/>
    </row>
    <row r="2980" spans="15:19">
      <c r="O2980"/>
      <c r="P2980"/>
      <c r="R2980"/>
      <c r="S2980"/>
    </row>
    <row r="2981" spans="15:19">
      <c r="O2981"/>
      <c r="P2981"/>
      <c r="R2981"/>
      <c r="S2981"/>
    </row>
    <row r="2982" spans="15:19">
      <c r="O2982"/>
      <c r="P2982"/>
      <c r="R2982"/>
      <c r="S2982"/>
    </row>
    <row r="2983" spans="15:19">
      <c r="O2983"/>
      <c r="P2983"/>
      <c r="R2983"/>
      <c r="S2983"/>
    </row>
    <row r="2984" spans="15:19">
      <c r="O2984"/>
      <c r="P2984"/>
      <c r="R2984"/>
      <c r="S2984"/>
    </row>
    <row r="2985" spans="15:19">
      <c r="O2985"/>
      <c r="P2985"/>
      <c r="R2985"/>
      <c r="S2985"/>
    </row>
    <row r="2986" spans="15:19">
      <c r="O2986"/>
      <c r="P2986"/>
      <c r="R2986"/>
      <c r="S2986"/>
    </row>
    <row r="2987" spans="15:19">
      <c r="O2987"/>
      <c r="P2987"/>
      <c r="R2987"/>
      <c r="S2987"/>
    </row>
    <row r="2988" spans="15:19">
      <c r="O2988"/>
      <c r="P2988"/>
      <c r="R2988"/>
      <c r="S2988"/>
    </row>
    <row r="2989" spans="15:19">
      <c r="O2989"/>
      <c r="P2989"/>
      <c r="R2989"/>
      <c r="S2989"/>
    </row>
    <row r="2990" spans="15:19">
      <c r="O2990"/>
      <c r="P2990"/>
      <c r="R2990"/>
      <c r="S2990"/>
    </row>
    <row r="2991" spans="15:19">
      <c r="O2991"/>
      <c r="P2991"/>
      <c r="R2991"/>
      <c r="S2991"/>
    </row>
    <row r="2992" spans="15:19">
      <c r="O2992"/>
      <c r="P2992"/>
      <c r="R2992"/>
      <c r="S2992"/>
    </row>
    <row r="2993" spans="15:19">
      <c r="O2993"/>
      <c r="P2993"/>
      <c r="R2993"/>
      <c r="S2993"/>
    </row>
    <row r="2994" spans="15:19">
      <c r="O2994"/>
      <c r="P2994"/>
      <c r="R2994"/>
      <c r="S2994"/>
    </row>
    <row r="2995" spans="15:19">
      <c r="O2995"/>
      <c r="P2995"/>
      <c r="R2995"/>
      <c r="S2995"/>
    </row>
    <row r="2996" spans="15:19">
      <c r="O2996"/>
      <c r="P2996"/>
      <c r="R2996"/>
      <c r="S2996"/>
    </row>
    <row r="2997" spans="15:19">
      <c r="O2997"/>
      <c r="P2997"/>
      <c r="R2997"/>
      <c r="S2997"/>
    </row>
    <row r="2998" spans="15:19">
      <c r="O2998"/>
      <c r="P2998"/>
      <c r="R2998"/>
      <c r="S2998"/>
    </row>
    <row r="2999" spans="15:19">
      <c r="O2999"/>
      <c r="P2999"/>
      <c r="R2999"/>
      <c r="S2999"/>
    </row>
    <row r="3000" spans="15:19">
      <c r="O3000"/>
      <c r="P3000"/>
      <c r="R3000"/>
      <c r="S3000"/>
    </row>
    <row r="3001" spans="15:19">
      <c r="O3001"/>
      <c r="P3001"/>
      <c r="R3001"/>
      <c r="S3001"/>
    </row>
    <row r="3002" spans="15:19">
      <c r="O3002"/>
      <c r="P3002"/>
      <c r="R3002"/>
      <c r="S3002"/>
    </row>
    <row r="3003" spans="15:19">
      <c r="O3003"/>
      <c r="P3003"/>
      <c r="R3003"/>
      <c r="S3003"/>
    </row>
    <row r="3004" spans="15:19">
      <c r="O3004"/>
      <c r="P3004"/>
      <c r="R3004"/>
      <c r="S3004"/>
    </row>
    <row r="3005" spans="15:19">
      <c r="O3005"/>
      <c r="P3005"/>
      <c r="R3005"/>
      <c r="S3005"/>
    </row>
    <row r="3006" spans="15:19">
      <c r="O3006"/>
      <c r="P3006"/>
      <c r="R3006"/>
      <c r="S3006"/>
    </row>
    <row r="3007" spans="15:19">
      <c r="O3007"/>
      <c r="P3007"/>
      <c r="R3007"/>
      <c r="S3007"/>
    </row>
    <row r="3008" spans="15:19">
      <c r="O3008"/>
      <c r="P3008"/>
      <c r="R3008"/>
      <c r="S3008"/>
    </row>
    <row r="3009" spans="15:19">
      <c r="O3009"/>
      <c r="P3009"/>
      <c r="R3009"/>
      <c r="S3009"/>
    </row>
    <row r="3010" spans="15:19">
      <c r="O3010"/>
      <c r="P3010"/>
      <c r="R3010"/>
      <c r="S3010"/>
    </row>
    <row r="3011" spans="15:19">
      <c r="O3011"/>
      <c r="P3011"/>
      <c r="R3011"/>
      <c r="S3011"/>
    </row>
    <row r="3012" spans="15:19">
      <c r="O3012"/>
      <c r="P3012"/>
      <c r="R3012"/>
      <c r="S3012"/>
    </row>
    <row r="3013" spans="15:19">
      <c r="O3013"/>
      <c r="P3013"/>
      <c r="R3013"/>
      <c r="S3013"/>
    </row>
    <row r="3014" spans="15:19">
      <c r="O3014"/>
      <c r="P3014"/>
      <c r="R3014"/>
      <c r="S3014"/>
    </row>
    <row r="3015" spans="15:19">
      <c r="O3015"/>
      <c r="P3015"/>
      <c r="R3015"/>
      <c r="S3015"/>
    </row>
    <row r="3016" spans="15:19">
      <c r="O3016"/>
      <c r="P3016"/>
      <c r="R3016"/>
      <c r="S3016"/>
    </row>
    <row r="3017" spans="15:19">
      <c r="O3017"/>
      <c r="P3017"/>
      <c r="R3017"/>
      <c r="S3017"/>
    </row>
    <row r="3018" spans="15:19">
      <c r="O3018"/>
      <c r="P3018"/>
      <c r="R3018"/>
      <c r="S3018"/>
    </row>
    <row r="3019" spans="15:19">
      <c r="O3019"/>
      <c r="P3019"/>
      <c r="R3019"/>
      <c r="S3019"/>
    </row>
    <row r="3020" spans="15:19">
      <c r="O3020"/>
      <c r="P3020"/>
      <c r="R3020"/>
      <c r="S3020"/>
    </row>
    <row r="3021" spans="15:19">
      <c r="O3021"/>
      <c r="P3021"/>
      <c r="R3021"/>
      <c r="S3021"/>
    </row>
    <row r="3022" spans="15:19">
      <c r="O3022"/>
      <c r="P3022"/>
      <c r="R3022"/>
      <c r="S3022"/>
    </row>
    <row r="3023" spans="15:19">
      <c r="O3023"/>
      <c r="P3023"/>
      <c r="R3023"/>
      <c r="S3023"/>
    </row>
    <row r="3024" spans="15:19">
      <c r="O3024"/>
      <c r="P3024"/>
      <c r="R3024"/>
      <c r="S3024"/>
    </row>
    <row r="3025" spans="15:19">
      <c r="O3025"/>
      <c r="P3025"/>
      <c r="R3025"/>
      <c r="S3025"/>
    </row>
    <row r="3026" spans="15:19">
      <c r="O3026"/>
      <c r="P3026"/>
      <c r="R3026"/>
      <c r="S3026"/>
    </row>
    <row r="3027" spans="15:19">
      <c r="O3027"/>
      <c r="P3027"/>
      <c r="R3027"/>
      <c r="S3027"/>
    </row>
    <row r="3028" spans="15:19">
      <c r="O3028"/>
      <c r="P3028"/>
      <c r="R3028"/>
      <c r="S3028"/>
    </row>
    <row r="3029" spans="15:19">
      <c r="O3029"/>
      <c r="P3029"/>
      <c r="R3029"/>
      <c r="S3029"/>
    </row>
    <row r="3030" spans="15:19">
      <c r="O3030"/>
      <c r="P3030"/>
      <c r="R3030"/>
      <c r="S3030"/>
    </row>
    <row r="3031" spans="15:19">
      <c r="O3031"/>
      <c r="P3031"/>
      <c r="R3031"/>
      <c r="S3031"/>
    </row>
    <row r="3032" spans="15:19">
      <c r="O3032"/>
      <c r="P3032"/>
      <c r="R3032"/>
      <c r="S3032"/>
    </row>
    <row r="3033" spans="15:19">
      <c r="O3033"/>
      <c r="P3033"/>
      <c r="R3033"/>
      <c r="S3033"/>
    </row>
    <row r="3034" spans="15:19">
      <c r="O3034"/>
      <c r="P3034"/>
      <c r="R3034"/>
      <c r="S3034"/>
    </row>
    <row r="3035" spans="15:19">
      <c r="O3035"/>
      <c r="P3035"/>
      <c r="R3035"/>
      <c r="S3035"/>
    </row>
    <row r="3036" spans="15:19">
      <c r="O3036"/>
      <c r="P3036"/>
      <c r="R3036"/>
      <c r="S3036"/>
    </row>
    <row r="3037" spans="15:19">
      <c r="O3037"/>
      <c r="P3037"/>
      <c r="R3037"/>
      <c r="S3037"/>
    </row>
    <row r="3038" spans="15:19">
      <c r="O3038"/>
      <c r="P3038"/>
      <c r="R3038"/>
      <c r="S3038"/>
    </row>
    <row r="3039" spans="15:19">
      <c r="O3039"/>
      <c r="P3039"/>
      <c r="R3039"/>
      <c r="S3039"/>
    </row>
    <row r="3040" spans="15:19">
      <c r="O3040"/>
      <c r="P3040"/>
      <c r="R3040"/>
      <c r="S3040"/>
    </row>
    <row r="3041" spans="15:19">
      <c r="O3041"/>
      <c r="P3041"/>
      <c r="R3041"/>
      <c r="S3041"/>
    </row>
    <row r="3042" spans="15:19">
      <c r="O3042"/>
      <c r="P3042"/>
      <c r="R3042"/>
      <c r="S3042"/>
    </row>
    <row r="3043" spans="15:19">
      <c r="O3043"/>
      <c r="P3043"/>
      <c r="R3043"/>
      <c r="S3043"/>
    </row>
    <row r="3044" spans="15:19">
      <c r="O3044"/>
      <c r="P3044"/>
      <c r="R3044"/>
      <c r="S3044"/>
    </row>
    <row r="3045" spans="15:19">
      <c r="O3045"/>
      <c r="P3045"/>
      <c r="R3045"/>
      <c r="S3045"/>
    </row>
    <row r="3046" spans="15:19">
      <c r="O3046"/>
      <c r="P3046"/>
      <c r="R3046"/>
      <c r="S3046"/>
    </row>
    <row r="3047" spans="15:19">
      <c r="O3047"/>
      <c r="P3047"/>
      <c r="R3047"/>
      <c r="S3047"/>
    </row>
    <row r="3048" spans="15:19">
      <c r="O3048"/>
      <c r="P3048"/>
      <c r="R3048"/>
      <c r="S3048"/>
    </row>
    <row r="3049" spans="15:19">
      <c r="O3049"/>
      <c r="P3049"/>
      <c r="R3049"/>
      <c r="S3049"/>
    </row>
    <row r="3050" spans="15:19">
      <c r="O3050"/>
      <c r="P3050"/>
      <c r="R3050"/>
      <c r="S3050"/>
    </row>
    <row r="3051" spans="15:19">
      <c r="O3051"/>
      <c r="P3051"/>
      <c r="R3051"/>
      <c r="S3051"/>
    </row>
    <row r="3052" spans="15:19">
      <c r="O3052"/>
      <c r="P3052"/>
      <c r="R3052"/>
      <c r="S3052"/>
    </row>
    <row r="3053" spans="15:19">
      <c r="O3053"/>
      <c r="P3053"/>
      <c r="R3053"/>
      <c r="S3053"/>
    </row>
    <row r="3054" spans="15:19">
      <c r="O3054"/>
      <c r="P3054"/>
      <c r="R3054"/>
      <c r="S3054"/>
    </row>
    <row r="3055" spans="15:19">
      <c r="O3055"/>
      <c r="P3055"/>
      <c r="R3055"/>
      <c r="S3055"/>
    </row>
    <row r="3056" spans="15:19">
      <c r="O3056"/>
      <c r="P3056"/>
      <c r="R3056"/>
      <c r="S3056"/>
    </row>
    <row r="3057" spans="15:19">
      <c r="O3057"/>
      <c r="P3057"/>
      <c r="R3057"/>
      <c r="S3057"/>
    </row>
    <row r="3058" spans="15:19">
      <c r="O3058"/>
      <c r="P3058"/>
      <c r="R3058"/>
      <c r="S3058"/>
    </row>
    <row r="3059" spans="15:19">
      <c r="O3059"/>
      <c r="P3059"/>
      <c r="R3059"/>
      <c r="S3059"/>
    </row>
    <row r="3060" spans="15:19">
      <c r="O3060"/>
      <c r="P3060"/>
      <c r="R3060"/>
      <c r="S3060"/>
    </row>
    <row r="3061" spans="15:19">
      <c r="O3061"/>
      <c r="P3061"/>
      <c r="R3061"/>
      <c r="S3061"/>
    </row>
    <row r="3062" spans="15:19">
      <c r="O3062"/>
      <c r="P3062"/>
      <c r="R3062"/>
      <c r="S3062"/>
    </row>
    <row r="3063" spans="15:19">
      <c r="O3063"/>
      <c r="P3063"/>
      <c r="R3063"/>
      <c r="S3063"/>
    </row>
    <row r="3064" spans="15:19">
      <c r="O3064"/>
      <c r="P3064"/>
      <c r="R3064"/>
      <c r="S3064"/>
    </row>
    <row r="3065" spans="15:19">
      <c r="O3065"/>
      <c r="P3065"/>
      <c r="R3065"/>
      <c r="S3065"/>
    </row>
    <row r="3066" spans="15:19">
      <c r="O3066"/>
      <c r="P3066"/>
      <c r="R3066"/>
      <c r="S3066"/>
    </row>
    <row r="3067" spans="15:19">
      <c r="O3067"/>
      <c r="P3067"/>
      <c r="R3067"/>
      <c r="S3067"/>
    </row>
    <row r="3068" spans="15:19">
      <c r="O3068"/>
      <c r="P3068"/>
      <c r="R3068"/>
      <c r="S3068"/>
    </row>
    <row r="3069" spans="15:19">
      <c r="O3069"/>
      <c r="P3069"/>
      <c r="R3069"/>
      <c r="S3069"/>
    </row>
    <row r="3070" spans="15:19">
      <c r="O3070"/>
      <c r="P3070"/>
      <c r="R3070"/>
      <c r="S3070"/>
    </row>
    <row r="3071" spans="15:19">
      <c r="O3071"/>
      <c r="P3071"/>
      <c r="R3071"/>
      <c r="S3071"/>
    </row>
    <row r="3072" spans="15:19">
      <c r="O3072"/>
      <c r="P3072"/>
      <c r="R3072"/>
      <c r="S3072"/>
    </row>
    <row r="3073" spans="15:19">
      <c r="O3073"/>
      <c r="P3073"/>
      <c r="R3073"/>
      <c r="S3073"/>
    </row>
    <row r="3074" spans="15:19">
      <c r="O3074"/>
      <c r="P3074"/>
      <c r="R3074"/>
      <c r="S3074"/>
    </row>
    <row r="3075" spans="15:19">
      <c r="O3075"/>
      <c r="P3075"/>
      <c r="R3075"/>
      <c r="S3075"/>
    </row>
    <row r="3076" spans="15:19">
      <c r="O3076"/>
      <c r="P3076"/>
      <c r="R3076"/>
      <c r="S3076"/>
    </row>
    <row r="3077" spans="15:19">
      <c r="O3077"/>
      <c r="P3077"/>
      <c r="R3077"/>
      <c r="S3077"/>
    </row>
    <row r="3078" spans="15:19">
      <c r="O3078"/>
      <c r="P3078"/>
      <c r="R3078"/>
      <c r="S3078"/>
    </row>
    <row r="3079" spans="15:19">
      <c r="O3079"/>
      <c r="P3079"/>
      <c r="R3079"/>
      <c r="S3079"/>
    </row>
    <row r="3080" spans="15:19">
      <c r="O3080"/>
      <c r="P3080"/>
      <c r="R3080"/>
      <c r="S3080"/>
    </row>
    <row r="3081" spans="15:19">
      <c r="O3081"/>
      <c r="P3081"/>
      <c r="R3081"/>
      <c r="S3081"/>
    </row>
    <row r="3082" spans="15:19">
      <c r="O3082"/>
      <c r="P3082"/>
      <c r="R3082"/>
      <c r="S3082"/>
    </row>
    <row r="3083" spans="15:19">
      <c r="O3083"/>
      <c r="P3083"/>
      <c r="R3083"/>
      <c r="S3083"/>
    </row>
    <row r="3084" spans="15:19">
      <c r="O3084"/>
      <c r="P3084"/>
      <c r="R3084"/>
      <c r="S3084"/>
    </row>
    <row r="3085" spans="15:19">
      <c r="O3085"/>
      <c r="P3085"/>
      <c r="R3085"/>
      <c r="S3085"/>
    </row>
    <row r="3086" spans="15:19">
      <c r="O3086"/>
      <c r="P3086"/>
      <c r="R3086"/>
      <c r="S3086"/>
    </row>
    <row r="3087" spans="15:19">
      <c r="O3087"/>
      <c r="P3087"/>
      <c r="R3087"/>
      <c r="S3087"/>
    </row>
    <row r="3088" spans="15:19">
      <c r="O3088"/>
      <c r="P3088"/>
      <c r="R3088"/>
      <c r="S3088"/>
    </row>
    <row r="3089" spans="15:19">
      <c r="O3089"/>
      <c r="P3089"/>
      <c r="R3089"/>
      <c r="S3089"/>
    </row>
    <row r="3090" spans="15:19">
      <c r="O3090"/>
      <c r="P3090"/>
      <c r="R3090"/>
      <c r="S3090"/>
    </row>
    <row r="3091" spans="15:19">
      <c r="O3091"/>
      <c r="P3091"/>
      <c r="R3091"/>
      <c r="S3091"/>
    </row>
    <row r="3092" spans="15:19">
      <c r="O3092"/>
      <c r="P3092"/>
      <c r="R3092"/>
      <c r="S3092"/>
    </row>
    <row r="3093" spans="15:19">
      <c r="O3093"/>
      <c r="P3093"/>
      <c r="R3093"/>
      <c r="S3093"/>
    </row>
    <row r="3094" spans="15:19">
      <c r="O3094"/>
      <c r="P3094"/>
      <c r="R3094"/>
      <c r="S3094"/>
    </row>
    <row r="3095" spans="15:19">
      <c r="O3095"/>
      <c r="P3095"/>
      <c r="R3095"/>
      <c r="S3095"/>
    </row>
    <row r="3096" spans="15:19">
      <c r="O3096"/>
      <c r="P3096"/>
      <c r="R3096"/>
      <c r="S3096"/>
    </row>
    <row r="3097" spans="15:19">
      <c r="O3097"/>
      <c r="P3097"/>
      <c r="R3097"/>
      <c r="S3097"/>
    </row>
    <row r="3098" spans="15:19">
      <c r="O3098"/>
      <c r="P3098"/>
      <c r="R3098"/>
      <c r="S3098"/>
    </row>
    <row r="3099" spans="15:19">
      <c r="O3099"/>
      <c r="P3099"/>
      <c r="R3099"/>
      <c r="S3099"/>
    </row>
    <row r="3100" spans="15:19">
      <c r="O3100"/>
      <c r="P3100"/>
      <c r="R3100"/>
      <c r="S3100"/>
    </row>
    <row r="3101" spans="15:19">
      <c r="O3101"/>
      <c r="P3101"/>
      <c r="R3101"/>
      <c r="S3101"/>
    </row>
    <row r="3102" spans="15:19">
      <c r="O3102"/>
      <c r="P3102"/>
      <c r="R3102"/>
      <c r="S3102"/>
    </row>
    <row r="3103" spans="15:19">
      <c r="O3103"/>
      <c r="P3103"/>
      <c r="R3103"/>
      <c r="S3103"/>
    </row>
    <row r="3104" spans="15:19">
      <c r="O3104"/>
      <c r="P3104"/>
      <c r="R3104"/>
      <c r="S3104"/>
    </row>
    <row r="3105" spans="15:19">
      <c r="O3105"/>
      <c r="P3105"/>
      <c r="R3105"/>
      <c r="S3105"/>
    </row>
    <row r="3106" spans="15:19">
      <c r="O3106"/>
      <c r="P3106"/>
      <c r="R3106"/>
      <c r="S3106"/>
    </row>
    <row r="3107" spans="15:19">
      <c r="O3107"/>
      <c r="P3107"/>
      <c r="R3107"/>
      <c r="S3107"/>
    </row>
    <row r="3108" spans="15:19">
      <c r="O3108"/>
      <c r="P3108"/>
      <c r="R3108"/>
      <c r="S3108"/>
    </row>
    <row r="3109" spans="15:19">
      <c r="O3109"/>
      <c r="P3109"/>
      <c r="R3109"/>
      <c r="S3109"/>
    </row>
    <row r="3110" spans="15:19">
      <c r="O3110"/>
      <c r="P3110"/>
      <c r="R3110"/>
      <c r="S3110"/>
    </row>
    <row r="3111" spans="15:19">
      <c r="O3111"/>
      <c r="P3111"/>
      <c r="R3111"/>
      <c r="S3111"/>
    </row>
    <row r="3112" spans="15:19">
      <c r="O3112"/>
      <c r="P3112"/>
      <c r="R3112"/>
      <c r="S3112"/>
    </row>
    <row r="3113" spans="15:19">
      <c r="O3113"/>
      <c r="P3113"/>
      <c r="R3113"/>
      <c r="S3113"/>
    </row>
    <row r="3114" spans="15:19">
      <c r="O3114"/>
      <c r="P3114"/>
      <c r="R3114"/>
      <c r="S3114"/>
    </row>
    <row r="3115" spans="15:19">
      <c r="O3115"/>
      <c r="P3115"/>
      <c r="R3115"/>
      <c r="S3115"/>
    </row>
    <row r="3116" spans="15:19">
      <c r="O3116"/>
      <c r="P3116"/>
      <c r="R3116"/>
      <c r="S3116"/>
    </row>
    <row r="3117" spans="15:19">
      <c r="O3117"/>
      <c r="P3117"/>
      <c r="R3117"/>
      <c r="S3117"/>
    </row>
    <row r="3118" spans="15:19">
      <c r="O3118"/>
      <c r="P3118"/>
      <c r="R3118"/>
      <c r="S3118"/>
    </row>
    <row r="3119" spans="15:19">
      <c r="O3119"/>
      <c r="P3119"/>
      <c r="R3119"/>
      <c r="S3119"/>
    </row>
    <row r="3120" spans="15:19">
      <c r="O3120"/>
      <c r="P3120"/>
      <c r="R3120"/>
      <c r="S3120"/>
    </row>
    <row r="3121" spans="15:19">
      <c r="O3121"/>
      <c r="P3121"/>
      <c r="R3121"/>
      <c r="S3121"/>
    </row>
    <row r="3122" spans="15:19">
      <c r="O3122"/>
      <c r="P3122"/>
      <c r="R3122"/>
      <c r="S3122"/>
    </row>
    <row r="3123" spans="15:19">
      <c r="O3123"/>
      <c r="P3123"/>
      <c r="R3123"/>
      <c r="S3123"/>
    </row>
    <row r="3124" spans="15:19">
      <c r="O3124"/>
      <c r="P3124"/>
      <c r="R3124"/>
      <c r="S3124"/>
    </row>
    <row r="3125" spans="15:19">
      <c r="O3125"/>
      <c r="P3125"/>
      <c r="R3125"/>
      <c r="S3125"/>
    </row>
    <row r="3126" spans="15:19">
      <c r="O3126"/>
      <c r="P3126"/>
      <c r="R3126"/>
      <c r="S3126"/>
    </row>
    <row r="3127" spans="15:19">
      <c r="O3127"/>
      <c r="P3127"/>
      <c r="R3127"/>
      <c r="S3127"/>
    </row>
    <row r="3128" spans="15:19">
      <c r="O3128"/>
      <c r="P3128"/>
      <c r="R3128"/>
      <c r="S3128"/>
    </row>
    <row r="3129" spans="15:19">
      <c r="O3129"/>
      <c r="P3129"/>
      <c r="R3129"/>
      <c r="S3129"/>
    </row>
    <row r="3130" spans="15:19">
      <c r="O3130"/>
      <c r="P3130"/>
      <c r="R3130"/>
      <c r="S3130"/>
    </row>
    <row r="3131" spans="15:19">
      <c r="O3131"/>
      <c r="P3131"/>
      <c r="R3131"/>
      <c r="S3131"/>
    </row>
    <row r="3132" spans="15:19">
      <c r="O3132"/>
      <c r="P3132"/>
      <c r="R3132"/>
      <c r="S3132"/>
    </row>
    <row r="3133" spans="15:19">
      <c r="O3133"/>
      <c r="P3133"/>
      <c r="R3133"/>
      <c r="S3133"/>
    </row>
    <row r="3134" spans="15:19">
      <c r="O3134"/>
      <c r="P3134"/>
      <c r="R3134"/>
      <c r="S3134"/>
    </row>
    <row r="3135" spans="15:19">
      <c r="O3135"/>
      <c r="P3135"/>
      <c r="R3135"/>
      <c r="S3135"/>
    </row>
    <row r="3136" spans="15:19">
      <c r="O3136"/>
      <c r="P3136"/>
      <c r="R3136"/>
      <c r="S3136"/>
    </row>
    <row r="3137" spans="15:19">
      <c r="O3137"/>
      <c r="P3137"/>
      <c r="R3137"/>
      <c r="S3137"/>
    </row>
    <row r="3138" spans="15:19">
      <c r="O3138"/>
      <c r="P3138"/>
      <c r="R3138"/>
      <c r="S3138"/>
    </row>
    <row r="3139" spans="15:19">
      <c r="O3139"/>
      <c r="P3139"/>
      <c r="R3139"/>
      <c r="S3139"/>
    </row>
    <row r="3140" spans="15:19">
      <c r="O3140"/>
      <c r="P3140"/>
      <c r="R3140"/>
      <c r="S3140"/>
    </row>
    <row r="3141" spans="15:19">
      <c r="O3141"/>
      <c r="P3141"/>
      <c r="R3141"/>
      <c r="S3141"/>
    </row>
    <row r="3142" spans="15:19">
      <c r="O3142"/>
      <c r="P3142"/>
      <c r="R3142"/>
      <c r="S3142"/>
    </row>
    <row r="3143" spans="15:19">
      <c r="O3143"/>
      <c r="P3143"/>
      <c r="R3143"/>
      <c r="S3143"/>
    </row>
    <row r="3144" spans="15:19">
      <c r="O3144"/>
      <c r="P3144"/>
      <c r="R3144"/>
      <c r="S3144"/>
    </row>
    <row r="3145" spans="15:19">
      <c r="O3145"/>
      <c r="P3145"/>
      <c r="R3145"/>
      <c r="S3145"/>
    </row>
    <row r="3146" spans="15:19">
      <c r="O3146"/>
      <c r="P3146"/>
      <c r="R3146"/>
      <c r="S3146"/>
    </row>
    <row r="3147" spans="15:19">
      <c r="O3147"/>
      <c r="P3147"/>
      <c r="R3147"/>
      <c r="S3147"/>
    </row>
    <row r="3148" spans="15:19">
      <c r="O3148"/>
      <c r="P3148"/>
      <c r="R3148"/>
      <c r="S3148"/>
    </row>
    <row r="3149" spans="15:19">
      <c r="O3149"/>
      <c r="P3149"/>
      <c r="R3149"/>
      <c r="S3149"/>
    </row>
    <row r="3150" spans="15:19">
      <c r="O3150"/>
      <c r="P3150"/>
      <c r="R3150"/>
      <c r="S3150"/>
    </row>
    <row r="3151" spans="15:19">
      <c r="O3151"/>
      <c r="P3151"/>
      <c r="R3151"/>
      <c r="S3151"/>
    </row>
    <row r="3152" spans="15:19">
      <c r="O3152"/>
      <c r="P3152"/>
      <c r="R3152"/>
      <c r="S3152"/>
    </row>
    <row r="3153" spans="15:19">
      <c r="O3153"/>
      <c r="P3153"/>
      <c r="R3153"/>
      <c r="S3153"/>
    </row>
    <row r="3154" spans="15:19">
      <c r="O3154"/>
      <c r="P3154"/>
      <c r="R3154"/>
      <c r="S3154"/>
    </row>
    <row r="3155" spans="15:19">
      <c r="O3155"/>
      <c r="P3155"/>
      <c r="R3155"/>
      <c r="S3155"/>
    </row>
    <row r="3156" spans="15:19">
      <c r="O3156"/>
      <c r="P3156"/>
      <c r="R3156"/>
      <c r="S3156"/>
    </row>
    <row r="3157" spans="15:19">
      <c r="O3157"/>
      <c r="P3157"/>
      <c r="R3157"/>
      <c r="S3157"/>
    </row>
    <row r="3158" spans="15:19">
      <c r="O3158"/>
      <c r="P3158"/>
      <c r="R3158"/>
      <c r="S3158"/>
    </row>
    <row r="3159" spans="15:19">
      <c r="O3159"/>
      <c r="P3159"/>
      <c r="R3159"/>
      <c r="S3159"/>
    </row>
    <row r="3160" spans="15:19">
      <c r="O3160"/>
      <c r="P3160"/>
      <c r="R3160"/>
      <c r="S3160"/>
    </row>
    <row r="3161" spans="15:19">
      <c r="O3161"/>
      <c r="P3161"/>
      <c r="R3161"/>
      <c r="S3161"/>
    </row>
    <row r="3162" spans="15:19">
      <c r="O3162"/>
      <c r="P3162"/>
      <c r="R3162"/>
      <c r="S3162"/>
    </row>
    <row r="3163" spans="15:19">
      <c r="O3163"/>
      <c r="P3163"/>
      <c r="R3163"/>
      <c r="S3163"/>
    </row>
    <row r="3164" spans="15:19">
      <c r="O3164"/>
      <c r="P3164"/>
      <c r="R3164"/>
      <c r="S3164"/>
    </row>
    <row r="3165" spans="15:19">
      <c r="O3165"/>
      <c r="P3165"/>
      <c r="R3165"/>
      <c r="S3165"/>
    </row>
    <row r="3166" spans="15:19">
      <c r="O3166"/>
      <c r="P3166"/>
      <c r="R3166"/>
      <c r="S3166"/>
    </row>
    <row r="3167" spans="15:19">
      <c r="O3167"/>
      <c r="P3167"/>
      <c r="R3167"/>
      <c r="S3167"/>
    </row>
    <row r="3168" spans="15:19">
      <c r="O3168"/>
      <c r="P3168"/>
      <c r="R3168"/>
      <c r="S3168"/>
    </row>
    <row r="3169" spans="15:19">
      <c r="O3169"/>
      <c r="P3169"/>
      <c r="R3169"/>
      <c r="S3169"/>
    </row>
    <row r="3170" spans="15:19">
      <c r="O3170"/>
      <c r="P3170"/>
      <c r="R3170"/>
      <c r="S3170"/>
    </row>
    <row r="3171" spans="15:19">
      <c r="O3171"/>
      <c r="P3171"/>
      <c r="R3171"/>
      <c r="S3171"/>
    </row>
    <row r="3172" spans="15:19">
      <c r="O3172"/>
      <c r="P3172"/>
      <c r="R3172"/>
      <c r="S3172"/>
    </row>
    <row r="3173" spans="15:19">
      <c r="O3173"/>
      <c r="P3173"/>
      <c r="R3173"/>
      <c r="S3173"/>
    </row>
    <row r="3174" spans="15:19">
      <c r="O3174"/>
      <c r="P3174"/>
      <c r="R3174"/>
      <c r="S3174"/>
    </row>
    <row r="3175" spans="15:19">
      <c r="O3175"/>
      <c r="P3175"/>
      <c r="R3175"/>
      <c r="S3175"/>
    </row>
    <row r="3176" spans="15:19">
      <c r="O3176"/>
      <c r="P3176"/>
      <c r="R3176"/>
      <c r="S3176"/>
    </row>
    <row r="3177" spans="15:19">
      <c r="O3177"/>
      <c r="P3177"/>
      <c r="R3177"/>
      <c r="S3177"/>
    </row>
    <row r="3178" spans="15:19">
      <c r="O3178"/>
      <c r="P3178"/>
      <c r="R3178"/>
      <c r="S3178"/>
    </row>
    <row r="3179" spans="15:19">
      <c r="O3179"/>
      <c r="P3179"/>
      <c r="R3179"/>
      <c r="S3179"/>
    </row>
    <row r="3180" spans="15:19">
      <c r="O3180"/>
      <c r="P3180"/>
      <c r="R3180"/>
      <c r="S3180"/>
    </row>
    <row r="3181" spans="15:19">
      <c r="O3181"/>
      <c r="P3181"/>
      <c r="R3181"/>
      <c r="S3181"/>
    </row>
    <row r="3182" spans="15:19">
      <c r="O3182"/>
      <c r="P3182"/>
      <c r="R3182"/>
      <c r="S3182"/>
    </row>
    <row r="3183" spans="15:19">
      <c r="O3183"/>
      <c r="P3183"/>
      <c r="R3183"/>
      <c r="S3183"/>
    </row>
    <row r="3184" spans="15:19">
      <c r="O3184"/>
      <c r="P3184"/>
      <c r="R3184"/>
      <c r="S3184"/>
    </row>
    <row r="3185" spans="15:19">
      <c r="O3185"/>
      <c r="P3185"/>
      <c r="R3185"/>
      <c r="S3185"/>
    </row>
    <row r="3186" spans="15:19">
      <c r="O3186"/>
      <c r="P3186"/>
      <c r="R3186"/>
      <c r="S3186"/>
    </row>
    <row r="3187" spans="15:19">
      <c r="O3187"/>
      <c r="P3187"/>
      <c r="R3187"/>
      <c r="S3187"/>
    </row>
    <row r="3188" spans="15:19">
      <c r="O3188"/>
      <c r="P3188"/>
      <c r="R3188"/>
      <c r="S3188"/>
    </row>
    <row r="3189" spans="15:19">
      <c r="O3189"/>
      <c r="P3189"/>
      <c r="R3189"/>
      <c r="S3189"/>
    </row>
    <row r="3190" spans="15:19">
      <c r="O3190"/>
      <c r="P3190"/>
      <c r="R3190"/>
      <c r="S3190"/>
    </row>
    <row r="3191" spans="15:19">
      <c r="O3191"/>
      <c r="P3191"/>
      <c r="R3191"/>
      <c r="S3191"/>
    </row>
    <row r="3192" spans="15:19">
      <c r="O3192"/>
      <c r="P3192"/>
      <c r="R3192"/>
      <c r="S3192"/>
    </row>
    <row r="3193" spans="15:19">
      <c r="O3193"/>
      <c r="P3193"/>
      <c r="R3193"/>
      <c r="S3193"/>
    </row>
    <row r="3194" spans="15:19">
      <c r="O3194"/>
      <c r="P3194"/>
      <c r="R3194"/>
      <c r="S3194"/>
    </row>
    <row r="3195" spans="15:19">
      <c r="O3195"/>
      <c r="P3195"/>
      <c r="R3195"/>
      <c r="S3195"/>
    </row>
    <row r="3196" spans="15:19">
      <c r="O3196"/>
      <c r="P3196"/>
      <c r="R3196"/>
      <c r="S3196"/>
    </row>
    <row r="3197" spans="15:19">
      <c r="O3197"/>
      <c r="P3197"/>
      <c r="R3197"/>
      <c r="S3197"/>
    </row>
    <row r="3198" spans="15:19">
      <c r="O3198"/>
      <c r="P3198"/>
      <c r="R3198"/>
      <c r="S3198"/>
    </row>
    <row r="3199" spans="15:19">
      <c r="O3199"/>
      <c r="P3199"/>
      <c r="R3199"/>
      <c r="S3199"/>
    </row>
    <row r="3200" spans="15:19">
      <c r="O3200"/>
      <c r="P3200"/>
      <c r="R3200"/>
      <c r="S3200"/>
    </row>
    <row r="3201" spans="15:19">
      <c r="O3201"/>
      <c r="P3201"/>
      <c r="R3201"/>
      <c r="S3201"/>
    </row>
    <row r="3202" spans="15:19">
      <c r="O3202"/>
      <c r="P3202"/>
      <c r="R3202"/>
      <c r="S3202"/>
    </row>
    <row r="3203" spans="15:19">
      <c r="O3203"/>
      <c r="P3203"/>
      <c r="R3203"/>
      <c r="S3203"/>
    </row>
    <row r="3204" spans="15:19">
      <c r="O3204"/>
      <c r="P3204"/>
      <c r="R3204"/>
      <c r="S3204"/>
    </row>
    <row r="3205" spans="15:19">
      <c r="O3205"/>
      <c r="P3205"/>
      <c r="R3205"/>
      <c r="S3205"/>
    </row>
    <row r="3206" spans="15:19">
      <c r="O3206"/>
      <c r="P3206"/>
      <c r="R3206"/>
      <c r="S3206"/>
    </row>
    <row r="3207" spans="15:19">
      <c r="O3207"/>
      <c r="P3207"/>
      <c r="R3207"/>
      <c r="S3207"/>
    </row>
    <row r="3208" spans="15:19">
      <c r="O3208"/>
      <c r="P3208"/>
      <c r="R3208"/>
      <c r="S3208"/>
    </row>
    <row r="3209" spans="15:19">
      <c r="O3209"/>
      <c r="P3209"/>
      <c r="R3209"/>
      <c r="S3209"/>
    </row>
    <row r="3210" spans="15:19">
      <c r="O3210"/>
      <c r="P3210"/>
      <c r="R3210"/>
      <c r="S3210"/>
    </row>
    <row r="3211" spans="15:19">
      <c r="O3211"/>
      <c r="P3211"/>
      <c r="R3211"/>
      <c r="S3211"/>
    </row>
    <row r="3212" spans="15:19">
      <c r="O3212"/>
      <c r="P3212"/>
      <c r="R3212"/>
      <c r="S3212"/>
    </row>
    <row r="3213" spans="15:19">
      <c r="O3213"/>
      <c r="P3213"/>
      <c r="R3213"/>
      <c r="S3213"/>
    </row>
    <row r="3214" spans="15:19">
      <c r="O3214"/>
      <c r="P3214"/>
      <c r="R3214"/>
      <c r="S3214"/>
    </row>
    <row r="3215" spans="15:19">
      <c r="O3215"/>
      <c r="P3215"/>
      <c r="R3215"/>
      <c r="S3215"/>
    </row>
    <row r="3216" spans="15:19">
      <c r="O3216"/>
      <c r="P3216"/>
      <c r="R3216"/>
      <c r="S3216"/>
    </row>
    <row r="3217" spans="15:19">
      <c r="O3217"/>
      <c r="P3217"/>
      <c r="R3217"/>
      <c r="S3217"/>
    </row>
    <row r="3218" spans="15:19">
      <c r="O3218"/>
      <c r="P3218"/>
      <c r="R3218"/>
      <c r="S3218"/>
    </row>
    <row r="3219" spans="15:19">
      <c r="O3219"/>
      <c r="P3219"/>
      <c r="R3219"/>
      <c r="S3219"/>
    </row>
    <row r="3220" spans="15:19">
      <c r="O3220"/>
      <c r="P3220"/>
      <c r="R3220"/>
      <c r="S3220"/>
    </row>
    <row r="3221" spans="15:19">
      <c r="O3221"/>
      <c r="P3221"/>
      <c r="R3221"/>
      <c r="S3221"/>
    </row>
    <row r="3222" spans="15:19">
      <c r="O3222"/>
      <c r="P3222"/>
      <c r="R3222"/>
      <c r="S3222"/>
    </row>
    <row r="3223" spans="15:19">
      <c r="O3223"/>
      <c r="P3223"/>
      <c r="R3223"/>
      <c r="S3223"/>
    </row>
    <row r="3224" spans="15:19">
      <c r="O3224"/>
      <c r="P3224"/>
      <c r="R3224"/>
      <c r="S3224"/>
    </row>
    <row r="3225" spans="15:19">
      <c r="O3225"/>
      <c r="P3225"/>
      <c r="R3225"/>
      <c r="S3225"/>
    </row>
    <row r="3226" spans="15:19">
      <c r="O3226"/>
      <c r="P3226"/>
      <c r="R3226"/>
      <c r="S3226"/>
    </row>
    <row r="3227" spans="15:19">
      <c r="O3227"/>
      <c r="P3227"/>
      <c r="R3227"/>
      <c r="S3227"/>
    </row>
    <row r="3228" spans="15:19">
      <c r="O3228"/>
      <c r="P3228"/>
      <c r="R3228"/>
      <c r="S3228"/>
    </row>
    <row r="3229" spans="15:19">
      <c r="O3229"/>
      <c r="P3229"/>
      <c r="R3229"/>
      <c r="S3229"/>
    </row>
    <row r="3230" spans="15:19">
      <c r="O3230"/>
      <c r="P3230"/>
      <c r="R3230"/>
      <c r="S3230"/>
    </row>
    <row r="3231" spans="15:19">
      <c r="O3231"/>
      <c r="P3231"/>
      <c r="R3231"/>
      <c r="S3231"/>
    </row>
    <row r="3232" spans="15:19">
      <c r="O3232"/>
      <c r="P3232"/>
      <c r="R3232"/>
      <c r="S3232"/>
    </row>
    <row r="3233" spans="15:19">
      <c r="O3233"/>
      <c r="P3233"/>
      <c r="R3233"/>
      <c r="S3233"/>
    </row>
    <row r="3234" spans="15:19">
      <c r="O3234"/>
      <c r="P3234"/>
      <c r="R3234"/>
      <c r="S3234"/>
    </row>
    <row r="3235" spans="15:19">
      <c r="O3235"/>
      <c r="P3235"/>
      <c r="R3235"/>
      <c r="S3235"/>
    </row>
    <row r="3236" spans="15:19">
      <c r="O3236"/>
      <c r="P3236"/>
      <c r="R3236"/>
      <c r="S3236"/>
    </row>
    <row r="3237" spans="15:19">
      <c r="O3237"/>
      <c r="P3237"/>
      <c r="R3237"/>
      <c r="S3237"/>
    </row>
    <row r="3238" spans="15:19">
      <c r="O3238"/>
      <c r="P3238"/>
      <c r="R3238"/>
      <c r="S3238"/>
    </row>
    <row r="3239" spans="15:19">
      <c r="O3239"/>
      <c r="P3239"/>
      <c r="R3239"/>
      <c r="S3239"/>
    </row>
    <row r="3240" spans="15:19">
      <c r="O3240"/>
      <c r="P3240"/>
      <c r="R3240"/>
      <c r="S3240"/>
    </row>
    <row r="3241" spans="15:19">
      <c r="O3241"/>
      <c r="P3241"/>
      <c r="R3241"/>
      <c r="S3241"/>
    </row>
    <row r="3242" spans="15:19">
      <c r="O3242"/>
      <c r="P3242"/>
      <c r="R3242"/>
      <c r="S3242"/>
    </row>
    <row r="3243" spans="15:19">
      <c r="O3243"/>
      <c r="P3243"/>
      <c r="R3243"/>
      <c r="S3243"/>
    </row>
    <row r="3244" spans="15:19">
      <c r="O3244"/>
      <c r="P3244"/>
      <c r="R3244"/>
      <c r="S3244"/>
    </row>
    <row r="3245" spans="15:19">
      <c r="O3245"/>
      <c r="P3245"/>
      <c r="R3245"/>
      <c r="S3245"/>
    </row>
    <row r="3246" spans="15:19">
      <c r="O3246"/>
      <c r="P3246"/>
      <c r="R3246"/>
      <c r="S3246"/>
    </row>
    <row r="3247" spans="15:19">
      <c r="O3247"/>
      <c r="P3247"/>
      <c r="R3247"/>
      <c r="S3247"/>
    </row>
    <row r="3248" spans="15:19">
      <c r="O3248"/>
      <c r="P3248"/>
      <c r="R3248"/>
      <c r="S3248"/>
    </row>
    <row r="3249" spans="15:19">
      <c r="O3249"/>
      <c r="P3249"/>
      <c r="R3249"/>
      <c r="S3249"/>
    </row>
    <row r="3250" spans="15:19">
      <c r="O3250"/>
      <c r="P3250"/>
      <c r="R3250"/>
      <c r="S3250"/>
    </row>
    <row r="3251" spans="15:19">
      <c r="O3251"/>
      <c r="P3251"/>
      <c r="R3251"/>
      <c r="S3251"/>
    </row>
    <row r="3252" spans="15:19">
      <c r="O3252"/>
      <c r="P3252"/>
      <c r="R3252"/>
      <c r="S3252"/>
    </row>
    <row r="3253" spans="15:19">
      <c r="O3253"/>
      <c r="P3253"/>
      <c r="R3253"/>
      <c r="S3253"/>
    </row>
    <row r="3254" spans="15:19">
      <c r="O3254"/>
      <c r="P3254"/>
      <c r="R3254"/>
      <c r="S3254"/>
    </row>
    <row r="3255" spans="15:19">
      <c r="O3255"/>
      <c r="P3255"/>
      <c r="R3255"/>
      <c r="S3255"/>
    </row>
    <row r="3256" spans="15:19">
      <c r="O3256"/>
      <c r="P3256"/>
      <c r="R3256"/>
      <c r="S3256"/>
    </row>
    <row r="3257" spans="15:19">
      <c r="O3257"/>
      <c r="P3257"/>
      <c r="R3257"/>
      <c r="S3257"/>
    </row>
    <row r="3258" spans="15:19">
      <c r="O3258"/>
      <c r="P3258"/>
      <c r="R3258"/>
      <c r="S3258"/>
    </row>
    <row r="3259" spans="15:19">
      <c r="O3259"/>
      <c r="P3259"/>
      <c r="R3259"/>
      <c r="S3259"/>
    </row>
    <row r="3260" spans="15:19">
      <c r="O3260"/>
      <c r="P3260"/>
      <c r="R3260"/>
      <c r="S3260"/>
    </row>
    <row r="3261" spans="15:19">
      <c r="O3261"/>
      <c r="P3261"/>
      <c r="R3261"/>
      <c r="S3261"/>
    </row>
    <row r="3262" spans="15:19">
      <c r="O3262"/>
      <c r="P3262"/>
      <c r="R3262"/>
      <c r="S3262"/>
    </row>
    <row r="3263" spans="15:19">
      <c r="O3263"/>
      <c r="P3263"/>
      <c r="R3263"/>
      <c r="S3263"/>
    </row>
    <row r="3264" spans="15:19">
      <c r="O3264"/>
      <c r="P3264"/>
      <c r="R3264"/>
      <c r="S3264"/>
    </row>
    <row r="3265" spans="15:19">
      <c r="O3265"/>
      <c r="P3265"/>
      <c r="R3265"/>
      <c r="S3265"/>
    </row>
    <row r="3266" spans="15:19">
      <c r="O3266"/>
      <c r="P3266"/>
      <c r="R3266"/>
      <c r="S3266"/>
    </row>
    <row r="3267" spans="15:19">
      <c r="O3267"/>
      <c r="P3267"/>
      <c r="R3267"/>
      <c r="S3267"/>
    </row>
    <row r="3268" spans="15:19">
      <c r="O3268"/>
      <c r="P3268"/>
      <c r="R3268"/>
      <c r="S3268"/>
    </row>
    <row r="3269" spans="15:19">
      <c r="O3269"/>
      <c r="P3269"/>
      <c r="R3269"/>
      <c r="S3269"/>
    </row>
    <row r="3270" spans="15:19">
      <c r="O3270"/>
      <c r="P3270"/>
      <c r="R3270"/>
      <c r="S3270"/>
    </row>
    <row r="3271" spans="15:19">
      <c r="O3271"/>
      <c r="P3271"/>
      <c r="R3271"/>
      <c r="S3271"/>
    </row>
    <row r="3272" spans="15:19">
      <c r="O3272"/>
      <c r="P3272"/>
      <c r="R3272"/>
      <c r="S3272"/>
    </row>
    <row r="3273" spans="15:19">
      <c r="O3273"/>
      <c r="P3273"/>
      <c r="R3273"/>
      <c r="S3273"/>
    </row>
    <row r="3274" spans="15:19">
      <c r="O3274"/>
      <c r="P3274"/>
      <c r="R3274"/>
      <c r="S3274"/>
    </row>
    <row r="3275" spans="15:19">
      <c r="O3275"/>
      <c r="P3275"/>
      <c r="R3275"/>
      <c r="S3275"/>
    </row>
    <row r="3276" spans="15:19">
      <c r="O3276"/>
      <c r="P3276"/>
      <c r="R3276"/>
      <c r="S3276"/>
    </row>
    <row r="3277" spans="15:19">
      <c r="O3277"/>
      <c r="P3277"/>
      <c r="R3277"/>
      <c r="S3277"/>
    </row>
    <row r="3278" spans="15:19">
      <c r="O3278"/>
      <c r="P3278"/>
      <c r="R3278"/>
      <c r="S3278"/>
    </row>
    <row r="3279" spans="15:19">
      <c r="O3279"/>
      <c r="P3279"/>
      <c r="R3279"/>
      <c r="S3279"/>
    </row>
    <row r="3280" spans="15:19">
      <c r="O3280"/>
      <c r="P3280"/>
      <c r="R3280"/>
      <c r="S3280"/>
    </row>
    <row r="3281" spans="15:19">
      <c r="O3281"/>
      <c r="P3281"/>
      <c r="R3281"/>
      <c r="S3281"/>
    </row>
    <row r="3282" spans="15:19">
      <c r="O3282"/>
      <c r="P3282"/>
      <c r="R3282"/>
      <c r="S3282"/>
    </row>
    <row r="3283" spans="15:19">
      <c r="O3283"/>
      <c r="P3283"/>
      <c r="R3283"/>
      <c r="S3283"/>
    </row>
    <row r="3284" spans="15:19">
      <c r="O3284"/>
      <c r="P3284"/>
      <c r="R3284"/>
      <c r="S3284"/>
    </row>
    <row r="3285" spans="15:19">
      <c r="O3285"/>
      <c r="P3285"/>
      <c r="R3285"/>
      <c r="S3285"/>
    </row>
    <row r="3286" spans="15:19">
      <c r="O3286"/>
      <c r="P3286"/>
      <c r="R3286"/>
      <c r="S3286"/>
    </row>
    <row r="3287" spans="15:19">
      <c r="O3287"/>
      <c r="P3287"/>
      <c r="R3287"/>
      <c r="S3287"/>
    </row>
    <row r="3288" spans="15:19">
      <c r="O3288"/>
      <c r="P3288"/>
      <c r="R3288"/>
      <c r="S3288"/>
    </row>
    <row r="3289" spans="15:19">
      <c r="O3289"/>
      <c r="P3289"/>
      <c r="R3289"/>
      <c r="S3289"/>
    </row>
    <row r="3290" spans="15:19">
      <c r="O3290"/>
      <c r="P3290"/>
      <c r="R3290"/>
      <c r="S3290"/>
    </row>
    <row r="3291" spans="15:19">
      <c r="O3291"/>
      <c r="P3291"/>
      <c r="R3291"/>
      <c r="S3291"/>
    </row>
    <row r="3292" spans="15:19">
      <c r="O3292"/>
      <c r="P3292"/>
      <c r="R3292"/>
      <c r="S3292"/>
    </row>
    <row r="3293" spans="15:19">
      <c r="O3293"/>
      <c r="P3293"/>
      <c r="R3293"/>
      <c r="S3293"/>
    </row>
    <row r="3294" spans="15:19">
      <c r="O3294"/>
      <c r="P3294"/>
      <c r="R3294"/>
      <c r="S3294"/>
    </row>
    <row r="3295" spans="15:19">
      <c r="O3295"/>
      <c r="P3295"/>
      <c r="R3295"/>
      <c r="S3295"/>
    </row>
    <row r="3296" spans="15:19">
      <c r="O3296"/>
      <c r="P3296"/>
      <c r="R3296"/>
      <c r="S3296"/>
    </row>
    <row r="3297" spans="15:19">
      <c r="O3297"/>
      <c r="P3297"/>
      <c r="R3297"/>
      <c r="S3297"/>
    </row>
    <row r="3298" spans="15:19">
      <c r="O3298"/>
      <c r="P3298"/>
      <c r="R3298"/>
      <c r="S3298"/>
    </row>
    <row r="3299" spans="15:19">
      <c r="O3299"/>
      <c r="P3299"/>
      <c r="R3299"/>
      <c r="S3299"/>
    </row>
    <row r="3300" spans="15:19">
      <c r="O3300"/>
      <c r="P3300"/>
      <c r="R3300"/>
      <c r="S3300"/>
    </row>
    <row r="3301" spans="15:19">
      <c r="O3301"/>
      <c r="P3301"/>
      <c r="R3301"/>
      <c r="S3301"/>
    </row>
    <row r="3302" spans="15:19">
      <c r="O3302"/>
      <c r="P3302"/>
      <c r="R3302"/>
      <c r="S3302"/>
    </row>
    <row r="3303" spans="15:19">
      <c r="O3303"/>
      <c r="P3303"/>
      <c r="R3303"/>
      <c r="S3303"/>
    </row>
    <row r="3304" spans="15:19">
      <c r="O3304"/>
      <c r="P3304"/>
      <c r="R3304"/>
      <c r="S3304"/>
    </row>
    <row r="3305" spans="15:19">
      <c r="O3305"/>
      <c r="P3305"/>
      <c r="R3305"/>
      <c r="S3305"/>
    </row>
    <row r="3306" spans="15:19">
      <c r="O3306"/>
      <c r="P3306"/>
      <c r="R3306"/>
      <c r="S3306"/>
    </row>
    <row r="3307" spans="15:19">
      <c r="O3307"/>
      <c r="P3307"/>
      <c r="R3307"/>
      <c r="S3307"/>
    </row>
    <row r="3308" spans="15:19">
      <c r="O3308"/>
      <c r="P3308"/>
      <c r="R3308"/>
      <c r="S3308"/>
    </row>
    <row r="3309" spans="15:19">
      <c r="O3309"/>
      <c r="P3309"/>
      <c r="R3309"/>
      <c r="S3309"/>
    </row>
    <row r="3310" spans="15:19">
      <c r="O3310"/>
      <c r="P3310"/>
      <c r="R3310"/>
      <c r="S3310"/>
    </row>
    <row r="3311" spans="15:19">
      <c r="O3311"/>
      <c r="P3311"/>
      <c r="R3311"/>
      <c r="S3311"/>
    </row>
    <row r="3312" spans="15:19">
      <c r="O3312"/>
      <c r="P3312"/>
      <c r="R3312"/>
      <c r="S3312"/>
    </row>
    <row r="3313" spans="15:19">
      <c r="O3313"/>
      <c r="P3313"/>
      <c r="R3313"/>
      <c r="S3313"/>
    </row>
    <row r="3314" spans="15:19">
      <c r="O3314"/>
      <c r="P3314"/>
      <c r="R3314"/>
      <c r="S3314"/>
    </row>
    <row r="3315" spans="15:19">
      <c r="O3315"/>
      <c r="P3315"/>
      <c r="R3315"/>
      <c r="S3315"/>
    </row>
    <row r="3316" spans="15:19">
      <c r="O3316"/>
      <c r="P3316"/>
      <c r="R3316"/>
      <c r="S3316"/>
    </row>
    <row r="3317" spans="15:19">
      <c r="O3317"/>
      <c r="P3317"/>
      <c r="R3317"/>
      <c r="S3317"/>
    </row>
    <row r="3318" spans="15:19">
      <c r="O3318"/>
      <c r="P3318"/>
      <c r="R3318"/>
      <c r="S3318"/>
    </row>
    <row r="3319" spans="15:19">
      <c r="O3319"/>
      <c r="P3319"/>
      <c r="R3319"/>
      <c r="S3319"/>
    </row>
    <row r="3320" spans="15:19">
      <c r="O3320"/>
      <c r="P3320"/>
      <c r="R3320"/>
      <c r="S3320"/>
    </row>
    <row r="3321" spans="15:19">
      <c r="O3321"/>
      <c r="P3321"/>
      <c r="R3321"/>
      <c r="S3321"/>
    </row>
    <row r="3322" spans="15:19">
      <c r="O3322"/>
      <c r="P3322"/>
      <c r="R3322"/>
      <c r="S3322"/>
    </row>
    <row r="3323" spans="15:19">
      <c r="O3323"/>
      <c r="P3323"/>
      <c r="R3323"/>
      <c r="S3323"/>
    </row>
    <row r="3324" spans="15:19">
      <c r="O3324"/>
      <c r="P3324"/>
      <c r="R3324"/>
      <c r="S3324"/>
    </row>
    <row r="3325" spans="15:19">
      <c r="O3325"/>
      <c r="P3325"/>
      <c r="R3325"/>
      <c r="S3325"/>
    </row>
    <row r="3326" spans="15:19">
      <c r="O3326"/>
      <c r="P3326"/>
      <c r="R3326"/>
      <c r="S3326"/>
    </row>
    <row r="3327" spans="15:19">
      <c r="O3327"/>
      <c r="P3327"/>
      <c r="R3327"/>
      <c r="S3327"/>
    </row>
    <row r="3328" spans="15:19">
      <c r="O3328"/>
      <c r="P3328"/>
      <c r="R3328"/>
      <c r="S3328"/>
    </row>
    <row r="3329" spans="15:19">
      <c r="O3329"/>
      <c r="P3329"/>
      <c r="R3329"/>
      <c r="S3329"/>
    </row>
    <row r="3330" spans="15:19">
      <c r="O3330"/>
      <c r="P3330"/>
      <c r="R3330"/>
      <c r="S3330"/>
    </row>
    <row r="3331" spans="15:19">
      <c r="O3331"/>
      <c r="P3331"/>
      <c r="R3331"/>
      <c r="S3331"/>
    </row>
    <row r="3332" spans="15:19">
      <c r="O3332"/>
      <c r="P3332"/>
      <c r="R3332"/>
      <c r="S3332"/>
    </row>
    <row r="3333" spans="15:19">
      <c r="O3333"/>
      <c r="P3333"/>
      <c r="R3333"/>
      <c r="S3333"/>
    </row>
    <row r="3334" spans="15:19">
      <c r="O3334"/>
      <c r="P3334"/>
      <c r="R3334"/>
      <c r="S3334"/>
    </row>
    <row r="3335" spans="15:19">
      <c r="O3335"/>
      <c r="P3335"/>
      <c r="R3335"/>
      <c r="S3335"/>
    </row>
    <row r="3336" spans="15:19">
      <c r="O3336"/>
      <c r="P3336"/>
      <c r="R3336"/>
      <c r="S3336"/>
    </row>
    <row r="3337" spans="15:19">
      <c r="O3337"/>
      <c r="P3337"/>
      <c r="R3337"/>
      <c r="S3337"/>
    </row>
    <row r="3338" spans="15:19">
      <c r="O3338"/>
      <c r="P3338"/>
      <c r="R3338"/>
      <c r="S3338"/>
    </row>
    <row r="3339" spans="15:19">
      <c r="O3339"/>
      <c r="P3339"/>
      <c r="R3339"/>
      <c r="S3339"/>
    </row>
    <row r="3340" spans="15:19">
      <c r="O3340"/>
      <c r="P3340"/>
      <c r="R3340"/>
      <c r="S3340"/>
    </row>
    <row r="3341" spans="15:19">
      <c r="O3341"/>
      <c r="P3341"/>
      <c r="R3341"/>
      <c r="S3341"/>
    </row>
    <row r="3342" spans="15:19">
      <c r="O3342"/>
      <c r="P3342"/>
      <c r="R3342"/>
      <c r="S3342"/>
    </row>
    <row r="3343" spans="15:19">
      <c r="O3343"/>
      <c r="P3343"/>
      <c r="R3343"/>
      <c r="S3343"/>
    </row>
    <row r="3344" spans="15:19">
      <c r="O3344"/>
      <c r="P3344"/>
      <c r="R3344"/>
      <c r="S3344"/>
    </row>
    <row r="3345" spans="15:19">
      <c r="O3345"/>
      <c r="P3345"/>
      <c r="R3345"/>
      <c r="S3345"/>
    </row>
    <row r="3346" spans="15:19">
      <c r="O3346"/>
      <c r="P3346"/>
      <c r="R3346"/>
      <c r="S3346"/>
    </row>
    <row r="3347" spans="15:19">
      <c r="O3347"/>
      <c r="P3347"/>
      <c r="R3347"/>
      <c r="S3347"/>
    </row>
    <row r="3348" spans="15:19">
      <c r="O3348"/>
      <c r="P3348"/>
      <c r="R3348"/>
      <c r="S3348"/>
    </row>
    <row r="3349" spans="15:19">
      <c r="O3349"/>
      <c r="P3349"/>
      <c r="R3349"/>
      <c r="S3349"/>
    </row>
    <row r="3350" spans="15:19">
      <c r="O3350"/>
      <c r="P3350"/>
      <c r="R3350"/>
      <c r="S3350"/>
    </row>
    <row r="3351" spans="15:19">
      <c r="O3351"/>
      <c r="P3351"/>
      <c r="R3351"/>
      <c r="S3351"/>
    </row>
    <row r="3352" spans="15:19">
      <c r="O3352"/>
      <c r="P3352"/>
      <c r="R3352"/>
      <c r="S3352"/>
    </row>
    <row r="3353" spans="15:19">
      <c r="O3353"/>
      <c r="P3353"/>
      <c r="R3353"/>
      <c r="S3353"/>
    </row>
    <row r="3354" spans="15:19">
      <c r="O3354"/>
      <c r="P3354"/>
      <c r="R3354"/>
      <c r="S3354"/>
    </row>
    <row r="3355" spans="15:19">
      <c r="O3355"/>
      <c r="P3355"/>
      <c r="R3355"/>
      <c r="S3355"/>
    </row>
    <row r="3356" spans="15:19">
      <c r="O3356"/>
      <c r="P3356"/>
      <c r="R3356"/>
      <c r="S3356"/>
    </row>
    <row r="3357" spans="15:19">
      <c r="O3357"/>
      <c r="P3357"/>
      <c r="R3357"/>
      <c r="S3357"/>
    </row>
    <row r="3358" spans="15:19">
      <c r="O3358"/>
      <c r="P3358"/>
      <c r="R3358"/>
      <c r="S3358"/>
    </row>
    <row r="3359" spans="15:19">
      <c r="O3359"/>
      <c r="P3359"/>
      <c r="R3359"/>
      <c r="S3359"/>
    </row>
    <row r="3360" spans="15:19">
      <c r="O3360"/>
      <c r="P3360"/>
      <c r="R3360"/>
      <c r="S3360"/>
    </row>
    <row r="3361" spans="15:19">
      <c r="O3361"/>
      <c r="P3361"/>
      <c r="R3361"/>
      <c r="S3361"/>
    </row>
    <row r="3362" spans="15:19">
      <c r="O3362"/>
      <c r="P3362"/>
      <c r="R3362"/>
      <c r="S3362"/>
    </row>
    <row r="3363" spans="15:19">
      <c r="O3363"/>
      <c r="P3363"/>
      <c r="R3363"/>
      <c r="S3363"/>
    </row>
    <row r="3364" spans="15:19">
      <c r="O3364"/>
      <c r="P3364"/>
      <c r="R3364"/>
      <c r="S3364"/>
    </row>
    <row r="3365" spans="15:19">
      <c r="O3365"/>
      <c r="P3365"/>
      <c r="R3365"/>
      <c r="S3365"/>
    </row>
    <row r="3366" spans="15:19">
      <c r="O3366"/>
      <c r="P3366"/>
      <c r="R3366"/>
      <c r="S3366"/>
    </row>
    <row r="3367" spans="15:19">
      <c r="O3367"/>
      <c r="P3367"/>
      <c r="R3367"/>
      <c r="S3367"/>
    </row>
    <row r="3368" spans="15:19">
      <c r="O3368"/>
      <c r="P3368"/>
      <c r="R3368"/>
      <c r="S3368"/>
    </row>
    <row r="3369" spans="15:19">
      <c r="O3369"/>
      <c r="P3369"/>
      <c r="R3369"/>
      <c r="S3369"/>
    </row>
    <row r="3370" spans="15:19">
      <c r="O3370"/>
      <c r="P3370"/>
      <c r="R3370"/>
      <c r="S3370"/>
    </row>
    <row r="3371" spans="15:19">
      <c r="O3371"/>
      <c r="P3371"/>
      <c r="R3371"/>
      <c r="S3371"/>
    </row>
    <row r="3372" spans="15:19">
      <c r="O3372"/>
      <c r="P3372"/>
      <c r="R3372"/>
      <c r="S3372"/>
    </row>
    <row r="3373" spans="15:19">
      <c r="O3373"/>
      <c r="P3373"/>
      <c r="R3373"/>
      <c r="S3373"/>
    </row>
    <row r="3374" spans="15:19">
      <c r="O3374"/>
      <c r="P3374"/>
      <c r="R3374"/>
      <c r="S3374"/>
    </row>
    <row r="3375" spans="15:19">
      <c r="O3375"/>
      <c r="P3375"/>
      <c r="R3375"/>
      <c r="S3375"/>
    </row>
    <row r="3376" spans="15:19">
      <c r="O3376"/>
      <c r="P3376"/>
      <c r="R3376"/>
      <c r="S3376"/>
    </row>
    <row r="3377" spans="15:19">
      <c r="O3377"/>
      <c r="P3377"/>
      <c r="R3377"/>
      <c r="S3377"/>
    </row>
    <row r="3378" spans="15:19">
      <c r="O3378"/>
      <c r="P3378"/>
      <c r="R3378"/>
      <c r="S3378"/>
    </row>
    <row r="3379" spans="15:19">
      <c r="O3379"/>
      <c r="P3379"/>
      <c r="R3379"/>
      <c r="S3379"/>
    </row>
    <row r="3380" spans="15:19">
      <c r="O3380"/>
      <c r="P3380"/>
      <c r="R3380"/>
      <c r="S3380"/>
    </row>
    <row r="3381" spans="15:19">
      <c r="O3381"/>
      <c r="P3381"/>
      <c r="R3381"/>
      <c r="S3381"/>
    </row>
    <row r="3382" spans="15:19">
      <c r="O3382"/>
      <c r="P3382"/>
      <c r="R3382"/>
      <c r="S3382"/>
    </row>
    <row r="3383" spans="15:19">
      <c r="O3383"/>
      <c r="P3383"/>
      <c r="R3383"/>
      <c r="S3383"/>
    </row>
    <row r="3384" spans="15:19">
      <c r="O3384"/>
      <c r="P3384"/>
      <c r="R3384"/>
      <c r="S3384"/>
    </row>
    <row r="3385" spans="15:19">
      <c r="O3385"/>
      <c r="P3385"/>
      <c r="R3385"/>
      <c r="S3385"/>
    </row>
    <row r="3386" spans="15:19">
      <c r="O3386"/>
      <c r="P3386"/>
      <c r="R3386"/>
      <c r="S3386"/>
    </row>
    <row r="3387" spans="15:19">
      <c r="O3387"/>
      <c r="P3387"/>
      <c r="R3387"/>
      <c r="S3387"/>
    </row>
    <row r="3388" spans="15:19">
      <c r="O3388"/>
      <c r="P3388"/>
      <c r="R3388"/>
      <c r="S3388"/>
    </row>
    <row r="3389" spans="15:19">
      <c r="O3389"/>
      <c r="P3389"/>
      <c r="R3389"/>
      <c r="S3389"/>
    </row>
    <row r="3390" spans="15:19">
      <c r="O3390"/>
      <c r="P3390"/>
      <c r="R3390"/>
      <c r="S3390"/>
    </row>
    <row r="3391" spans="15:19">
      <c r="O3391"/>
      <c r="P3391"/>
      <c r="R3391"/>
      <c r="S3391"/>
    </row>
    <row r="3392" spans="15:19">
      <c r="O3392"/>
      <c r="P3392"/>
      <c r="R3392"/>
      <c r="S3392"/>
    </row>
    <row r="3393" spans="15:19">
      <c r="O3393"/>
      <c r="P3393"/>
      <c r="R3393"/>
      <c r="S3393"/>
    </row>
    <row r="3394" spans="15:19">
      <c r="O3394"/>
      <c r="P3394"/>
      <c r="R3394"/>
      <c r="S3394"/>
    </row>
    <row r="3395" spans="15:19">
      <c r="O3395"/>
      <c r="P3395"/>
      <c r="R3395"/>
      <c r="S3395"/>
    </row>
    <row r="3396" spans="15:19">
      <c r="O3396"/>
      <c r="P3396"/>
      <c r="R3396"/>
      <c r="S3396"/>
    </row>
    <row r="3397" spans="15:19">
      <c r="O3397"/>
      <c r="P3397"/>
      <c r="R3397"/>
      <c r="S3397"/>
    </row>
    <row r="3398" spans="15:19">
      <c r="O3398"/>
      <c r="P3398"/>
      <c r="R3398"/>
      <c r="S3398"/>
    </row>
    <row r="3399" spans="15:19">
      <c r="O3399"/>
      <c r="P3399"/>
      <c r="R3399"/>
      <c r="S3399"/>
    </row>
    <row r="3400" spans="15:19">
      <c r="O3400"/>
      <c r="P3400"/>
      <c r="R3400"/>
      <c r="S3400"/>
    </row>
    <row r="3401" spans="15:19">
      <c r="O3401"/>
      <c r="P3401"/>
      <c r="R3401"/>
      <c r="S3401"/>
    </row>
    <row r="3402" spans="15:19">
      <c r="O3402"/>
      <c r="P3402"/>
      <c r="R3402"/>
      <c r="S3402"/>
    </row>
    <row r="3403" spans="15:19">
      <c r="O3403"/>
      <c r="P3403"/>
      <c r="R3403"/>
      <c r="S3403"/>
    </row>
    <row r="3404" spans="15:19">
      <c r="O3404"/>
      <c r="P3404"/>
      <c r="R3404"/>
      <c r="S3404"/>
    </row>
    <row r="3405" spans="15:19">
      <c r="O3405"/>
      <c r="P3405"/>
      <c r="R3405"/>
      <c r="S3405"/>
    </row>
    <row r="3406" spans="15:19">
      <c r="O3406"/>
      <c r="P3406"/>
      <c r="R3406"/>
      <c r="S3406"/>
    </row>
    <row r="3407" spans="15:19">
      <c r="O3407"/>
      <c r="P3407"/>
      <c r="R3407"/>
      <c r="S3407"/>
    </row>
    <row r="3408" spans="15:19">
      <c r="O3408"/>
      <c r="P3408"/>
      <c r="R3408"/>
      <c r="S3408"/>
    </row>
    <row r="3409" spans="15:19">
      <c r="O3409"/>
      <c r="P3409"/>
      <c r="R3409"/>
      <c r="S3409"/>
    </row>
    <row r="3410" spans="15:19">
      <c r="O3410"/>
      <c r="P3410"/>
      <c r="R3410"/>
      <c r="S3410"/>
    </row>
    <row r="3411" spans="15:19">
      <c r="O3411"/>
      <c r="P3411"/>
      <c r="R3411"/>
      <c r="S3411"/>
    </row>
    <row r="3412" spans="15:19">
      <c r="O3412"/>
      <c r="P3412"/>
      <c r="R3412"/>
      <c r="S3412"/>
    </row>
    <row r="3413" spans="15:19">
      <c r="O3413"/>
      <c r="P3413"/>
      <c r="R3413"/>
      <c r="S3413"/>
    </row>
    <row r="3414" spans="15:19">
      <c r="O3414"/>
      <c r="P3414"/>
      <c r="R3414"/>
      <c r="S3414"/>
    </row>
    <row r="3415" spans="15:19">
      <c r="O3415"/>
      <c r="P3415"/>
      <c r="R3415"/>
      <c r="S3415"/>
    </row>
    <row r="3416" spans="15:19">
      <c r="O3416"/>
      <c r="P3416"/>
      <c r="R3416"/>
      <c r="S3416"/>
    </row>
    <row r="3417" spans="15:19">
      <c r="O3417"/>
      <c r="P3417"/>
      <c r="R3417"/>
      <c r="S3417"/>
    </row>
    <row r="3418" spans="15:19">
      <c r="O3418"/>
      <c r="P3418"/>
      <c r="R3418"/>
      <c r="S3418"/>
    </row>
    <row r="3419" spans="15:19">
      <c r="O3419"/>
      <c r="P3419"/>
      <c r="R3419"/>
      <c r="S3419"/>
    </row>
    <row r="3420" spans="15:19">
      <c r="O3420"/>
      <c r="P3420"/>
      <c r="R3420"/>
      <c r="S3420"/>
    </row>
    <row r="3421" spans="15:19">
      <c r="O3421"/>
      <c r="P3421"/>
      <c r="R3421"/>
      <c r="S3421"/>
    </row>
    <row r="3422" spans="15:19">
      <c r="O3422"/>
      <c r="P3422"/>
      <c r="R3422"/>
      <c r="S3422"/>
    </row>
    <row r="3423" spans="15:19">
      <c r="O3423"/>
      <c r="P3423"/>
      <c r="R3423"/>
      <c r="S3423"/>
    </row>
    <row r="3424" spans="15:19">
      <c r="O3424"/>
      <c r="P3424"/>
      <c r="R3424"/>
      <c r="S3424"/>
    </row>
    <row r="3425" spans="15:19">
      <c r="O3425"/>
      <c r="P3425"/>
      <c r="R3425"/>
      <c r="S3425"/>
    </row>
    <row r="3426" spans="15:19">
      <c r="O3426"/>
      <c r="P3426"/>
      <c r="R3426"/>
      <c r="S3426"/>
    </row>
    <row r="3427" spans="15:19">
      <c r="O3427"/>
      <c r="P3427"/>
      <c r="R3427"/>
      <c r="S3427"/>
    </row>
    <row r="3428" spans="15:19">
      <c r="O3428"/>
      <c r="P3428"/>
      <c r="R3428"/>
      <c r="S3428"/>
    </row>
    <row r="3429" spans="15:19">
      <c r="O3429"/>
      <c r="P3429"/>
      <c r="R3429"/>
      <c r="S3429"/>
    </row>
    <row r="3430" spans="15:19">
      <c r="O3430"/>
      <c r="P3430"/>
      <c r="R3430"/>
      <c r="S3430"/>
    </row>
    <row r="3431" spans="15:19">
      <c r="O3431"/>
      <c r="P3431"/>
      <c r="R3431"/>
      <c r="S3431"/>
    </row>
    <row r="3432" spans="15:19">
      <c r="O3432"/>
      <c r="P3432"/>
      <c r="R3432"/>
      <c r="S3432"/>
    </row>
    <row r="3433" spans="15:19">
      <c r="O3433"/>
      <c r="P3433"/>
      <c r="R3433"/>
      <c r="S3433"/>
    </row>
    <row r="3434" spans="15:19">
      <c r="O3434"/>
      <c r="P3434"/>
      <c r="R3434"/>
      <c r="S3434"/>
    </row>
    <row r="3435" spans="15:19">
      <c r="O3435"/>
      <c r="P3435"/>
      <c r="R3435"/>
      <c r="S3435"/>
    </row>
    <row r="3436" spans="15:19">
      <c r="O3436"/>
      <c r="P3436"/>
      <c r="R3436"/>
      <c r="S3436"/>
    </row>
    <row r="3437" spans="15:19">
      <c r="O3437"/>
      <c r="P3437"/>
      <c r="R3437"/>
      <c r="S3437"/>
    </row>
    <row r="3438" spans="15:19">
      <c r="O3438"/>
      <c r="P3438"/>
      <c r="R3438"/>
      <c r="S3438"/>
    </row>
    <row r="3439" spans="15:19">
      <c r="O3439"/>
      <c r="P3439"/>
      <c r="R3439"/>
      <c r="S3439"/>
    </row>
    <row r="3440" spans="15:19">
      <c r="O3440"/>
      <c r="P3440"/>
      <c r="R3440"/>
      <c r="S3440"/>
    </row>
    <row r="3441" spans="15:19">
      <c r="O3441"/>
      <c r="P3441"/>
      <c r="R3441"/>
      <c r="S3441"/>
    </row>
    <row r="3442" spans="15:19">
      <c r="O3442"/>
      <c r="P3442"/>
      <c r="R3442"/>
      <c r="S3442"/>
    </row>
    <row r="3443" spans="15:19">
      <c r="O3443"/>
      <c r="P3443"/>
      <c r="R3443"/>
      <c r="S3443"/>
    </row>
    <row r="3444" spans="15:19">
      <c r="O3444"/>
      <c r="P3444"/>
      <c r="R3444"/>
      <c r="S3444"/>
    </row>
    <row r="3445" spans="15:19">
      <c r="O3445"/>
      <c r="P3445"/>
      <c r="R3445"/>
      <c r="S3445"/>
    </row>
    <row r="3446" spans="15:19">
      <c r="O3446"/>
      <c r="P3446"/>
      <c r="R3446"/>
      <c r="S3446"/>
    </row>
    <row r="3447" spans="15:19">
      <c r="O3447"/>
      <c r="P3447"/>
      <c r="R3447"/>
      <c r="S3447"/>
    </row>
    <row r="3448" spans="15:19">
      <c r="O3448"/>
      <c r="P3448"/>
      <c r="R3448"/>
      <c r="S3448"/>
    </row>
    <row r="3449" spans="15:19">
      <c r="O3449"/>
      <c r="P3449"/>
      <c r="R3449"/>
      <c r="S3449"/>
    </row>
    <row r="3450" spans="15:19">
      <c r="O3450"/>
      <c r="P3450"/>
      <c r="R3450"/>
      <c r="S3450"/>
    </row>
    <row r="3451" spans="15:19">
      <c r="O3451"/>
      <c r="P3451"/>
      <c r="R3451"/>
      <c r="S3451"/>
    </row>
    <row r="3452" spans="15:19">
      <c r="O3452"/>
      <c r="P3452"/>
      <c r="R3452"/>
      <c r="S3452"/>
    </row>
    <row r="3453" spans="15:19">
      <c r="O3453"/>
      <c r="P3453"/>
      <c r="R3453"/>
      <c r="S3453"/>
    </row>
    <row r="3454" spans="15:19">
      <c r="O3454"/>
      <c r="P3454"/>
      <c r="R3454"/>
      <c r="S3454"/>
    </row>
    <row r="3455" spans="15:19">
      <c r="O3455"/>
      <c r="P3455"/>
      <c r="R3455"/>
      <c r="S3455"/>
    </row>
    <row r="3456" spans="15:19">
      <c r="O3456"/>
      <c r="P3456"/>
      <c r="R3456"/>
      <c r="S3456"/>
    </row>
    <row r="3457" spans="15:19">
      <c r="O3457"/>
      <c r="P3457"/>
      <c r="R3457"/>
      <c r="S3457"/>
    </row>
    <row r="3458" spans="15:19">
      <c r="O3458"/>
      <c r="P3458"/>
      <c r="R3458"/>
      <c r="S3458"/>
    </row>
    <row r="3459" spans="15:19">
      <c r="O3459"/>
      <c r="P3459"/>
      <c r="R3459"/>
      <c r="S3459"/>
    </row>
    <row r="3460" spans="15:19">
      <c r="O3460"/>
      <c r="P3460"/>
      <c r="R3460"/>
      <c r="S3460"/>
    </row>
    <row r="3461" spans="15:19">
      <c r="O3461"/>
      <c r="P3461"/>
      <c r="R3461"/>
      <c r="S3461"/>
    </row>
    <row r="3462" spans="15:19">
      <c r="O3462"/>
      <c r="P3462"/>
      <c r="R3462"/>
      <c r="S3462"/>
    </row>
    <row r="3463" spans="15:19">
      <c r="O3463"/>
      <c r="P3463"/>
      <c r="R3463"/>
      <c r="S3463"/>
    </row>
    <row r="3464" spans="15:19">
      <c r="O3464"/>
      <c r="P3464"/>
      <c r="R3464"/>
      <c r="S3464"/>
    </row>
    <row r="3465" spans="15:19">
      <c r="O3465"/>
      <c r="P3465"/>
      <c r="R3465"/>
      <c r="S3465"/>
    </row>
    <row r="3466" spans="15:19">
      <c r="O3466"/>
      <c r="P3466"/>
      <c r="R3466"/>
      <c r="S3466"/>
    </row>
    <row r="3467" spans="15:19">
      <c r="O3467"/>
      <c r="P3467"/>
      <c r="R3467"/>
      <c r="S3467"/>
    </row>
    <row r="3468" spans="15:19">
      <c r="O3468"/>
      <c r="P3468"/>
      <c r="R3468"/>
      <c r="S3468"/>
    </row>
    <row r="3469" spans="15:19">
      <c r="O3469"/>
      <c r="P3469"/>
      <c r="R3469"/>
      <c r="S3469"/>
    </row>
    <row r="3470" spans="15:19">
      <c r="O3470"/>
      <c r="P3470"/>
      <c r="R3470"/>
      <c r="S3470"/>
    </row>
    <row r="3471" spans="15:19">
      <c r="O3471"/>
      <c r="P3471"/>
      <c r="R3471"/>
      <c r="S3471"/>
    </row>
    <row r="3472" spans="15:19">
      <c r="O3472"/>
      <c r="P3472"/>
      <c r="R3472"/>
      <c r="S3472"/>
    </row>
    <row r="3473" spans="15:19">
      <c r="O3473"/>
      <c r="P3473"/>
      <c r="R3473"/>
      <c r="S3473"/>
    </row>
    <row r="3474" spans="15:19">
      <c r="O3474"/>
      <c r="P3474"/>
      <c r="R3474"/>
      <c r="S3474"/>
    </row>
    <row r="3475" spans="15:19">
      <c r="O3475"/>
      <c r="P3475"/>
      <c r="R3475"/>
      <c r="S3475"/>
    </row>
    <row r="3476" spans="15:19">
      <c r="O3476"/>
      <c r="P3476"/>
      <c r="R3476"/>
      <c r="S3476"/>
    </row>
    <row r="3477" spans="15:19">
      <c r="O3477"/>
      <c r="P3477"/>
      <c r="R3477"/>
      <c r="S3477"/>
    </row>
    <row r="3478" spans="15:19">
      <c r="O3478"/>
      <c r="P3478"/>
      <c r="R3478"/>
      <c r="S3478"/>
    </row>
    <row r="3479" spans="15:19">
      <c r="O3479"/>
      <c r="P3479"/>
      <c r="R3479"/>
      <c r="S3479"/>
    </row>
    <row r="3480" spans="15:19">
      <c r="O3480"/>
      <c r="P3480"/>
      <c r="R3480"/>
      <c r="S3480"/>
    </row>
    <row r="3481" spans="15:19">
      <c r="O3481"/>
      <c r="P3481"/>
      <c r="R3481"/>
      <c r="S3481"/>
    </row>
    <row r="3482" spans="15:19">
      <c r="O3482"/>
      <c r="P3482"/>
      <c r="R3482"/>
      <c r="S3482"/>
    </row>
    <row r="3483" spans="15:19">
      <c r="O3483"/>
      <c r="P3483"/>
      <c r="R3483"/>
      <c r="S3483"/>
    </row>
    <row r="3484" spans="15:19">
      <c r="O3484"/>
      <c r="P3484"/>
      <c r="R3484"/>
      <c r="S3484"/>
    </row>
    <row r="3485" spans="15:19">
      <c r="O3485"/>
      <c r="P3485"/>
      <c r="R3485"/>
      <c r="S3485"/>
    </row>
    <row r="3486" spans="15:19">
      <c r="O3486"/>
      <c r="P3486"/>
      <c r="R3486"/>
      <c r="S3486"/>
    </row>
    <row r="3487" spans="15:19">
      <c r="O3487"/>
      <c r="P3487"/>
      <c r="R3487"/>
      <c r="S3487"/>
    </row>
    <row r="3488" spans="15:19">
      <c r="O3488"/>
      <c r="P3488"/>
      <c r="R3488"/>
      <c r="S3488"/>
    </row>
    <row r="3489" spans="15:19">
      <c r="O3489"/>
      <c r="P3489"/>
      <c r="R3489"/>
      <c r="S3489"/>
    </row>
    <row r="3490" spans="15:19">
      <c r="O3490"/>
      <c r="P3490"/>
      <c r="R3490"/>
      <c r="S3490"/>
    </row>
    <row r="3491" spans="15:19">
      <c r="O3491"/>
      <c r="P3491"/>
      <c r="R3491"/>
      <c r="S3491"/>
    </row>
    <row r="3492" spans="15:19">
      <c r="O3492"/>
      <c r="P3492"/>
      <c r="R3492"/>
      <c r="S3492"/>
    </row>
    <row r="3493" spans="15:19">
      <c r="O3493"/>
      <c r="P3493"/>
      <c r="R3493"/>
      <c r="S3493"/>
    </row>
    <row r="3494" spans="15:19">
      <c r="O3494"/>
      <c r="P3494"/>
      <c r="R3494"/>
      <c r="S3494"/>
    </row>
    <row r="3495" spans="15:19">
      <c r="O3495"/>
      <c r="P3495"/>
      <c r="R3495"/>
      <c r="S3495"/>
    </row>
    <row r="3496" spans="15:19">
      <c r="O3496"/>
      <c r="P3496"/>
      <c r="R3496"/>
      <c r="S3496"/>
    </row>
    <row r="3497" spans="15:19">
      <c r="O3497"/>
      <c r="P3497"/>
      <c r="R3497"/>
      <c r="S3497"/>
    </row>
    <row r="3498" spans="15:19">
      <c r="O3498"/>
      <c r="P3498"/>
      <c r="R3498"/>
      <c r="S3498"/>
    </row>
    <row r="3499" spans="15:19">
      <c r="O3499"/>
      <c r="P3499"/>
      <c r="R3499"/>
      <c r="S3499"/>
    </row>
    <row r="3500" spans="15:19">
      <c r="O3500"/>
      <c r="P3500"/>
      <c r="R3500"/>
      <c r="S3500"/>
    </row>
    <row r="3501" spans="15:19">
      <c r="O3501"/>
      <c r="P3501"/>
      <c r="R3501"/>
      <c r="S3501"/>
    </row>
    <row r="3502" spans="15:19">
      <c r="O3502"/>
      <c r="P3502"/>
      <c r="R3502"/>
      <c r="S3502"/>
    </row>
    <row r="3503" spans="15:19">
      <c r="O3503"/>
      <c r="P3503"/>
      <c r="R3503"/>
      <c r="S3503"/>
    </row>
    <row r="3504" spans="15:19">
      <c r="O3504"/>
      <c r="P3504"/>
      <c r="R3504"/>
      <c r="S3504"/>
    </row>
    <row r="3505" spans="15:19">
      <c r="O3505"/>
      <c r="P3505"/>
      <c r="R3505"/>
      <c r="S3505"/>
    </row>
    <row r="3506" spans="15:19">
      <c r="O3506"/>
      <c r="P3506"/>
      <c r="R3506"/>
      <c r="S3506"/>
    </row>
    <row r="3507" spans="15:19">
      <c r="O3507"/>
      <c r="P3507"/>
      <c r="R3507"/>
      <c r="S3507"/>
    </row>
    <row r="3508" spans="15:19">
      <c r="O3508"/>
      <c r="P3508"/>
      <c r="R3508"/>
      <c r="S3508"/>
    </row>
    <row r="3509" spans="15:19">
      <c r="O3509"/>
      <c r="P3509"/>
      <c r="R3509"/>
      <c r="S3509"/>
    </row>
    <row r="3510" spans="15:19">
      <c r="O3510"/>
      <c r="P3510"/>
      <c r="R3510"/>
      <c r="S3510"/>
    </row>
    <row r="3511" spans="15:19">
      <c r="O3511"/>
      <c r="P3511"/>
      <c r="R3511"/>
      <c r="S3511"/>
    </row>
    <row r="3512" spans="15:19">
      <c r="O3512"/>
      <c r="P3512"/>
      <c r="R3512"/>
      <c r="S3512"/>
    </row>
    <row r="3513" spans="15:19">
      <c r="O3513"/>
      <c r="P3513"/>
      <c r="R3513"/>
      <c r="S3513"/>
    </row>
    <row r="3514" spans="15:19">
      <c r="O3514"/>
      <c r="P3514"/>
      <c r="R3514"/>
      <c r="S3514"/>
    </row>
    <row r="3515" spans="15:19">
      <c r="O3515"/>
      <c r="P3515"/>
      <c r="R3515"/>
      <c r="S3515"/>
    </row>
    <row r="3516" spans="15:19">
      <c r="O3516"/>
      <c r="P3516"/>
      <c r="R3516"/>
      <c r="S3516"/>
    </row>
    <row r="3517" spans="15:19">
      <c r="O3517"/>
      <c r="P3517"/>
      <c r="R3517"/>
      <c r="S3517"/>
    </row>
    <row r="3518" spans="15:19">
      <c r="O3518"/>
      <c r="P3518"/>
      <c r="R3518"/>
      <c r="S3518"/>
    </row>
    <row r="3519" spans="15:19">
      <c r="O3519"/>
      <c r="P3519"/>
      <c r="R3519"/>
      <c r="S3519"/>
    </row>
    <row r="3520" spans="15:19">
      <c r="O3520"/>
      <c r="P3520"/>
      <c r="R3520"/>
      <c r="S3520"/>
    </row>
    <row r="3521" spans="15:19">
      <c r="O3521"/>
      <c r="P3521"/>
      <c r="R3521"/>
      <c r="S3521"/>
    </row>
    <row r="3522" spans="15:19">
      <c r="O3522"/>
      <c r="P3522"/>
      <c r="R3522"/>
      <c r="S3522"/>
    </row>
    <row r="3523" spans="15:19">
      <c r="O3523"/>
      <c r="P3523"/>
      <c r="R3523"/>
      <c r="S3523"/>
    </row>
    <row r="3524" spans="15:19">
      <c r="O3524"/>
      <c r="P3524"/>
      <c r="R3524"/>
      <c r="S3524"/>
    </row>
    <row r="3525" spans="15:19">
      <c r="O3525"/>
      <c r="P3525"/>
      <c r="R3525"/>
      <c r="S3525"/>
    </row>
    <row r="3526" spans="15:19">
      <c r="O3526"/>
      <c r="P3526"/>
      <c r="R3526"/>
      <c r="S3526"/>
    </row>
    <row r="3527" spans="15:19">
      <c r="O3527"/>
      <c r="P3527"/>
      <c r="R3527"/>
      <c r="S3527"/>
    </row>
    <row r="3528" spans="15:19">
      <c r="O3528"/>
      <c r="P3528"/>
      <c r="R3528"/>
      <c r="S3528"/>
    </row>
    <row r="3529" spans="15:19">
      <c r="O3529"/>
      <c r="P3529"/>
      <c r="R3529"/>
      <c r="S3529"/>
    </row>
    <row r="3530" spans="15:19">
      <c r="O3530"/>
      <c r="P3530"/>
      <c r="R3530"/>
      <c r="S3530"/>
    </row>
    <row r="3531" spans="15:19">
      <c r="O3531"/>
      <c r="P3531"/>
      <c r="R3531"/>
      <c r="S3531"/>
    </row>
    <row r="3532" spans="15:19">
      <c r="O3532"/>
      <c r="P3532"/>
      <c r="R3532"/>
      <c r="S3532"/>
    </row>
    <row r="3533" spans="15:19">
      <c r="O3533"/>
      <c r="P3533"/>
      <c r="R3533"/>
      <c r="S3533"/>
    </row>
    <row r="3534" spans="15:19">
      <c r="O3534"/>
      <c r="P3534"/>
      <c r="R3534"/>
      <c r="S3534"/>
    </row>
    <row r="3535" spans="15:19">
      <c r="O3535"/>
      <c r="P3535"/>
      <c r="R3535"/>
      <c r="S3535"/>
    </row>
    <row r="3536" spans="15:19">
      <c r="O3536"/>
      <c r="P3536"/>
      <c r="R3536"/>
      <c r="S3536"/>
    </row>
    <row r="3537" spans="15:19">
      <c r="O3537"/>
      <c r="P3537"/>
      <c r="R3537"/>
      <c r="S3537"/>
    </row>
    <row r="3538" spans="15:19">
      <c r="O3538"/>
      <c r="P3538"/>
      <c r="R3538"/>
      <c r="S3538"/>
    </row>
    <row r="3539" spans="15:19">
      <c r="O3539"/>
      <c r="P3539"/>
      <c r="R3539"/>
      <c r="S3539"/>
    </row>
    <row r="3540" spans="15:19">
      <c r="O3540"/>
      <c r="P3540"/>
      <c r="R3540"/>
      <c r="S3540"/>
    </row>
    <row r="3541" spans="15:19">
      <c r="O3541"/>
      <c r="P3541"/>
      <c r="R3541"/>
      <c r="S3541"/>
    </row>
    <row r="3542" spans="15:19">
      <c r="O3542"/>
      <c r="P3542"/>
      <c r="R3542"/>
      <c r="S3542"/>
    </row>
    <row r="3543" spans="15:19">
      <c r="O3543"/>
      <c r="P3543"/>
      <c r="R3543"/>
      <c r="S3543"/>
    </row>
    <row r="3544" spans="15:19">
      <c r="O3544"/>
      <c r="P3544"/>
      <c r="R3544"/>
      <c r="S3544"/>
    </row>
    <row r="3545" spans="15:19">
      <c r="O3545"/>
      <c r="P3545"/>
      <c r="R3545"/>
      <c r="S3545"/>
    </row>
    <row r="3546" spans="15:19">
      <c r="O3546"/>
      <c r="P3546"/>
      <c r="R3546"/>
      <c r="S3546"/>
    </row>
    <row r="3547" spans="15:19">
      <c r="O3547"/>
      <c r="P3547"/>
      <c r="R3547"/>
      <c r="S3547"/>
    </row>
    <row r="3548" spans="15:19">
      <c r="O3548"/>
      <c r="P3548"/>
      <c r="R3548"/>
      <c r="S3548"/>
    </row>
    <row r="3549" spans="15:19">
      <c r="O3549"/>
      <c r="P3549"/>
      <c r="R3549"/>
      <c r="S3549"/>
    </row>
    <row r="3550" spans="15:19">
      <c r="O3550"/>
      <c r="P3550"/>
      <c r="R3550"/>
      <c r="S3550"/>
    </row>
    <row r="3551" spans="15:19">
      <c r="O3551"/>
      <c r="P3551"/>
      <c r="R3551"/>
      <c r="S3551"/>
    </row>
    <row r="3552" spans="15:19">
      <c r="O3552"/>
      <c r="P3552"/>
      <c r="R3552"/>
      <c r="S3552"/>
    </row>
    <row r="3553" spans="15:19">
      <c r="O3553"/>
      <c r="P3553"/>
      <c r="R3553"/>
      <c r="S3553"/>
    </row>
    <row r="3554" spans="15:19">
      <c r="O3554"/>
      <c r="P3554"/>
      <c r="R3554"/>
      <c r="S3554"/>
    </row>
    <row r="3555" spans="15:19">
      <c r="O3555"/>
      <c r="P3555"/>
      <c r="R3555"/>
      <c r="S3555"/>
    </row>
    <row r="3556" spans="15:19">
      <c r="O3556"/>
      <c r="P3556"/>
      <c r="R3556"/>
      <c r="S3556"/>
    </row>
    <row r="3557" spans="15:19">
      <c r="O3557"/>
      <c r="P3557"/>
      <c r="R3557"/>
      <c r="S3557"/>
    </row>
    <row r="3558" spans="15:19">
      <c r="O3558"/>
      <c r="P3558"/>
      <c r="R3558"/>
      <c r="S3558"/>
    </row>
    <row r="3559" spans="15:19">
      <c r="O3559"/>
      <c r="P3559"/>
      <c r="R3559"/>
      <c r="S3559"/>
    </row>
    <row r="3560" spans="15:19">
      <c r="O3560"/>
      <c r="P3560"/>
      <c r="R3560"/>
      <c r="S3560"/>
    </row>
    <row r="3561" spans="15:19">
      <c r="O3561"/>
      <c r="P3561"/>
      <c r="R3561"/>
      <c r="S3561"/>
    </row>
    <row r="3562" spans="15:19">
      <c r="O3562"/>
      <c r="P3562"/>
      <c r="R3562"/>
      <c r="S3562"/>
    </row>
    <row r="3563" spans="15:19">
      <c r="O3563"/>
      <c r="P3563"/>
      <c r="R3563"/>
      <c r="S3563"/>
    </row>
    <row r="3564" spans="15:19">
      <c r="O3564"/>
      <c r="P3564"/>
      <c r="R3564"/>
      <c r="S3564"/>
    </row>
    <row r="3565" spans="15:19">
      <c r="O3565"/>
      <c r="P3565"/>
      <c r="R3565"/>
      <c r="S3565"/>
    </row>
    <row r="3566" spans="15:19">
      <c r="O3566"/>
      <c r="P3566"/>
      <c r="R3566"/>
      <c r="S3566"/>
    </row>
    <row r="3567" spans="15:19">
      <c r="O3567"/>
      <c r="P3567"/>
      <c r="R3567"/>
      <c r="S3567"/>
    </row>
    <row r="3568" spans="15:19">
      <c r="O3568"/>
      <c r="P3568"/>
      <c r="R3568"/>
      <c r="S3568"/>
    </row>
    <row r="3569" spans="15:19">
      <c r="O3569"/>
      <c r="P3569"/>
      <c r="R3569"/>
      <c r="S3569"/>
    </row>
    <row r="3570" spans="15:19">
      <c r="O3570"/>
      <c r="P3570"/>
      <c r="R3570"/>
      <c r="S3570"/>
    </row>
    <row r="3571" spans="15:19">
      <c r="O3571"/>
      <c r="P3571"/>
      <c r="R3571"/>
      <c r="S3571"/>
    </row>
    <row r="3572" spans="15:19">
      <c r="O3572"/>
      <c r="P3572"/>
      <c r="R3572"/>
      <c r="S3572"/>
    </row>
    <row r="3573" spans="15:19">
      <c r="O3573"/>
      <c r="P3573"/>
      <c r="R3573"/>
      <c r="S3573"/>
    </row>
    <row r="3574" spans="15:19">
      <c r="O3574"/>
      <c r="P3574"/>
      <c r="R3574"/>
      <c r="S3574"/>
    </row>
    <row r="3575" spans="15:19">
      <c r="O3575"/>
      <c r="P3575"/>
      <c r="R3575"/>
      <c r="S3575"/>
    </row>
    <row r="3576" spans="15:19">
      <c r="O3576"/>
      <c r="P3576"/>
      <c r="R3576"/>
      <c r="S3576"/>
    </row>
    <row r="3577" spans="15:19">
      <c r="O3577"/>
      <c r="P3577"/>
      <c r="R3577"/>
      <c r="S3577"/>
    </row>
    <row r="3578" spans="15:19">
      <c r="O3578"/>
      <c r="P3578"/>
      <c r="R3578"/>
      <c r="S3578"/>
    </row>
    <row r="3579" spans="15:19">
      <c r="O3579"/>
      <c r="P3579"/>
      <c r="R3579"/>
      <c r="S3579"/>
    </row>
    <row r="3580" spans="15:19">
      <c r="O3580"/>
      <c r="P3580"/>
      <c r="R3580"/>
      <c r="S3580"/>
    </row>
    <row r="3581" spans="15:19">
      <c r="O3581"/>
      <c r="P3581"/>
      <c r="R3581"/>
      <c r="S3581"/>
    </row>
    <row r="3582" spans="15:19">
      <c r="O3582"/>
      <c r="P3582"/>
      <c r="R3582"/>
      <c r="S3582"/>
    </row>
    <row r="3583" spans="15:19">
      <c r="O3583"/>
      <c r="P3583"/>
      <c r="R3583"/>
      <c r="S3583"/>
    </row>
    <row r="3584" spans="15:19">
      <c r="O3584"/>
      <c r="P3584"/>
      <c r="R3584"/>
      <c r="S3584"/>
    </row>
    <row r="3585" spans="15:19">
      <c r="O3585"/>
      <c r="P3585"/>
      <c r="R3585"/>
      <c r="S3585"/>
    </row>
    <row r="3586" spans="15:19">
      <c r="O3586"/>
      <c r="P3586"/>
      <c r="R3586"/>
      <c r="S3586"/>
    </row>
    <row r="3587" spans="15:19">
      <c r="O3587"/>
      <c r="P3587"/>
      <c r="R3587"/>
      <c r="S3587"/>
    </row>
    <row r="3588" spans="15:19">
      <c r="O3588"/>
      <c r="P3588"/>
      <c r="R3588"/>
      <c r="S3588"/>
    </row>
    <row r="3589" spans="15:19">
      <c r="O3589"/>
      <c r="P3589"/>
      <c r="R3589"/>
      <c r="S3589"/>
    </row>
    <row r="3590" spans="15:19">
      <c r="O3590"/>
      <c r="P3590"/>
      <c r="R3590"/>
      <c r="S3590"/>
    </row>
    <row r="3591" spans="15:19">
      <c r="O3591"/>
      <c r="P3591"/>
      <c r="R3591"/>
      <c r="S3591"/>
    </row>
    <row r="3592" spans="15:19">
      <c r="O3592"/>
      <c r="P3592"/>
      <c r="R3592"/>
      <c r="S3592"/>
    </row>
    <row r="3593" spans="15:19">
      <c r="O3593"/>
      <c r="P3593"/>
      <c r="R3593"/>
      <c r="S3593"/>
    </row>
    <row r="3594" spans="15:19">
      <c r="O3594"/>
      <c r="P3594"/>
      <c r="R3594"/>
      <c r="S3594"/>
    </row>
    <row r="3595" spans="15:19">
      <c r="O3595"/>
      <c r="P3595"/>
      <c r="R3595"/>
      <c r="S3595"/>
    </row>
    <row r="3596" spans="15:19">
      <c r="O3596"/>
      <c r="P3596"/>
      <c r="R3596"/>
      <c r="S3596"/>
    </row>
    <row r="3597" spans="15:19">
      <c r="O3597"/>
      <c r="P3597"/>
      <c r="R3597"/>
      <c r="S3597"/>
    </row>
    <row r="3598" spans="15:19">
      <c r="O3598"/>
      <c r="P3598"/>
      <c r="R3598"/>
      <c r="S3598"/>
    </row>
    <row r="3599" spans="15:19">
      <c r="O3599"/>
      <c r="P3599"/>
      <c r="R3599"/>
      <c r="S3599"/>
    </row>
    <row r="3600" spans="15:19">
      <c r="O3600"/>
      <c r="P3600"/>
      <c r="R3600"/>
      <c r="S3600"/>
    </row>
    <row r="3601" spans="15:19">
      <c r="O3601"/>
      <c r="P3601"/>
      <c r="R3601"/>
      <c r="S3601"/>
    </row>
    <row r="3602" spans="15:19">
      <c r="O3602"/>
      <c r="P3602"/>
      <c r="R3602"/>
      <c r="S3602"/>
    </row>
    <row r="3603" spans="15:19">
      <c r="O3603"/>
      <c r="P3603"/>
      <c r="R3603"/>
      <c r="S3603"/>
    </row>
    <row r="3604" spans="15:19">
      <c r="O3604"/>
      <c r="P3604"/>
      <c r="R3604"/>
      <c r="S3604"/>
    </row>
    <row r="3605" spans="15:19">
      <c r="O3605"/>
      <c r="P3605"/>
      <c r="R3605"/>
      <c r="S3605"/>
    </row>
    <row r="3606" spans="15:19">
      <c r="O3606"/>
      <c r="P3606"/>
      <c r="R3606"/>
      <c r="S3606"/>
    </row>
    <row r="3607" spans="15:19">
      <c r="O3607"/>
      <c r="P3607"/>
      <c r="R3607"/>
      <c r="S3607"/>
    </row>
    <row r="3608" spans="15:19">
      <c r="O3608"/>
      <c r="P3608"/>
      <c r="R3608"/>
      <c r="S3608"/>
    </row>
    <row r="3609" spans="15:19">
      <c r="O3609"/>
      <c r="P3609"/>
      <c r="R3609"/>
      <c r="S3609"/>
    </row>
    <row r="3610" spans="15:19">
      <c r="O3610"/>
      <c r="P3610"/>
      <c r="R3610"/>
      <c r="S3610"/>
    </row>
    <row r="3611" spans="15:19">
      <c r="O3611"/>
      <c r="P3611"/>
      <c r="R3611"/>
      <c r="S3611"/>
    </row>
    <row r="3612" spans="15:19">
      <c r="O3612"/>
      <c r="P3612"/>
      <c r="R3612"/>
      <c r="S3612"/>
    </row>
    <row r="3613" spans="15:19">
      <c r="O3613"/>
      <c r="P3613"/>
      <c r="R3613"/>
      <c r="S3613"/>
    </row>
    <row r="3614" spans="15:19">
      <c r="O3614"/>
      <c r="P3614"/>
      <c r="R3614"/>
      <c r="S3614"/>
    </row>
    <row r="3615" spans="15:19">
      <c r="O3615"/>
      <c r="P3615"/>
      <c r="R3615"/>
      <c r="S3615"/>
    </row>
    <row r="3616" spans="15:19">
      <c r="O3616"/>
      <c r="P3616"/>
      <c r="R3616"/>
      <c r="S3616"/>
    </row>
    <row r="3617" spans="15:19">
      <c r="O3617"/>
      <c r="P3617"/>
      <c r="R3617"/>
      <c r="S3617"/>
    </row>
    <row r="3618" spans="15:19">
      <c r="O3618"/>
      <c r="P3618"/>
      <c r="R3618"/>
      <c r="S3618"/>
    </row>
    <row r="3619" spans="15:19">
      <c r="O3619"/>
      <c r="P3619"/>
      <c r="R3619"/>
      <c r="S3619"/>
    </row>
    <row r="3620" spans="15:19">
      <c r="O3620"/>
      <c r="P3620"/>
      <c r="R3620"/>
      <c r="S3620"/>
    </row>
    <row r="3621" spans="15:19">
      <c r="O3621"/>
      <c r="P3621"/>
      <c r="R3621"/>
      <c r="S3621"/>
    </row>
    <row r="3622" spans="15:19">
      <c r="O3622"/>
      <c r="P3622"/>
      <c r="R3622"/>
      <c r="S3622"/>
    </row>
    <row r="3623" spans="15:19">
      <c r="O3623"/>
      <c r="P3623"/>
      <c r="R3623"/>
      <c r="S3623"/>
    </row>
    <row r="3624" spans="15:19">
      <c r="O3624"/>
      <c r="P3624"/>
      <c r="R3624"/>
      <c r="S3624"/>
    </row>
    <row r="3625" spans="15:19">
      <c r="O3625"/>
      <c r="P3625"/>
      <c r="R3625"/>
      <c r="S3625"/>
    </row>
    <row r="3626" spans="15:19">
      <c r="O3626"/>
      <c r="P3626"/>
      <c r="R3626"/>
      <c r="S3626"/>
    </row>
    <row r="3627" spans="15:19">
      <c r="O3627"/>
      <c r="P3627"/>
      <c r="R3627"/>
      <c r="S3627"/>
    </row>
    <row r="3628" spans="15:19">
      <c r="O3628"/>
      <c r="P3628"/>
      <c r="R3628"/>
      <c r="S3628"/>
    </row>
    <row r="3629" spans="15:19">
      <c r="O3629"/>
      <c r="P3629"/>
      <c r="R3629"/>
      <c r="S3629"/>
    </row>
    <row r="3630" spans="15:19">
      <c r="O3630"/>
      <c r="P3630"/>
      <c r="R3630"/>
      <c r="S3630"/>
    </row>
    <row r="3631" spans="15:19">
      <c r="O3631"/>
      <c r="P3631"/>
      <c r="R3631"/>
      <c r="S3631"/>
    </row>
    <row r="3632" spans="15:19">
      <c r="O3632"/>
      <c r="P3632"/>
      <c r="R3632"/>
      <c r="S3632"/>
    </row>
    <row r="3633" spans="15:19">
      <c r="O3633"/>
      <c r="P3633"/>
      <c r="R3633"/>
      <c r="S3633"/>
    </row>
    <row r="3634" spans="15:19">
      <c r="O3634"/>
      <c r="P3634"/>
      <c r="R3634"/>
      <c r="S3634"/>
    </row>
    <row r="3635" spans="15:19">
      <c r="O3635"/>
      <c r="P3635"/>
      <c r="R3635"/>
      <c r="S3635"/>
    </row>
    <row r="3636" spans="15:19">
      <c r="O3636"/>
      <c r="P3636"/>
      <c r="R3636"/>
      <c r="S3636"/>
    </row>
    <row r="3637" spans="15:19">
      <c r="O3637"/>
      <c r="P3637"/>
      <c r="R3637"/>
      <c r="S3637"/>
    </row>
    <row r="3638" spans="15:19">
      <c r="O3638"/>
      <c r="P3638"/>
      <c r="R3638"/>
      <c r="S3638"/>
    </row>
    <row r="3639" spans="15:19">
      <c r="O3639"/>
      <c r="P3639"/>
      <c r="R3639"/>
      <c r="S3639"/>
    </row>
    <row r="3640" spans="15:19">
      <c r="O3640"/>
      <c r="P3640"/>
      <c r="R3640"/>
      <c r="S3640"/>
    </row>
    <row r="3641" spans="15:19">
      <c r="O3641"/>
      <c r="P3641"/>
      <c r="R3641"/>
      <c r="S3641"/>
    </row>
    <row r="3642" spans="15:19">
      <c r="O3642"/>
      <c r="P3642"/>
      <c r="R3642"/>
      <c r="S3642"/>
    </row>
    <row r="3643" spans="15:19">
      <c r="O3643"/>
      <c r="P3643"/>
      <c r="R3643"/>
      <c r="S3643"/>
    </row>
    <row r="3644" spans="15:19">
      <c r="O3644"/>
      <c r="P3644"/>
      <c r="R3644"/>
      <c r="S3644"/>
    </row>
    <row r="3645" spans="15:19">
      <c r="O3645"/>
      <c r="P3645"/>
      <c r="R3645"/>
      <c r="S3645"/>
    </row>
    <row r="3646" spans="15:19">
      <c r="O3646"/>
      <c r="P3646"/>
      <c r="R3646"/>
      <c r="S3646"/>
    </row>
    <row r="3647" spans="15:19">
      <c r="O3647"/>
      <c r="P3647"/>
      <c r="R3647"/>
      <c r="S3647"/>
    </row>
    <row r="3648" spans="15:19">
      <c r="O3648"/>
      <c r="P3648"/>
      <c r="R3648"/>
      <c r="S3648"/>
    </row>
    <row r="3649" spans="15:19">
      <c r="O3649"/>
      <c r="P3649"/>
      <c r="R3649"/>
      <c r="S3649"/>
    </row>
    <row r="3650" spans="15:19">
      <c r="O3650"/>
      <c r="P3650"/>
      <c r="R3650"/>
      <c r="S3650"/>
    </row>
    <row r="3651" spans="15:19">
      <c r="O3651"/>
      <c r="P3651"/>
      <c r="R3651"/>
      <c r="S3651"/>
    </row>
    <row r="3652" spans="15:19">
      <c r="O3652"/>
      <c r="P3652"/>
      <c r="R3652"/>
      <c r="S3652"/>
    </row>
    <row r="3653" spans="15:19">
      <c r="O3653"/>
      <c r="P3653"/>
      <c r="R3653"/>
      <c r="S3653"/>
    </row>
    <row r="3654" spans="15:19">
      <c r="O3654"/>
      <c r="P3654"/>
      <c r="R3654"/>
      <c r="S3654"/>
    </row>
    <row r="3655" spans="15:19">
      <c r="O3655"/>
      <c r="P3655"/>
      <c r="R3655"/>
      <c r="S3655"/>
    </row>
    <row r="3656" spans="15:19">
      <c r="O3656"/>
      <c r="P3656"/>
      <c r="R3656"/>
      <c r="S3656"/>
    </row>
    <row r="3657" spans="15:19">
      <c r="O3657"/>
      <c r="P3657"/>
      <c r="R3657"/>
      <c r="S3657"/>
    </row>
    <row r="3658" spans="15:19">
      <c r="O3658"/>
      <c r="P3658"/>
      <c r="R3658"/>
      <c r="S3658"/>
    </row>
    <row r="3659" spans="15:19">
      <c r="O3659"/>
      <c r="P3659"/>
      <c r="R3659"/>
      <c r="S3659"/>
    </row>
    <row r="3660" spans="15:19">
      <c r="O3660"/>
      <c r="P3660"/>
      <c r="R3660"/>
      <c r="S3660"/>
    </row>
    <row r="3661" spans="15:19">
      <c r="O3661"/>
      <c r="P3661"/>
      <c r="R3661"/>
      <c r="S3661"/>
    </row>
    <row r="3662" spans="15:19">
      <c r="O3662"/>
      <c r="P3662"/>
      <c r="R3662"/>
      <c r="S3662"/>
    </row>
    <row r="3663" spans="15:19">
      <c r="O3663"/>
      <c r="P3663"/>
      <c r="R3663"/>
      <c r="S3663"/>
    </row>
    <row r="3664" spans="15:19">
      <c r="O3664"/>
      <c r="P3664"/>
      <c r="R3664"/>
      <c r="S3664"/>
    </row>
    <row r="3665" spans="15:19">
      <c r="O3665"/>
      <c r="P3665"/>
      <c r="R3665"/>
      <c r="S3665"/>
    </row>
    <row r="3666" spans="15:19">
      <c r="O3666"/>
      <c r="P3666"/>
      <c r="R3666"/>
      <c r="S3666"/>
    </row>
    <row r="3667" spans="15:19">
      <c r="O3667"/>
      <c r="P3667"/>
      <c r="R3667"/>
      <c r="S3667"/>
    </row>
    <row r="3668" spans="15:19">
      <c r="O3668"/>
      <c r="P3668"/>
      <c r="R3668"/>
      <c r="S3668"/>
    </row>
    <row r="3669" spans="15:19">
      <c r="O3669"/>
      <c r="P3669"/>
      <c r="R3669"/>
      <c r="S3669"/>
    </row>
    <row r="3670" spans="15:19">
      <c r="O3670"/>
      <c r="P3670"/>
      <c r="R3670"/>
      <c r="S3670"/>
    </row>
    <row r="3671" spans="15:19">
      <c r="O3671"/>
      <c r="P3671"/>
      <c r="R3671"/>
      <c r="S3671"/>
    </row>
    <row r="3672" spans="15:19">
      <c r="O3672"/>
      <c r="P3672"/>
      <c r="R3672"/>
      <c r="S3672"/>
    </row>
    <row r="3673" spans="15:19">
      <c r="O3673"/>
      <c r="P3673"/>
      <c r="R3673"/>
      <c r="S3673"/>
    </row>
    <row r="3674" spans="15:19">
      <c r="O3674"/>
      <c r="P3674"/>
      <c r="R3674"/>
      <c r="S3674"/>
    </row>
    <row r="3675" spans="15:19">
      <c r="O3675"/>
      <c r="P3675"/>
      <c r="R3675"/>
      <c r="S3675"/>
    </row>
    <row r="3676" spans="15:19">
      <c r="O3676"/>
      <c r="P3676"/>
      <c r="R3676"/>
      <c r="S3676"/>
    </row>
    <row r="3677" spans="15:19">
      <c r="O3677"/>
      <c r="P3677"/>
      <c r="R3677"/>
      <c r="S3677"/>
    </row>
    <row r="3678" spans="15:19">
      <c r="O3678"/>
      <c r="P3678"/>
      <c r="R3678"/>
      <c r="S3678"/>
    </row>
    <row r="3679" spans="15:19">
      <c r="O3679"/>
      <c r="P3679"/>
      <c r="R3679"/>
      <c r="S3679"/>
    </row>
    <row r="3680" spans="15:19">
      <c r="O3680"/>
      <c r="P3680"/>
      <c r="R3680"/>
      <c r="S3680"/>
    </row>
    <row r="3681" spans="15:19">
      <c r="O3681"/>
      <c r="P3681"/>
      <c r="R3681"/>
      <c r="S3681"/>
    </row>
    <row r="3682" spans="15:19">
      <c r="O3682"/>
      <c r="P3682"/>
      <c r="R3682"/>
      <c r="S3682"/>
    </row>
    <row r="3683" spans="15:19">
      <c r="O3683"/>
      <c r="P3683"/>
      <c r="R3683"/>
      <c r="S3683"/>
    </row>
    <row r="3684" spans="15:19">
      <c r="O3684"/>
      <c r="P3684"/>
      <c r="R3684"/>
      <c r="S3684"/>
    </row>
    <row r="3685" spans="15:19">
      <c r="O3685"/>
      <c r="P3685"/>
      <c r="R3685"/>
      <c r="S3685"/>
    </row>
    <row r="3686" spans="15:19">
      <c r="O3686"/>
      <c r="P3686"/>
      <c r="R3686"/>
      <c r="S3686"/>
    </row>
    <row r="3687" spans="15:19">
      <c r="O3687"/>
      <c r="P3687"/>
      <c r="R3687"/>
      <c r="S3687"/>
    </row>
    <row r="3688" spans="15:19">
      <c r="O3688"/>
      <c r="P3688"/>
      <c r="R3688"/>
      <c r="S3688"/>
    </row>
    <row r="3689" spans="15:19">
      <c r="O3689"/>
      <c r="P3689"/>
      <c r="R3689"/>
      <c r="S3689"/>
    </row>
    <row r="3690" spans="15:19">
      <c r="O3690"/>
      <c r="P3690"/>
      <c r="R3690"/>
      <c r="S3690"/>
    </row>
    <row r="3691" spans="15:19">
      <c r="O3691"/>
      <c r="P3691"/>
      <c r="R3691"/>
      <c r="S3691"/>
    </row>
    <row r="3692" spans="15:19">
      <c r="O3692"/>
      <c r="P3692"/>
      <c r="R3692"/>
      <c r="S3692"/>
    </row>
    <row r="3693" spans="15:19">
      <c r="O3693"/>
      <c r="P3693"/>
      <c r="R3693"/>
      <c r="S3693"/>
    </row>
    <row r="3694" spans="15:19">
      <c r="O3694"/>
      <c r="P3694"/>
      <c r="R3694"/>
      <c r="S3694"/>
    </row>
    <row r="3695" spans="15:19">
      <c r="O3695"/>
      <c r="P3695"/>
      <c r="R3695"/>
      <c r="S3695"/>
    </row>
    <row r="3696" spans="15:19">
      <c r="O3696"/>
      <c r="P3696"/>
      <c r="R3696"/>
      <c r="S3696"/>
    </row>
    <row r="3697" spans="15:19">
      <c r="O3697"/>
      <c r="P3697"/>
      <c r="R3697"/>
      <c r="S3697"/>
    </row>
    <row r="3698" spans="15:19">
      <c r="O3698"/>
      <c r="P3698"/>
      <c r="R3698"/>
      <c r="S3698"/>
    </row>
    <row r="3699" spans="15:19">
      <c r="O3699"/>
      <c r="P3699"/>
      <c r="R3699"/>
      <c r="S3699"/>
    </row>
    <row r="3700" spans="15:19">
      <c r="O3700"/>
      <c r="P3700"/>
      <c r="R3700"/>
      <c r="S3700"/>
    </row>
    <row r="3701" spans="15:19">
      <c r="O3701"/>
      <c r="P3701"/>
      <c r="R3701"/>
      <c r="S3701"/>
    </row>
    <row r="3702" spans="15:19">
      <c r="O3702"/>
      <c r="P3702"/>
      <c r="R3702"/>
      <c r="S3702"/>
    </row>
    <row r="3703" spans="15:19">
      <c r="O3703"/>
      <c r="P3703"/>
      <c r="R3703"/>
      <c r="S3703"/>
    </row>
    <row r="3704" spans="15:19">
      <c r="O3704"/>
      <c r="P3704"/>
      <c r="R3704"/>
      <c r="S3704"/>
    </row>
    <row r="3705" spans="15:19">
      <c r="O3705"/>
      <c r="P3705"/>
      <c r="R3705"/>
      <c r="S3705"/>
    </row>
    <row r="3706" spans="15:19">
      <c r="O3706"/>
      <c r="P3706"/>
      <c r="R3706"/>
      <c r="S3706"/>
    </row>
    <row r="3707" spans="15:19">
      <c r="O3707"/>
      <c r="P3707"/>
      <c r="R3707"/>
      <c r="S3707"/>
    </row>
    <row r="3708" spans="15:19">
      <c r="O3708"/>
      <c r="P3708"/>
      <c r="R3708"/>
      <c r="S3708"/>
    </row>
    <row r="3709" spans="15:19">
      <c r="O3709"/>
      <c r="P3709"/>
      <c r="R3709"/>
      <c r="S3709"/>
    </row>
    <row r="3710" spans="15:19">
      <c r="O3710"/>
      <c r="P3710"/>
      <c r="R3710"/>
      <c r="S3710"/>
    </row>
    <row r="3711" spans="15:19">
      <c r="O3711"/>
      <c r="P3711"/>
      <c r="R3711"/>
      <c r="S3711"/>
    </row>
    <row r="3712" spans="15:19">
      <c r="O3712"/>
      <c r="P3712"/>
      <c r="R3712"/>
      <c r="S3712"/>
    </row>
    <row r="3713" spans="15:19">
      <c r="O3713"/>
      <c r="P3713"/>
      <c r="R3713"/>
      <c r="S3713"/>
    </row>
    <row r="3714" spans="15:19">
      <c r="O3714"/>
      <c r="P3714"/>
      <c r="R3714"/>
      <c r="S3714"/>
    </row>
    <row r="3715" spans="15:19">
      <c r="O3715"/>
      <c r="P3715"/>
      <c r="R3715"/>
      <c r="S3715"/>
    </row>
    <row r="3716" spans="15:19">
      <c r="O3716"/>
      <c r="P3716"/>
      <c r="R3716"/>
      <c r="S3716"/>
    </row>
    <row r="3717" spans="15:19">
      <c r="O3717"/>
      <c r="P3717"/>
      <c r="R3717"/>
      <c r="S3717"/>
    </row>
    <row r="3718" spans="15:19">
      <c r="O3718"/>
      <c r="P3718"/>
      <c r="R3718"/>
      <c r="S3718"/>
    </row>
    <row r="3719" spans="15:19">
      <c r="O3719"/>
      <c r="P3719"/>
      <c r="R3719"/>
      <c r="S3719"/>
    </row>
    <row r="3720" spans="15:19">
      <c r="O3720"/>
      <c r="P3720"/>
      <c r="R3720"/>
      <c r="S3720"/>
    </row>
    <row r="3721" spans="15:19">
      <c r="O3721"/>
      <c r="P3721"/>
      <c r="R3721"/>
      <c r="S3721"/>
    </row>
    <row r="3722" spans="15:19">
      <c r="O3722"/>
      <c r="P3722"/>
      <c r="R3722"/>
      <c r="S3722"/>
    </row>
    <row r="3723" spans="15:19">
      <c r="O3723"/>
      <c r="P3723"/>
      <c r="R3723"/>
      <c r="S3723"/>
    </row>
    <row r="3724" spans="15:19">
      <c r="O3724"/>
      <c r="P3724"/>
      <c r="R3724"/>
      <c r="S3724"/>
    </row>
    <row r="3725" spans="15:19">
      <c r="O3725"/>
      <c r="P3725"/>
      <c r="R3725"/>
      <c r="S3725"/>
    </row>
    <row r="3726" spans="15:19">
      <c r="O3726"/>
      <c r="P3726"/>
      <c r="R3726"/>
      <c r="S3726"/>
    </row>
    <row r="3727" spans="15:19">
      <c r="O3727"/>
      <c r="P3727"/>
      <c r="R3727"/>
      <c r="S3727"/>
    </row>
    <row r="3728" spans="15:19">
      <c r="O3728"/>
      <c r="P3728"/>
      <c r="R3728"/>
      <c r="S3728"/>
    </row>
    <row r="3729" spans="15:19">
      <c r="O3729"/>
      <c r="P3729"/>
      <c r="R3729"/>
      <c r="S3729"/>
    </row>
    <row r="3730" spans="15:19">
      <c r="O3730"/>
      <c r="P3730"/>
      <c r="R3730"/>
      <c r="S3730"/>
    </row>
    <row r="3731" spans="15:19">
      <c r="O3731"/>
      <c r="P3731"/>
      <c r="R3731"/>
      <c r="S3731"/>
    </row>
    <row r="3732" spans="15:19">
      <c r="O3732"/>
      <c r="P3732"/>
      <c r="R3732"/>
      <c r="S3732"/>
    </row>
    <row r="3733" spans="15:19">
      <c r="O3733"/>
      <c r="P3733"/>
      <c r="R3733"/>
      <c r="S3733"/>
    </row>
    <row r="3734" spans="15:19">
      <c r="O3734"/>
      <c r="P3734"/>
      <c r="R3734"/>
      <c r="S3734"/>
    </row>
    <row r="3735" spans="15:19">
      <c r="O3735"/>
      <c r="P3735"/>
      <c r="R3735"/>
      <c r="S3735"/>
    </row>
    <row r="3736" spans="15:19">
      <c r="O3736"/>
      <c r="P3736"/>
      <c r="R3736"/>
      <c r="S3736"/>
    </row>
    <row r="3737" spans="15:19">
      <c r="O3737"/>
      <c r="P3737"/>
      <c r="R3737"/>
      <c r="S3737"/>
    </row>
    <row r="3738" spans="15:19">
      <c r="O3738"/>
      <c r="P3738"/>
      <c r="R3738"/>
      <c r="S3738"/>
    </row>
    <row r="3739" spans="15:19">
      <c r="O3739"/>
      <c r="P3739"/>
      <c r="R3739"/>
      <c r="S3739"/>
    </row>
    <row r="3740" spans="15:19">
      <c r="O3740"/>
      <c r="P3740"/>
      <c r="R3740"/>
      <c r="S3740"/>
    </row>
    <row r="3741" spans="15:19">
      <c r="O3741"/>
      <c r="P3741"/>
      <c r="R3741"/>
      <c r="S3741"/>
    </row>
    <row r="3742" spans="15:19">
      <c r="O3742"/>
      <c r="P3742"/>
      <c r="R3742"/>
      <c r="S3742"/>
    </row>
    <row r="3743" spans="15:19">
      <c r="O3743"/>
      <c r="P3743"/>
      <c r="R3743"/>
      <c r="S3743"/>
    </row>
    <row r="3744" spans="15:19">
      <c r="O3744"/>
      <c r="P3744"/>
      <c r="R3744"/>
      <c r="S3744"/>
    </row>
    <row r="3745" spans="15:19">
      <c r="O3745"/>
      <c r="P3745"/>
      <c r="R3745"/>
      <c r="S3745"/>
    </row>
    <row r="3746" spans="15:19">
      <c r="O3746"/>
      <c r="P3746"/>
      <c r="R3746"/>
      <c r="S3746"/>
    </row>
    <row r="3747" spans="15:19">
      <c r="O3747"/>
      <c r="P3747"/>
      <c r="R3747"/>
      <c r="S3747"/>
    </row>
    <row r="3748" spans="15:19">
      <c r="O3748"/>
      <c r="P3748"/>
      <c r="R3748"/>
      <c r="S3748"/>
    </row>
    <row r="3749" spans="15:19">
      <c r="O3749"/>
      <c r="P3749"/>
      <c r="R3749"/>
      <c r="S3749"/>
    </row>
    <row r="3750" spans="15:19">
      <c r="O3750"/>
      <c r="P3750"/>
      <c r="R3750"/>
      <c r="S3750"/>
    </row>
    <row r="3751" spans="15:19">
      <c r="O3751"/>
      <c r="P3751"/>
      <c r="R3751"/>
      <c r="S3751"/>
    </row>
    <row r="3752" spans="15:19">
      <c r="O3752"/>
      <c r="P3752"/>
      <c r="R3752"/>
      <c r="S3752"/>
    </row>
    <row r="3753" spans="15:19">
      <c r="O3753"/>
      <c r="P3753"/>
      <c r="R3753"/>
      <c r="S3753"/>
    </row>
    <row r="3754" spans="15:19">
      <c r="O3754"/>
      <c r="P3754"/>
      <c r="R3754"/>
      <c r="S3754"/>
    </row>
    <row r="3755" spans="15:19">
      <c r="O3755"/>
      <c r="P3755"/>
      <c r="R3755"/>
      <c r="S3755"/>
    </row>
    <row r="3756" spans="15:19">
      <c r="O3756"/>
      <c r="P3756"/>
      <c r="R3756"/>
      <c r="S3756"/>
    </row>
    <row r="3757" spans="15:19">
      <c r="O3757"/>
      <c r="P3757"/>
      <c r="R3757"/>
      <c r="S3757"/>
    </row>
    <row r="3758" spans="15:19">
      <c r="O3758"/>
      <c r="P3758"/>
      <c r="R3758"/>
      <c r="S3758"/>
    </row>
    <row r="3759" spans="15:19">
      <c r="O3759"/>
      <c r="P3759"/>
      <c r="R3759"/>
      <c r="S3759"/>
    </row>
    <row r="3760" spans="15:19">
      <c r="O3760"/>
      <c r="P3760"/>
      <c r="R3760"/>
      <c r="S3760"/>
    </row>
    <row r="3761" spans="15:19">
      <c r="O3761"/>
      <c r="P3761"/>
      <c r="R3761"/>
      <c r="S3761"/>
    </row>
    <row r="3762" spans="15:19">
      <c r="O3762"/>
      <c r="P3762"/>
      <c r="R3762"/>
      <c r="S3762"/>
    </row>
    <row r="3763" spans="15:19">
      <c r="O3763"/>
      <c r="P3763"/>
      <c r="R3763"/>
      <c r="S3763"/>
    </row>
    <row r="3764" spans="15:19">
      <c r="O3764"/>
      <c r="P3764"/>
      <c r="R3764"/>
      <c r="S3764"/>
    </row>
    <row r="3765" spans="15:19">
      <c r="O3765"/>
      <c r="P3765"/>
      <c r="R3765"/>
      <c r="S3765"/>
    </row>
    <row r="3766" spans="15:19">
      <c r="O3766"/>
      <c r="P3766"/>
      <c r="R3766"/>
      <c r="S3766"/>
    </row>
    <row r="3767" spans="15:19">
      <c r="O3767"/>
      <c r="P3767"/>
      <c r="R3767"/>
      <c r="S3767"/>
    </row>
    <row r="3768" spans="15:19">
      <c r="O3768"/>
      <c r="P3768"/>
      <c r="R3768"/>
      <c r="S3768"/>
    </row>
    <row r="3769" spans="15:19">
      <c r="O3769"/>
      <c r="P3769"/>
      <c r="R3769"/>
      <c r="S3769"/>
    </row>
    <row r="3770" spans="15:19">
      <c r="O3770"/>
      <c r="P3770"/>
      <c r="R3770"/>
      <c r="S3770"/>
    </row>
    <row r="3771" spans="15:19">
      <c r="O3771"/>
      <c r="P3771"/>
      <c r="R3771"/>
      <c r="S3771"/>
    </row>
    <row r="3772" spans="15:19">
      <c r="O3772"/>
      <c r="P3772"/>
      <c r="R3772"/>
      <c r="S3772"/>
    </row>
    <row r="3773" spans="15:19">
      <c r="O3773"/>
      <c r="P3773"/>
      <c r="R3773"/>
      <c r="S3773"/>
    </row>
    <row r="3774" spans="15:19">
      <c r="O3774"/>
      <c r="P3774"/>
      <c r="R3774"/>
      <c r="S3774"/>
    </row>
    <row r="3775" spans="15:19">
      <c r="O3775"/>
      <c r="P3775"/>
      <c r="R3775"/>
      <c r="S3775"/>
    </row>
    <row r="3776" spans="15:19">
      <c r="O3776"/>
      <c r="P3776"/>
      <c r="R3776"/>
      <c r="S3776"/>
    </row>
    <row r="3777" spans="15:19">
      <c r="O3777"/>
      <c r="P3777"/>
      <c r="R3777"/>
      <c r="S3777"/>
    </row>
    <row r="3778" spans="15:19">
      <c r="O3778"/>
      <c r="P3778"/>
      <c r="R3778"/>
      <c r="S3778"/>
    </row>
    <row r="3779" spans="15:19">
      <c r="O3779"/>
      <c r="P3779"/>
      <c r="R3779"/>
      <c r="S3779"/>
    </row>
    <row r="3780" spans="15:19">
      <c r="O3780"/>
      <c r="P3780"/>
      <c r="R3780"/>
      <c r="S3780"/>
    </row>
    <row r="3781" spans="15:19">
      <c r="O3781"/>
      <c r="P3781"/>
      <c r="R3781"/>
      <c r="S3781"/>
    </row>
    <row r="3782" spans="15:19">
      <c r="O3782"/>
      <c r="P3782"/>
      <c r="R3782"/>
      <c r="S3782"/>
    </row>
    <row r="3783" spans="15:19">
      <c r="O3783"/>
      <c r="P3783"/>
      <c r="R3783"/>
      <c r="S3783"/>
    </row>
    <row r="3784" spans="15:19">
      <c r="O3784"/>
      <c r="P3784"/>
      <c r="R3784"/>
      <c r="S3784"/>
    </row>
    <row r="3785" spans="15:19">
      <c r="O3785"/>
      <c r="P3785"/>
      <c r="R3785"/>
      <c r="S3785"/>
    </row>
    <row r="3786" spans="15:19">
      <c r="O3786"/>
      <c r="P3786"/>
      <c r="R3786"/>
      <c r="S3786"/>
    </row>
    <row r="3787" spans="15:19">
      <c r="O3787"/>
      <c r="P3787"/>
      <c r="R3787"/>
      <c r="S3787"/>
    </row>
    <row r="3788" spans="15:19">
      <c r="O3788"/>
      <c r="P3788"/>
      <c r="R3788"/>
      <c r="S3788"/>
    </row>
    <row r="3789" spans="15:19">
      <c r="O3789"/>
      <c r="P3789"/>
      <c r="R3789"/>
      <c r="S3789"/>
    </row>
    <row r="3790" spans="15:19">
      <c r="O3790"/>
      <c r="P3790"/>
      <c r="R3790"/>
      <c r="S3790"/>
    </row>
    <row r="3791" spans="15:19">
      <c r="O3791"/>
      <c r="P3791"/>
      <c r="R3791"/>
      <c r="S3791"/>
    </row>
    <row r="3792" spans="15:19">
      <c r="O3792"/>
      <c r="P3792"/>
      <c r="R3792"/>
      <c r="S3792"/>
    </row>
    <row r="3793" spans="15:19">
      <c r="O3793"/>
      <c r="P3793"/>
      <c r="R3793"/>
      <c r="S3793"/>
    </row>
    <row r="3794" spans="15:19">
      <c r="O3794"/>
      <c r="P3794"/>
      <c r="R3794"/>
      <c r="S3794"/>
    </row>
    <row r="3795" spans="15:19">
      <c r="O3795"/>
      <c r="P3795"/>
      <c r="R3795"/>
      <c r="S3795"/>
    </row>
    <row r="3796" spans="15:19">
      <c r="O3796"/>
      <c r="P3796"/>
      <c r="R3796"/>
      <c r="S3796"/>
    </row>
    <row r="3797" spans="15:19">
      <c r="O3797"/>
      <c r="P3797"/>
      <c r="R3797"/>
      <c r="S3797"/>
    </row>
    <row r="3798" spans="15:19">
      <c r="O3798"/>
      <c r="P3798"/>
      <c r="R3798"/>
      <c r="S3798"/>
    </row>
    <row r="3799" spans="15:19">
      <c r="O3799"/>
      <c r="P3799"/>
      <c r="R3799"/>
      <c r="S3799"/>
    </row>
    <row r="3800" spans="15:19">
      <c r="O3800"/>
      <c r="P3800"/>
      <c r="R3800"/>
      <c r="S3800"/>
    </row>
    <row r="3801" spans="15:19">
      <c r="O3801"/>
      <c r="P3801"/>
      <c r="R3801"/>
      <c r="S3801"/>
    </row>
    <row r="3802" spans="15:19">
      <c r="O3802"/>
      <c r="P3802"/>
      <c r="R3802"/>
      <c r="S3802"/>
    </row>
    <row r="3803" spans="15:19">
      <c r="O3803"/>
      <c r="P3803"/>
      <c r="R3803"/>
      <c r="S3803"/>
    </row>
    <row r="3804" spans="15:19">
      <c r="O3804"/>
      <c r="P3804"/>
      <c r="R3804"/>
      <c r="S3804"/>
    </row>
    <row r="3805" spans="15:19">
      <c r="O3805"/>
      <c r="P3805"/>
      <c r="R3805"/>
      <c r="S3805"/>
    </row>
    <row r="3806" spans="15:19">
      <c r="O3806"/>
      <c r="P3806"/>
      <c r="R3806"/>
      <c r="S3806"/>
    </row>
    <row r="3807" spans="15:19">
      <c r="O3807"/>
      <c r="P3807"/>
      <c r="R3807"/>
      <c r="S3807"/>
    </row>
    <row r="3808" spans="15:19">
      <c r="O3808"/>
      <c r="P3808"/>
      <c r="R3808"/>
      <c r="S3808"/>
    </row>
    <row r="3809" spans="15:19">
      <c r="O3809"/>
      <c r="P3809"/>
      <c r="R3809"/>
      <c r="S3809"/>
    </row>
    <row r="3810" spans="15:19">
      <c r="O3810"/>
      <c r="P3810"/>
      <c r="R3810"/>
      <c r="S3810"/>
    </row>
    <row r="3811" spans="15:19">
      <c r="O3811"/>
      <c r="P3811"/>
      <c r="R3811"/>
      <c r="S3811"/>
    </row>
    <row r="3812" spans="15:19">
      <c r="O3812"/>
      <c r="P3812"/>
      <c r="R3812"/>
      <c r="S3812"/>
    </row>
    <row r="3813" spans="15:19">
      <c r="O3813"/>
      <c r="P3813"/>
      <c r="R3813"/>
      <c r="S3813"/>
    </row>
    <row r="3814" spans="15:19">
      <c r="O3814"/>
      <c r="P3814"/>
      <c r="R3814"/>
      <c r="S3814"/>
    </row>
    <row r="3815" spans="15:19">
      <c r="O3815"/>
      <c r="P3815"/>
      <c r="R3815"/>
      <c r="S3815"/>
    </row>
    <row r="3816" spans="15:19">
      <c r="O3816"/>
      <c r="P3816"/>
      <c r="R3816"/>
      <c r="S3816"/>
    </row>
    <row r="3817" spans="15:19">
      <c r="O3817"/>
      <c r="P3817"/>
      <c r="R3817"/>
      <c r="S3817"/>
    </row>
    <row r="3818" spans="15:19">
      <c r="O3818"/>
      <c r="P3818"/>
      <c r="R3818"/>
      <c r="S3818"/>
    </row>
    <row r="3819" spans="15:19">
      <c r="O3819"/>
      <c r="P3819"/>
      <c r="R3819"/>
      <c r="S3819"/>
    </row>
    <row r="3820" spans="15:19">
      <c r="O3820"/>
      <c r="P3820"/>
      <c r="R3820"/>
      <c r="S3820"/>
    </row>
    <row r="3821" spans="15:19">
      <c r="O3821"/>
      <c r="P3821"/>
      <c r="R3821"/>
      <c r="S3821"/>
    </row>
    <row r="3822" spans="15:19">
      <c r="O3822"/>
      <c r="P3822"/>
      <c r="R3822"/>
      <c r="S3822"/>
    </row>
    <row r="3823" spans="15:19">
      <c r="O3823"/>
      <c r="P3823"/>
      <c r="R3823"/>
      <c r="S3823"/>
    </row>
    <row r="3824" spans="15:19">
      <c r="O3824"/>
      <c r="P3824"/>
      <c r="R3824"/>
      <c r="S3824"/>
    </row>
    <row r="3825" spans="15:19">
      <c r="O3825"/>
      <c r="P3825"/>
      <c r="R3825"/>
      <c r="S3825"/>
    </row>
    <row r="3826" spans="15:19">
      <c r="O3826"/>
      <c r="P3826"/>
      <c r="R3826"/>
      <c r="S3826"/>
    </row>
    <row r="3827" spans="15:19">
      <c r="O3827"/>
      <c r="P3827"/>
      <c r="R3827"/>
      <c r="S3827"/>
    </row>
    <row r="3828" spans="15:19">
      <c r="O3828"/>
      <c r="P3828"/>
      <c r="R3828"/>
      <c r="S3828"/>
    </row>
    <row r="3829" spans="15:19">
      <c r="O3829"/>
      <c r="P3829"/>
      <c r="R3829"/>
      <c r="S3829"/>
    </row>
    <row r="3830" spans="15:19">
      <c r="O3830"/>
      <c r="P3830"/>
      <c r="R3830"/>
      <c r="S3830"/>
    </row>
    <row r="3831" spans="15:19">
      <c r="O3831"/>
      <c r="P3831"/>
      <c r="R3831"/>
      <c r="S3831"/>
    </row>
    <row r="3832" spans="15:19">
      <c r="O3832"/>
      <c r="P3832"/>
      <c r="R3832"/>
      <c r="S3832"/>
    </row>
    <row r="3833" spans="15:19">
      <c r="O3833"/>
      <c r="P3833"/>
      <c r="R3833"/>
      <c r="S3833"/>
    </row>
    <row r="3834" spans="15:19">
      <c r="O3834"/>
      <c r="P3834"/>
      <c r="R3834"/>
      <c r="S3834"/>
    </row>
    <row r="3835" spans="15:19">
      <c r="O3835"/>
      <c r="P3835"/>
      <c r="R3835"/>
      <c r="S3835"/>
    </row>
    <row r="3836" spans="15:19">
      <c r="O3836"/>
      <c r="P3836"/>
      <c r="R3836"/>
      <c r="S3836"/>
    </row>
    <row r="3837" spans="15:19">
      <c r="O3837"/>
      <c r="P3837"/>
      <c r="R3837"/>
      <c r="S3837"/>
    </row>
    <row r="3838" spans="15:19">
      <c r="O3838"/>
      <c r="P3838"/>
      <c r="R3838"/>
      <c r="S3838"/>
    </row>
    <row r="3839" spans="15:19">
      <c r="O3839"/>
      <c r="P3839"/>
      <c r="R3839"/>
      <c r="S3839"/>
    </row>
    <row r="3840" spans="15:19">
      <c r="O3840"/>
      <c r="P3840"/>
      <c r="R3840"/>
      <c r="S3840"/>
    </row>
    <row r="3841" spans="15:19">
      <c r="O3841"/>
      <c r="P3841"/>
      <c r="R3841"/>
      <c r="S3841"/>
    </row>
    <row r="3842" spans="15:19">
      <c r="O3842"/>
      <c r="P3842"/>
      <c r="R3842"/>
      <c r="S3842"/>
    </row>
    <row r="3843" spans="15:19">
      <c r="O3843"/>
      <c r="P3843"/>
      <c r="R3843"/>
      <c r="S3843"/>
    </row>
    <row r="3844" spans="15:19">
      <c r="O3844"/>
      <c r="P3844"/>
      <c r="R3844"/>
      <c r="S3844"/>
    </row>
    <row r="3845" spans="15:19">
      <c r="O3845"/>
      <c r="P3845"/>
      <c r="R3845"/>
      <c r="S3845"/>
    </row>
    <row r="3846" spans="15:19">
      <c r="O3846"/>
      <c r="P3846"/>
      <c r="R3846"/>
      <c r="S3846"/>
    </row>
    <row r="3847" spans="15:19">
      <c r="O3847"/>
      <c r="P3847"/>
      <c r="R3847"/>
      <c r="S3847"/>
    </row>
    <row r="3848" spans="15:19">
      <c r="O3848"/>
      <c r="P3848"/>
      <c r="R3848"/>
      <c r="S3848"/>
    </row>
    <row r="3849" spans="15:19">
      <c r="O3849"/>
      <c r="P3849"/>
      <c r="R3849"/>
      <c r="S3849"/>
    </row>
    <row r="3850" spans="15:19">
      <c r="O3850"/>
      <c r="P3850"/>
      <c r="R3850"/>
      <c r="S3850"/>
    </row>
    <row r="3851" spans="15:19">
      <c r="O3851"/>
      <c r="P3851"/>
      <c r="R3851"/>
      <c r="S3851"/>
    </row>
    <row r="3852" spans="15:19">
      <c r="O3852"/>
      <c r="P3852"/>
      <c r="R3852"/>
      <c r="S3852"/>
    </row>
    <row r="3853" spans="15:19">
      <c r="O3853"/>
      <c r="P3853"/>
      <c r="R3853"/>
      <c r="S3853"/>
    </row>
    <row r="3854" spans="15:19">
      <c r="O3854"/>
      <c r="P3854"/>
      <c r="R3854"/>
      <c r="S3854"/>
    </row>
    <row r="3855" spans="15:19">
      <c r="O3855"/>
      <c r="P3855"/>
      <c r="R3855"/>
      <c r="S3855"/>
    </row>
    <row r="3856" spans="15:19">
      <c r="O3856"/>
      <c r="P3856"/>
      <c r="R3856"/>
      <c r="S3856"/>
    </row>
    <row r="3857" spans="15:19">
      <c r="O3857"/>
      <c r="P3857"/>
      <c r="R3857"/>
      <c r="S3857"/>
    </row>
    <row r="3858" spans="15:19">
      <c r="O3858"/>
      <c r="P3858"/>
      <c r="R3858"/>
      <c r="S3858"/>
    </row>
    <row r="3859" spans="15:19">
      <c r="O3859"/>
      <c r="P3859"/>
      <c r="R3859"/>
      <c r="S3859"/>
    </row>
    <row r="3860" spans="15:19">
      <c r="O3860"/>
      <c r="P3860"/>
      <c r="R3860"/>
      <c r="S3860"/>
    </row>
    <row r="3861" spans="15:19">
      <c r="O3861"/>
      <c r="P3861"/>
      <c r="R3861"/>
      <c r="S3861"/>
    </row>
    <row r="3862" spans="15:19">
      <c r="O3862"/>
      <c r="P3862"/>
      <c r="R3862"/>
      <c r="S3862"/>
    </row>
    <row r="3863" spans="15:19">
      <c r="O3863"/>
      <c r="P3863"/>
      <c r="R3863"/>
      <c r="S3863"/>
    </row>
    <row r="3864" spans="15:19">
      <c r="O3864"/>
      <c r="P3864"/>
      <c r="R3864"/>
      <c r="S3864"/>
    </row>
    <row r="3865" spans="15:19">
      <c r="O3865"/>
      <c r="P3865"/>
      <c r="R3865"/>
      <c r="S3865"/>
    </row>
    <row r="3866" spans="15:19">
      <c r="O3866"/>
      <c r="P3866"/>
      <c r="R3866"/>
      <c r="S3866"/>
    </row>
    <row r="3867" spans="15:19">
      <c r="O3867"/>
      <c r="P3867"/>
      <c r="R3867"/>
      <c r="S3867"/>
    </row>
    <row r="3868" spans="15:19">
      <c r="O3868"/>
      <c r="P3868"/>
      <c r="R3868"/>
      <c r="S3868"/>
    </row>
    <row r="3869" spans="15:19">
      <c r="O3869"/>
      <c r="P3869"/>
      <c r="R3869"/>
      <c r="S3869"/>
    </row>
    <row r="3870" spans="15:19">
      <c r="O3870"/>
      <c r="P3870"/>
      <c r="R3870"/>
      <c r="S3870"/>
    </row>
    <row r="3871" spans="15:19">
      <c r="O3871"/>
      <c r="P3871"/>
      <c r="R3871"/>
      <c r="S3871"/>
    </row>
    <row r="3872" spans="15:19">
      <c r="O3872"/>
      <c r="P3872"/>
      <c r="R3872"/>
      <c r="S3872"/>
    </row>
    <row r="3873" spans="15:19">
      <c r="O3873"/>
      <c r="P3873"/>
      <c r="R3873"/>
      <c r="S3873"/>
    </row>
    <row r="3874" spans="15:19">
      <c r="O3874"/>
      <c r="P3874"/>
      <c r="R3874"/>
      <c r="S3874"/>
    </row>
    <row r="3875" spans="15:19">
      <c r="O3875"/>
      <c r="P3875"/>
      <c r="R3875"/>
      <c r="S3875"/>
    </row>
    <row r="3876" spans="15:19">
      <c r="O3876"/>
      <c r="P3876"/>
      <c r="R3876"/>
      <c r="S3876"/>
    </row>
    <row r="3877" spans="15:19">
      <c r="O3877"/>
      <c r="P3877"/>
      <c r="R3877"/>
      <c r="S3877"/>
    </row>
    <row r="3878" spans="15:19">
      <c r="O3878"/>
      <c r="P3878"/>
      <c r="R3878"/>
      <c r="S3878"/>
    </row>
    <row r="3879" spans="15:19">
      <c r="O3879"/>
      <c r="P3879"/>
      <c r="R3879"/>
      <c r="S3879"/>
    </row>
    <row r="3880" spans="15:19">
      <c r="O3880"/>
      <c r="P3880"/>
      <c r="R3880"/>
      <c r="S3880"/>
    </row>
    <row r="3881" spans="15:19">
      <c r="O3881"/>
      <c r="P3881"/>
      <c r="R3881"/>
      <c r="S3881"/>
    </row>
    <row r="3882" spans="15:19">
      <c r="O3882"/>
      <c r="P3882"/>
      <c r="R3882"/>
      <c r="S3882"/>
    </row>
    <row r="3883" spans="15:19">
      <c r="O3883"/>
      <c r="P3883"/>
      <c r="R3883"/>
      <c r="S3883"/>
    </row>
    <row r="3884" spans="15:19">
      <c r="O3884"/>
      <c r="P3884"/>
      <c r="R3884"/>
      <c r="S3884"/>
    </row>
    <row r="3885" spans="15:19">
      <c r="O3885"/>
      <c r="P3885"/>
      <c r="R3885"/>
      <c r="S3885"/>
    </row>
    <row r="3886" spans="15:19">
      <c r="O3886"/>
      <c r="P3886"/>
      <c r="R3886"/>
      <c r="S3886"/>
    </row>
    <row r="3887" spans="15:19">
      <c r="O3887"/>
      <c r="P3887"/>
      <c r="R3887"/>
      <c r="S3887"/>
    </row>
    <row r="3888" spans="15:19">
      <c r="O3888"/>
      <c r="P3888"/>
      <c r="R3888"/>
      <c r="S3888"/>
    </row>
    <row r="3889" spans="15:19">
      <c r="O3889"/>
      <c r="P3889"/>
      <c r="R3889"/>
      <c r="S3889"/>
    </row>
    <row r="3890" spans="15:19">
      <c r="O3890"/>
      <c r="P3890"/>
      <c r="R3890"/>
      <c r="S3890"/>
    </row>
    <row r="3891" spans="15:19">
      <c r="O3891"/>
      <c r="P3891"/>
      <c r="R3891"/>
      <c r="S3891"/>
    </row>
    <row r="3892" spans="15:19">
      <c r="O3892"/>
      <c r="P3892"/>
      <c r="R3892"/>
      <c r="S3892"/>
    </row>
    <row r="3893" spans="15:19">
      <c r="O3893"/>
      <c r="P3893"/>
      <c r="R3893"/>
      <c r="S3893"/>
    </row>
    <row r="3894" spans="15:19">
      <c r="O3894"/>
      <c r="P3894"/>
      <c r="R3894"/>
      <c r="S3894"/>
    </row>
    <row r="3895" spans="15:19">
      <c r="O3895"/>
      <c r="P3895"/>
      <c r="R3895"/>
      <c r="S3895"/>
    </row>
    <row r="3896" spans="15:19">
      <c r="O3896"/>
      <c r="P3896"/>
      <c r="R3896"/>
      <c r="S3896"/>
    </row>
    <row r="3897" spans="15:19">
      <c r="O3897"/>
      <c r="P3897"/>
      <c r="R3897"/>
      <c r="S3897"/>
    </row>
    <row r="3898" spans="15:19">
      <c r="O3898"/>
      <c r="P3898"/>
      <c r="R3898"/>
      <c r="S3898"/>
    </row>
    <row r="3899" spans="15:19">
      <c r="O3899"/>
      <c r="P3899"/>
      <c r="R3899"/>
      <c r="S3899"/>
    </row>
    <row r="3900" spans="15:19">
      <c r="O3900"/>
      <c r="P3900"/>
      <c r="R3900"/>
      <c r="S3900"/>
    </row>
    <row r="3901" spans="15:19">
      <c r="O3901"/>
      <c r="P3901"/>
      <c r="R3901"/>
      <c r="S3901"/>
    </row>
    <row r="3902" spans="15:19">
      <c r="O3902"/>
      <c r="P3902"/>
      <c r="R3902"/>
      <c r="S3902"/>
    </row>
    <row r="3903" spans="15:19">
      <c r="O3903"/>
      <c r="P3903"/>
      <c r="R3903"/>
      <c r="S3903"/>
    </row>
    <row r="3904" spans="15:19">
      <c r="O3904"/>
      <c r="P3904"/>
      <c r="R3904"/>
      <c r="S3904"/>
    </row>
    <row r="3905" spans="15:19">
      <c r="O3905"/>
      <c r="P3905"/>
      <c r="R3905"/>
      <c r="S3905"/>
    </row>
    <row r="3906" spans="15:19">
      <c r="O3906"/>
      <c r="P3906"/>
      <c r="R3906"/>
      <c r="S3906"/>
    </row>
    <row r="3907" spans="15:19">
      <c r="O3907"/>
      <c r="P3907"/>
      <c r="R3907"/>
      <c r="S3907"/>
    </row>
    <row r="3908" spans="15:19">
      <c r="O3908"/>
      <c r="P3908"/>
      <c r="R3908"/>
      <c r="S3908"/>
    </row>
    <row r="3909" spans="15:19">
      <c r="O3909"/>
      <c r="P3909"/>
      <c r="R3909"/>
      <c r="S3909"/>
    </row>
    <row r="3910" spans="15:19">
      <c r="O3910"/>
      <c r="P3910"/>
      <c r="R3910"/>
      <c r="S3910"/>
    </row>
    <row r="3911" spans="15:19">
      <c r="O3911"/>
      <c r="P3911"/>
      <c r="R3911"/>
      <c r="S3911"/>
    </row>
    <row r="3912" spans="15:19">
      <c r="O3912"/>
      <c r="P3912"/>
      <c r="R3912"/>
      <c r="S3912"/>
    </row>
    <row r="3913" spans="15:19">
      <c r="O3913"/>
      <c r="P3913"/>
      <c r="R3913"/>
      <c r="S3913"/>
    </row>
    <row r="3914" spans="15:19">
      <c r="O3914"/>
      <c r="P3914"/>
      <c r="R3914"/>
      <c r="S3914"/>
    </row>
    <row r="3915" spans="15:19">
      <c r="O3915"/>
      <c r="P3915"/>
      <c r="R3915"/>
      <c r="S3915"/>
    </row>
    <row r="3916" spans="15:19">
      <c r="O3916"/>
      <c r="P3916"/>
      <c r="R3916"/>
      <c r="S3916"/>
    </row>
    <row r="3917" spans="15:19">
      <c r="O3917"/>
      <c r="P3917"/>
      <c r="R3917"/>
      <c r="S3917"/>
    </row>
    <row r="3918" spans="15:19">
      <c r="O3918"/>
      <c r="P3918"/>
      <c r="R3918"/>
      <c r="S3918"/>
    </row>
    <row r="3919" spans="15:19">
      <c r="O3919"/>
      <c r="P3919"/>
      <c r="R3919"/>
      <c r="S3919"/>
    </row>
    <row r="3920" spans="15:19">
      <c r="O3920"/>
      <c r="P3920"/>
      <c r="R3920"/>
      <c r="S3920"/>
    </row>
    <row r="3921" spans="15:19">
      <c r="O3921"/>
      <c r="P3921"/>
      <c r="R3921"/>
      <c r="S3921"/>
    </row>
    <row r="3922" spans="15:19">
      <c r="O3922"/>
      <c r="P3922"/>
      <c r="R3922"/>
      <c r="S3922"/>
    </row>
    <row r="3923" spans="15:19">
      <c r="O3923"/>
      <c r="P3923"/>
      <c r="R3923"/>
      <c r="S3923"/>
    </row>
    <row r="3924" spans="15:19">
      <c r="O3924"/>
      <c r="P3924"/>
      <c r="R3924"/>
      <c r="S3924"/>
    </row>
    <row r="3925" spans="15:19">
      <c r="O3925"/>
      <c r="P3925"/>
      <c r="R3925"/>
      <c r="S3925"/>
    </row>
    <row r="3926" spans="15:19">
      <c r="O3926"/>
      <c r="P3926"/>
      <c r="R3926"/>
      <c r="S3926"/>
    </row>
    <row r="3927" spans="15:19">
      <c r="O3927"/>
      <c r="P3927"/>
      <c r="R3927"/>
      <c r="S3927"/>
    </row>
    <row r="3928" spans="15:19">
      <c r="O3928"/>
      <c r="P3928"/>
      <c r="R3928"/>
      <c r="S3928"/>
    </row>
    <row r="3929" spans="15:19">
      <c r="O3929"/>
      <c r="P3929"/>
      <c r="R3929"/>
      <c r="S3929"/>
    </row>
    <row r="3930" spans="15:19">
      <c r="O3930"/>
      <c r="P3930"/>
      <c r="R3930"/>
      <c r="S3930"/>
    </row>
    <row r="3931" spans="15:19">
      <c r="O3931"/>
      <c r="P3931"/>
      <c r="R3931"/>
      <c r="S3931"/>
    </row>
    <row r="3932" spans="15:19">
      <c r="O3932"/>
      <c r="P3932"/>
      <c r="R3932"/>
      <c r="S3932"/>
    </row>
    <row r="3933" spans="15:19">
      <c r="O3933"/>
      <c r="P3933"/>
      <c r="R3933"/>
      <c r="S3933"/>
    </row>
    <row r="3934" spans="15:19">
      <c r="O3934"/>
      <c r="P3934"/>
      <c r="R3934"/>
      <c r="S3934"/>
    </row>
    <row r="3935" spans="15:19">
      <c r="O3935"/>
      <c r="P3935"/>
      <c r="R3935"/>
      <c r="S3935"/>
    </row>
    <row r="3936" spans="15:19">
      <c r="O3936"/>
      <c r="P3936"/>
      <c r="R3936"/>
      <c r="S3936"/>
    </row>
    <row r="3937" spans="15:19">
      <c r="O3937"/>
      <c r="P3937"/>
      <c r="R3937"/>
      <c r="S3937"/>
    </row>
    <row r="3938" spans="15:19">
      <c r="O3938"/>
      <c r="P3938"/>
      <c r="R3938"/>
      <c r="S3938"/>
    </row>
    <row r="3939" spans="15:19">
      <c r="O3939"/>
      <c r="P3939"/>
      <c r="R3939"/>
      <c r="S3939"/>
    </row>
    <row r="3940" spans="15:19">
      <c r="O3940"/>
      <c r="P3940"/>
      <c r="R3940"/>
      <c r="S3940"/>
    </row>
    <row r="3941" spans="15:19">
      <c r="O3941"/>
      <c r="P3941"/>
      <c r="R3941"/>
      <c r="S3941"/>
    </row>
    <row r="3942" spans="15:19">
      <c r="O3942"/>
      <c r="P3942"/>
      <c r="R3942"/>
      <c r="S3942"/>
    </row>
    <row r="3943" spans="15:19">
      <c r="O3943"/>
      <c r="P3943"/>
      <c r="R3943"/>
      <c r="S3943"/>
    </row>
    <row r="3944" spans="15:19">
      <c r="O3944"/>
      <c r="P3944"/>
      <c r="R3944"/>
      <c r="S3944"/>
    </row>
    <row r="3945" spans="15:19">
      <c r="O3945"/>
      <c r="P3945"/>
      <c r="R3945"/>
      <c r="S3945"/>
    </row>
    <row r="3946" spans="15:19">
      <c r="O3946"/>
      <c r="P3946"/>
      <c r="R3946"/>
      <c r="S3946"/>
    </row>
    <row r="3947" spans="15:19">
      <c r="O3947"/>
      <c r="P3947"/>
      <c r="R3947"/>
      <c r="S3947"/>
    </row>
    <row r="3948" spans="15:19">
      <c r="O3948"/>
      <c r="P3948"/>
      <c r="R3948"/>
      <c r="S3948"/>
    </row>
    <row r="3949" spans="15:19">
      <c r="O3949"/>
      <c r="P3949"/>
      <c r="R3949"/>
      <c r="S3949"/>
    </row>
    <row r="3950" spans="15:19">
      <c r="O3950"/>
      <c r="P3950"/>
      <c r="R3950"/>
      <c r="S3950"/>
    </row>
    <row r="3951" spans="15:19">
      <c r="O3951"/>
      <c r="P3951"/>
      <c r="R3951"/>
      <c r="S3951"/>
    </row>
    <row r="3952" spans="15:19">
      <c r="O3952"/>
      <c r="P3952"/>
      <c r="R3952"/>
      <c r="S3952"/>
    </row>
    <row r="3953" spans="15:19">
      <c r="O3953"/>
      <c r="P3953"/>
      <c r="R3953"/>
      <c r="S3953"/>
    </row>
    <row r="3954" spans="15:19">
      <c r="O3954"/>
      <c r="P3954"/>
      <c r="R3954"/>
      <c r="S3954"/>
    </row>
    <row r="3955" spans="15:19">
      <c r="O3955"/>
      <c r="P3955"/>
      <c r="R3955"/>
      <c r="S3955"/>
    </row>
    <row r="3956" spans="15:19">
      <c r="O3956"/>
      <c r="P3956"/>
      <c r="R3956"/>
      <c r="S3956"/>
    </row>
    <row r="3957" spans="15:19">
      <c r="O3957"/>
      <c r="P3957"/>
      <c r="R3957"/>
      <c r="S3957"/>
    </row>
    <row r="3958" spans="15:19">
      <c r="O3958"/>
      <c r="P3958"/>
      <c r="R3958"/>
      <c r="S3958"/>
    </row>
    <row r="3959" spans="15:19">
      <c r="O3959"/>
      <c r="P3959"/>
      <c r="R3959"/>
      <c r="S3959"/>
    </row>
    <row r="3960" spans="15:19">
      <c r="O3960"/>
      <c r="P3960"/>
      <c r="R3960"/>
      <c r="S3960"/>
    </row>
    <row r="3961" spans="15:19">
      <c r="O3961"/>
      <c r="P3961"/>
      <c r="R3961"/>
      <c r="S3961"/>
    </row>
    <row r="3962" spans="15:19">
      <c r="O3962"/>
      <c r="P3962"/>
      <c r="R3962"/>
      <c r="S3962"/>
    </row>
    <row r="3963" spans="15:19">
      <c r="O3963"/>
      <c r="P3963"/>
      <c r="R3963"/>
      <c r="S3963"/>
    </row>
    <row r="3964" spans="15:19">
      <c r="O3964"/>
      <c r="P3964"/>
      <c r="R3964"/>
      <c r="S3964"/>
    </row>
    <row r="3965" spans="15:19">
      <c r="O3965"/>
      <c r="P3965"/>
      <c r="R3965"/>
      <c r="S3965"/>
    </row>
    <row r="3966" spans="15:19">
      <c r="O3966"/>
      <c r="P3966"/>
      <c r="R3966"/>
      <c r="S3966"/>
    </row>
    <row r="3967" spans="15:19">
      <c r="O3967"/>
      <c r="P3967"/>
      <c r="R3967"/>
      <c r="S3967"/>
    </row>
    <row r="3968" spans="15:19">
      <c r="O3968"/>
      <c r="P3968"/>
      <c r="R3968"/>
      <c r="S3968"/>
    </row>
    <row r="3969" spans="15:19">
      <c r="O3969"/>
      <c r="P3969"/>
      <c r="R3969"/>
      <c r="S3969"/>
    </row>
    <row r="3970" spans="15:19">
      <c r="O3970"/>
      <c r="P3970"/>
      <c r="R3970"/>
      <c r="S3970"/>
    </row>
    <row r="3971" spans="15:19">
      <c r="O3971"/>
      <c r="P3971"/>
      <c r="R3971"/>
      <c r="S3971"/>
    </row>
    <row r="3972" spans="15:19">
      <c r="O3972"/>
      <c r="P3972"/>
      <c r="R3972"/>
      <c r="S3972"/>
    </row>
    <row r="3973" spans="15:19">
      <c r="O3973"/>
      <c r="P3973"/>
      <c r="R3973"/>
      <c r="S3973"/>
    </row>
    <row r="3974" spans="15:19">
      <c r="O3974"/>
      <c r="P3974"/>
      <c r="R3974"/>
      <c r="S3974"/>
    </row>
    <row r="3975" spans="15:19">
      <c r="O3975"/>
      <c r="P3975"/>
      <c r="R3975"/>
      <c r="S3975"/>
    </row>
    <row r="3976" spans="15:19">
      <c r="O3976"/>
      <c r="P3976"/>
      <c r="R3976"/>
      <c r="S3976"/>
    </row>
    <row r="3977" spans="15:19">
      <c r="O3977"/>
      <c r="P3977"/>
      <c r="R3977"/>
      <c r="S3977"/>
    </row>
    <row r="3978" spans="15:19">
      <c r="O3978"/>
      <c r="P3978"/>
      <c r="R3978"/>
      <c r="S3978"/>
    </row>
    <row r="3979" spans="15:19">
      <c r="O3979"/>
      <c r="P3979"/>
      <c r="R3979"/>
      <c r="S3979"/>
    </row>
    <row r="3980" spans="15:19">
      <c r="O3980"/>
      <c r="P3980"/>
      <c r="R3980"/>
      <c r="S3980"/>
    </row>
    <row r="3981" spans="15:19">
      <c r="O3981"/>
      <c r="P3981"/>
      <c r="R3981"/>
      <c r="S3981"/>
    </row>
    <row r="3982" spans="15:19">
      <c r="O3982"/>
      <c r="P3982"/>
      <c r="R3982"/>
      <c r="S3982"/>
    </row>
    <row r="3983" spans="15:19">
      <c r="O3983"/>
      <c r="P3983"/>
      <c r="R3983"/>
      <c r="S3983"/>
    </row>
    <row r="3984" spans="15:19">
      <c r="O3984"/>
      <c r="P3984"/>
      <c r="R3984"/>
      <c r="S3984"/>
    </row>
    <row r="3985" spans="15:19">
      <c r="O3985"/>
      <c r="P3985"/>
      <c r="R3985"/>
      <c r="S3985"/>
    </row>
    <row r="3986" spans="15:19">
      <c r="O3986"/>
      <c r="P3986"/>
      <c r="R3986"/>
      <c r="S3986"/>
    </row>
    <row r="3987" spans="15:19">
      <c r="O3987"/>
      <c r="P3987"/>
      <c r="R3987"/>
      <c r="S3987"/>
    </row>
    <row r="3988" spans="15:19">
      <c r="O3988"/>
      <c r="P3988"/>
      <c r="R3988"/>
      <c r="S3988"/>
    </row>
    <row r="3989" spans="15:19">
      <c r="O3989"/>
      <c r="P3989"/>
      <c r="R3989"/>
      <c r="S3989"/>
    </row>
    <row r="3990" spans="15:19">
      <c r="O3990"/>
      <c r="P3990"/>
      <c r="R3990"/>
      <c r="S3990"/>
    </row>
    <row r="3991" spans="15:19">
      <c r="O3991"/>
      <c r="P3991"/>
      <c r="R3991"/>
      <c r="S3991"/>
    </row>
    <row r="3992" spans="15:19">
      <c r="O3992"/>
      <c r="P3992"/>
      <c r="R3992"/>
      <c r="S3992"/>
    </row>
    <row r="3993" spans="15:19">
      <c r="O3993"/>
      <c r="P3993"/>
      <c r="R3993"/>
      <c r="S3993"/>
    </row>
    <row r="3994" spans="15:19">
      <c r="O3994"/>
      <c r="P3994"/>
      <c r="R3994"/>
      <c r="S3994"/>
    </row>
    <row r="3995" spans="15:19">
      <c r="O3995"/>
      <c r="P3995"/>
      <c r="R3995"/>
      <c r="S3995"/>
    </row>
    <row r="3996" spans="15:19">
      <c r="O3996"/>
      <c r="P3996"/>
      <c r="R3996"/>
      <c r="S3996"/>
    </row>
    <row r="3997" spans="15:19">
      <c r="O3997"/>
      <c r="P3997"/>
      <c r="R3997"/>
      <c r="S3997"/>
    </row>
    <row r="3998" spans="15:19">
      <c r="O3998"/>
      <c r="P3998"/>
      <c r="R3998"/>
      <c r="S3998"/>
    </row>
    <row r="3999" spans="15:19">
      <c r="O3999"/>
      <c r="P3999"/>
      <c r="R3999"/>
      <c r="S3999"/>
    </row>
    <row r="4000" spans="15:19">
      <c r="O4000"/>
      <c r="P4000"/>
      <c r="R4000"/>
      <c r="S4000"/>
    </row>
    <row r="4001" spans="15:19">
      <c r="O4001"/>
      <c r="P4001"/>
      <c r="R4001"/>
      <c r="S4001"/>
    </row>
    <row r="4002" spans="15:19">
      <c r="O4002"/>
      <c r="P4002"/>
      <c r="R4002"/>
      <c r="S4002"/>
    </row>
    <row r="4003" spans="15:19">
      <c r="O4003"/>
      <c r="P4003"/>
      <c r="R4003"/>
      <c r="S4003"/>
    </row>
    <row r="4004" spans="15:19">
      <c r="O4004"/>
      <c r="P4004"/>
      <c r="R4004"/>
      <c r="S4004"/>
    </row>
    <row r="4005" spans="15:19">
      <c r="O4005"/>
      <c r="P4005"/>
      <c r="R4005"/>
      <c r="S4005"/>
    </row>
    <row r="4006" spans="15:19">
      <c r="O4006"/>
      <c r="P4006"/>
      <c r="R4006"/>
      <c r="S4006"/>
    </row>
    <row r="4007" spans="15:19">
      <c r="O4007"/>
      <c r="P4007"/>
      <c r="R4007"/>
      <c r="S4007"/>
    </row>
    <row r="4008" spans="15:19">
      <c r="O4008"/>
      <c r="P4008"/>
      <c r="R4008"/>
      <c r="S4008"/>
    </row>
    <row r="4009" spans="15:19">
      <c r="O4009"/>
      <c r="P4009"/>
      <c r="R4009"/>
      <c r="S4009"/>
    </row>
    <row r="4010" spans="15:19">
      <c r="O4010"/>
      <c r="P4010"/>
      <c r="R4010"/>
      <c r="S4010"/>
    </row>
    <row r="4011" spans="15:19">
      <c r="O4011"/>
      <c r="P4011"/>
      <c r="R4011"/>
      <c r="S4011"/>
    </row>
    <row r="4012" spans="15:19">
      <c r="O4012"/>
      <c r="P4012"/>
      <c r="R4012"/>
      <c r="S4012"/>
    </row>
    <row r="4013" spans="15:19">
      <c r="O4013"/>
      <c r="P4013"/>
      <c r="R4013"/>
      <c r="S4013"/>
    </row>
    <row r="4014" spans="15:19">
      <c r="O4014"/>
      <c r="P4014"/>
      <c r="R4014"/>
      <c r="S4014"/>
    </row>
    <row r="4015" spans="15:19">
      <c r="O4015"/>
      <c r="P4015"/>
      <c r="R4015"/>
      <c r="S4015"/>
    </row>
    <row r="4016" spans="15:19">
      <c r="O4016"/>
      <c r="P4016"/>
      <c r="R4016"/>
      <c r="S4016"/>
    </row>
    <row r="4017" spans="15:19">
      <c r="O4017"/>
      <c r="P4017"/>
      <c r="R4017"/>
      <c r="S4017"/>
    </row>
    <row r="4018" spans="15:19">
      <c r="O4018"/>
      <c r="P4018"/>
      <c r="R4018"/>
      <c r="S4018"/>
    </row>
    <row r="4019" spans="15:19">
      <c r="O4019"/>
      <c r="P4019"/>
      <c r="R4019"/>
      <c r="S4019"/>
    </row>
    <row r="4020" spans="15:19">
      <c r="O4020"/>
      <c r="P4020"/>
      <c r="R4020"/>
      <c r="S4020"/>
    </row>
    <row r="4021" spans="15:19">
      <c r="O4021"/>
      <c r="P4021"/>
      <c r="R4021"/>
      <c r="S4021"/>
    </row>
    <row r="4022" spans="15:19">
      <c r="O4022"/>
      <c r="P4022"/>
      <c r="R4022"/>
      <c r="S4022"/>
    </row>
    <row r="4023" spans="15:19">
      <c r="O4023"/>
      <c r="P4023"/>
      <c r="R4023"/>
      <c r="S4023"/>
    </row>
    <row r="4024" spans="15:19">
      <c r="O4024"/>
      <c r="P4024"/>
      <c r="R4024"/>
      <c r="S4024"/>
    </row>
    <row r="4025" spans="15:19">
      <c r="O4025"/>
      <c r="P4025"/>
      <c r="R4025"/>
      <c r="S4025"/>
    </row>
    <row r="4026" spans="15:19">
      <c r="O4026"/>
      <c r="P4026"/>
      <c r="R4026"/>
      <c r="S4026"/>
    </row>
    <row r="4027" spans="15:19">
      <c r="O4027"/>
      <c r="P4027"/>
      <c r="R4027"/>
      <c r="S4027"/>
    </row>
    <row r="4028" spans="15:19">
      <c r="O4028"/>
      <c r="P4028"/>
      <c r="R4028"/>
      <c r="S4028"/>
    </row>
    <row r="4029" spans="15:19">
      <c r="O4029"/>
      <c r="P4029"/>
      <c r="R4029"/>
      <c r="S4029"/>
    </row>
    <row r="4030" spans="15:19">
      <c r="O4030"/>
      <c r="P4030"/>
      <c r="R4030"/>
      <c r="S4030"/>
    </row>
    <row r="4031" spans="15:19">
      <c r="O4031"/>
      <c r="P4031"/>
      <c r="R4031"/>
      <c r="S4031"/>
    </row>
    <row r="4032" spans="15:19">
      <c r="O4032"/>
      <c r="P4032"/>
      <c r="R4032"/>
      <c r="S4032"/>
    </row>
    <row r="4033" spans="15:19">
      <c r="O4033"/>
      <c r="P4033"/>
      <c r="R4033"/>
      <c r="S4033"/>
    </row>
    <row r="4034" spans="15:19">
      <c r="O4034"/>
      <c r="P4034"/>
      <c r="R4034"/>
      <c r="S4034"/>
    </row>
    <row r="4035" spans="15:19">
      <c r="O4035"/>
      <c r="P4035"/>
      <c r="R4035"/>
      <c r="S4035"/>
    </row>
    <row r="4036" spans="15:19">
      <c r="O4036"/>
      <c r="P4036"/>
      <c r="R4036"/>
      <c r="S4036"/>
    </row>
    <row r="4037" spans="15:19">
      <c r="O4037"/>
      <c r="P4037"/>
      <c r="R4037"/>
      <c r="S4037"/>
    </row>
    <row r="4038" spans="15:19">
      <c r="O4038"/>
      <c r="P4038"/>
      <c r="R4038"/>
      <c r="S4038"/>
    </row>
    <row r="4039" spans="15:19">
      <c r="O4039"/>
      <c r="P4039"/>
      <c r="R4039"/>
      <c r="S4039"/>
    </row>
    <row r="4040" spans="15:19">
      <c r="O4040"/>
      <c r="P4040"/>
      <c r="R4040"/>
      <c r="S4040"/>
    </row>
    <row r="4041" spans="15:19">
      <c r="O4041"/>
      <c r="P4041"/>
      <c r="R4041"/>
      <c r="S4041"/>
    </row>
    <row r="4042" spans="15:19">
      <c r="O4042"/>
      <c r="P4042"/>
      <c r="R4042"/>
      <c r="S4042"/>
    </row>
    <row r="4043" spans="15:19">
      <c r="O4043"/>
      <c r="P4043"/>
      <c r="R4043"/>
      <c r="S4043"/>
    </row>
    <row r="4044" spans="15:19">
      <c r="O4044"/>
      <c r="P4044"/>
      <c r="R4044"/>
      <c r="S4044"/>
    </row>
    <row r="4045" spans="15:19">
      <c r="O4045"/>
      <c r="P4045"/>
      <c r="R4045"/>
      <c r="S4045"/>
    </row>
    <row r="4046" spans="15:19">
      <c r="O4046"/>
      <c r="P4046"/>
      <c r="R4046"/>
      <c r="S4046"/>
    </row>
    <row r="4047" spans="15:19">
      <c r="O4047"/>
      <c r="P4047"/>
      <c r="R4047"/>
      <c r="S4047"/>
    </row>
    <row r="4048" spans="15:19">
      <c r="O4048"/>
      <c r="P4048"/>
      <c r="R4048"/>
      <c r="S4048"/>
    </row>
    <row r="4049" spans="15:19">
      <c r="O4049"/>
      <c r="P4049"/>
      <c r="R4049"/>
      <c r="S4049"/>
    </row>
    <row r="4050" spans="15:19">
      <c r="O4050"/>
      <c r="P4050"/>
      <c r="R4050"/>
      <c r="S4050"/>
    </row>
    <row r="4051" spans="15:19">
      <c r="O4051"/>
      <c r="P4051"/>
      <c r="R4051"/>
      <c r="S4051"/>
    </row>
    <row r="4052" spans="15:19">
      <c r="O4052"/>
      <c r="P4052"/>
      <c r="R4052"/>
      <c r="S4052"/>
    </row>
    <row r="4053" spans="15:19">
      <c r="O4053"/>
      <c r="P4053"/>
      <c r="R4053"/>
      <c r="S4053"/>
    </row>
    <row r="4054" spans="15:19">
      <c r="O4054"/>
      <c r="P4054"/>
      <c r="R4054"/>
      <c r="S4054"/>
    </row>
    <row r="4055" spans="15:19">
      <c r="O4055"/>
      <c r="P4055"/>
      <c r="R4055"/>
      <c r="S4055"/>
    </row>
    <row r="4056" spans="15:19">
      <c r="O4056"/>
      <c r="P4056"/>
      <c r="R4056"/>
      <c r="S4056"/>
    </row>
    <row r="4057" spans="15:19">
      <c r="O4057"/>
      <c r="P4057"/>
      <c r="R4057"/>
      <c r="S4057"/>
    </row>
    <row r="4058" spans="15:19">
      <c r="O4058"/>
      <c r="P4058"/>
      <c r="R4058"/>
      <c r="S4058"/>
    </row>
    <row r="4059" spans="15:19">
      <c r="O4059"/>
      <c r="P4059"/>
      <c r="R4059"/>
      <c r="S4059"/>
    </row>
    <row r="4060" spans="15:19">
      <c r="O4060"/>
      <c r="P4060"/>
      <c r="R4060"/>
      <c r="S4060"/>
    </row>
    <row r="4061" spans="15:19">
      <c r="O4061"/>
      <c r="P4061"/>
      <c r="R4061"/>
      <c r="S4061"/>
    </row>
    <row r="4062" spans="15:19">
      <c r="O4062"/>
      <c r="P4062"/>
      <c r="R4062"/>
      <c r="S4062"/>
    </row>
    <row r="4063" spans="15:19">
      <c r="O4063"/>
      <c r="P4063"/>
      <c r="R4063"/>
      <c r="S4063"/>
    </row>
    <row r="4064" spans="15:19">
      <c r="O4064"/>
      <c r="P4064"/>
      <c r="R4064"/>
      <c r="S4064"/>
    </row>
    <row r="4065" spans="15:19">
      <c r="O4065"/>
      <c r="P4065"/>
      <c r="R4065"/>
      <c r="S4065"/>
    </row>
    <row r="4066" spans="15:19">
      <c r="O4066"/>
      <c r="P4066"/>
      <c r="R4066"/>
      <c r="S4066"/>
    </row>
    <row r="4067" spans="15:19">
      <c r="O4067"/>
      <c r="P4067"/>
      <c r="R4067"/>
      <c r="S4067"/>
    </row>
    <row r="4068" spans="15:19">
      <c r="O4068"/>
      <c r="P4068"/>
      <c r="R4068"/>
      <c r="S4068"/>
    </row>
    <row r="4069" spans="15:19">
      <c r="O4069"/>
      <c r="P4069"/>
      <c r="R4069"/>
      <c r="S4069"/>
    </row>
    <row r="4070" spans="15:19">
      <c r="O4070"/>
      <c r="P4070"/>
      <c r="R4070"/>
      <c r="S4070"/>
    </row>
    <row r="4071" spans="15:19">
      <c r="O4071"/>
      <c r="P4071"/>
      <c r="R4071"/>
      <c r="S4071"/>
    </row>
    <row r="4072" spans="15:19">
      <c r="O4072"/>
      <c r="P4072"/>
      <c r="R4072"/>
      <c r="S4072"/>
    </row>
    <row r="4073" spans="15:19">
      <c r="O4073"/>
      <c r="P4073"/>
      <c r="R4073"/>
      <c r="S4073"/>
    </row>
    <row r="4074" spans="15:19">
      <c r="O4074"/>
      <c r="P4074"/>
      <c r="R4074"/>
      <c r="S4074"/>
    </row>
    <row r="4075" spans="15:19">
      <c r="O4075"/>
      <c r="P4075"/>
      <c r="R4075"/>
      <c r="S4075"/>
    </row>
    <row r="4076" spans="15:19">
      <c r="O4076"/>
      <c r="P4076"/>
      <c r="R4076"/>
      <c r="S4076"/>
    </row>
    <row r="4077" spans="15:19">
      <c r="O4077"/>
      <c r="P4077"/>
      <c r="R4077"/>
      <c r="S4077"/>
    </row>
    <row r="4078" spans="15:19">
      <c r="O4078"/>
      <c r="P4078"/>
      <c r="R4078"/>
      <c r="S4078"/>
    </row>
    <row r="4079" spans="15:19">
      <c r="O4079"/>
      <c r="P4079"/>
      <c r="R4079"/>
      <c r="S4079"/>
    </row>
    <row r="4080" spans="15:19">
      <c r="O4080"/>
      <c r="P4080"/>
      <c r="R4080"/>
      <c r="S4080"/>
    </row>
    <row r="4081" spans="15:19">
      <c r="O4081"/>
      <c r="P4081"/>
      <c r="R4081"/>
      <c r="S4081"/>
    </row>
    <row r="4082" spans="15:19">
      <c r="O4082"/>
      <c r="P4082"/>
      <c r="R4082"/>
      <c r="S4082"/>
    </row>
    <row r="4083" spans="15:19">
      <c r="O4083"/>
      <c r="P4083"/>
      <c r="R4083"/>
      <c r="S4083"/>
    </row>
    <row r="4084" spans="15:19">
      <c r="O4084"/>
      <c r="P4084"/>
      <c r="R4084"/>
      <c r="S4084"/>
    </row>
    <row r="4085" spans="15:19">
      <c r="O4085"/>
      <c r="P4085"/>
      <c r="R4085"/>
      <c r="S4085"/>
    </row>
    <row r="4086" spans="15:19">
      <c r="O4086"/>
      <c r="P4086"/>
      <c r="R4086"/>
      <c r="S4086"/>
    </row>
    <row r="4087" spans="15:19">
      <c r="O4087"/>
      <c r="P4087"/>
      <c r="R4087"/>
      <c r="S4087"/>
    </row>
    <row r="4088" spans="15:19">
      <c r="O4088"/>
      <c r="P4088"/>
      <c r="R4088"/>
      <c r="S4088"/>
    </row>
    <row r="4089" spans="15:19">
      <c r="O4089"/>
      <c r="P4089"/>
      <c r="R4089"/>
      <c r="S4089"/>
    </row>
    <row r="4090" spans="15:19">
      <c r="O4090"/>
      <c r="P4090"/>
      <c r="R4090"/>
      <c r="S4090"/>
    </row>
    <row r="4091" spans="15:19">
      <c r="O4091"/>
      <c r="P4091"/>
      <c r="R4091"/>
      <c r="S4091"/>
    </row>
    <row r="4092" spans="15:19">
      <c r="O4092"/>
      <c r="P4092"/>
      <c r="R4092"/>
      <c r="S4092"/>
    </row>
    <row r="4093" spans="15:19">
      <c r="O4093"/>
      <c r="P4093"/>
      <c r="R4093"/>
      <c r="S4093"/>
    </row>
    <row r="4094" spans="15:19">
      <c r="O4094"/>
      <c r="P4094"/>
      <c r="R4094"/>
      <c r="S4094"/>
    </row>
    <row r="4095" spans="15:19">
      <c r="O4095"/>
      <c r="P4095"/>
      <c r="R4095"/>
      <c r="S4095"/>
    </row>
    <row r="4096" spans="15:19">
      <c r="O4096"/>
      <c r="P4096"/>
      <c r="R4096"/>
      <c r="S4096"/>
    </row>
    <row r="4097" spans="15:19">
      <c r="O4097"/>
      <c r="P4097"/>
      <c r="R4097"/>
      <c r="S4097"/>
    </row>
    <row r="4098" spans="15:19">
      <c r="O4098"/>
      <c r="P4098"/>
      <c r="R4098"/>
      <c r="S4098"/>
    </row>
    <row r="4099" spans="15:19">
      <c r="O4099"/>
      <c r="P4099"/>
      <c r="R4099"/>
      <c r="S4099"/>
    </row>
    <row r="4100" spans="15:19">
      <c r="O4100"/>
      <c r="P4100"/>
      <c r="R4100"/>
      <c r="S4100"/>
    </row>
    <row r="4101" spans="15:19">
      <c r="O4101"/>
      <c r="P4101"/>
      <c r="R4101"/>
      <c r="S4101"/>
    </row>
    <row r="4102" spans="15:19">
      <c r="O4102"/>
      <c r="P4102"/>
      <c r="R4102"/>
      <c r="S4102"/>
    </row>
    <row r="4103" spans="15:19">
      <c r="O4103"/>
      <c r="P4103"/>
      <c r="R4103"/>
      <c r="S4103"/>
    </row>
    <row r="4104" spans="15:19">
      <c r="O4104"/>
      <c r="P4104"/>
      <c r="R4104"/>
      <c r="S4104"/>
    </row>
    <row r="4105" spans="15:19">
      <c r="O4105"/>
      <c r="P4105"/>
      <c r="R4105"/>
      <c r="S4105"/>
    </row>
    <row r="4106" spans="15:19">
      <c r="O4106"/>
      <c r="P4106"/>
      <c r="R4106"/>
      <c r="S4106"/>
    </row>
    <row r="4107" spans="15:19">
      <c r="O4107"/>
      <c r="P4107"/>
      <c r="R4107"/>
      <c r="S4107"/>
    </row>
    <row r="4108" spans="15:19">
      <c r="O4108"/>
      <c r="P4108"/>
      <c r="R4108"/>
      <c r="S4108"/>
    </row>
    <row r="4109" spans="15:19">
      <c r="O4109"/>
      <c r="P4109"/>
      <c r="R4109"/>
      <c r="S4109"/>
    </row>
    <row r="4110" spans="15:19">
      <c r="O4110"/>
      <c r="P4110"/>
      <c r="R4110"/>
      <c r="S4110"/>
    </row>
    <row r="4111" spans="15:19">
      <c r="O4111"/>
      <c r="P4111"/>
      <c r="R4111"/>
      <c r="S4111"/>
    </row>
    <row r="4112" spans="15:19">
      <c r="O4112"/>
      <c r="P4112"/>
      <c r="R4112"/>
      <c r="S4112"/>
    </row>
    <row r="4113" spans="15:19">
      <c r="O4113"/>
      <c r="P4113"/>
      <c r="R4113"/>
      <c r="S4113"/>
    </row>
    <row r="4114" spans="15:19">
      <c r="O4114"/>
      <c r="P4114"/>
      <c r="R4114"/>
      <c r="S4114"/>
    </row>
    <row r="4115" spans="15:19">
      <c r="O4115"/>
      <c r="P4115"/>
      <c r="R4115"/>
      <c r="S4115"/>
    </row>
    <row r="4116" spans="15:19">
      <c r="O4116"/>
      <c r="P4116"/>
      <c r="R4116"/>
      <c r="S4116"/>
    </row>
    <row r="4117" spans="15:19">
      <c r="O4117"/>
      <c r="P4117"/>
      <c r="R4117"/>
      <c r="S4117"/>
    </row>
    <row r="4118" spans="15:19">
      <c r="O4118"/>
      <c r="P4118"/>
      <c r="R4118"/>
      <c r="S4118"/>
    </row>
    <row r="4119" spans="15:19">
      <c r="O4119"/>
      <c r="P4119"/>
      <c r="R4119"/>
      <c r="S4119"/>
    </row>
    <row r="4120" spans="15:19">
      <c r="O4120"/>
      <c r="P4120"/>
      <c r="R4120"/>
      <c r="S4120"/>
    </row>
    <row r="4121" spans="15:19">
      <c r="O4121"/>
      <c r="P4121"/>
      <c r="R4121"/>
      <c r="S4121"/>
    </row>
    <row r="4122" spans="15:19">
      <c r="O4122"/>
      <c r="P4122"/>
      <c r="R4122"/>
      <c r="S4122"/>
    </row>
    <row r="4123" spans="15:19">
      <c r="O4123"/>
      <c r="P4123"/>
      <c r="R4123"/>
      <c r="S4123"/>
    </row>
    <row r="4124" spans="15:19">
      <c r="O4124"/>
      <c r="P4124"/>
      <c r="R4124"/>
      <c r="S4124"/>
    </row>
    <row r="4125" spans="15:19">
      <c r="O4125"/>
      <c r="P4125"/>
      <c r="R4125"/>
      <c r="S4125"/>
    </row>
    <row r="4126" spans="15:19">
      <c r="O4126"/>
      <c r="P4126"/>
      <c r="R4126"/>
      <c r="S4126"/>
    </row>
    <row r="4127" spans="15:19">
      <c r="O4127"/>
      <c r="P4127"/>
      <c r="R4127"/>
      <c r="S4127"/>
    </row>
    <row r="4128" spans="15:19">
      <c r="O4128"/>
      <c r="P4128"/>
      <c r="R4128"/>
      <c r="S4128"/>
    </row>
    <row r="4129" spans="15:19">
      <c r="O4129"/>
      <c r="P4129"/>
      <c r="R4129"/>
      <c r="S4129"/>
    </row>
    <row r="4130" spans="15:19">
      <c r="O4130"/>
      <c r="P4130"/>
      <c r="R4130"/>
      <c r="S4130"/>
    </row>
    <row r="4131" spans="15:19">
      <c r="O4131"/>
      <c r="P4131"/>
      <c r="R4131"/>
      <c r="S4131"/>
    </row>
    <row r="4132" spans="15:19">
      <c r="O4132"/>
      <c r="P4132"/>
      <c r="R4132"/>
      <c r="S4132"/>
    </row>
    <row r="4133" spans="15:19">
      <c r="O4133"/>
      <c r="P4133"/>
      <c r="R4133"/>
      <c r="S4133"/>
    </row>
    <row r="4134" spans="15:19">
      <c r="O4134"/>
      <c r="P4134"/>
      <c r="R4134"/>
      <c r="S4134"/>
    </row>
    <row r="4135" spans="15:19">
      <c r="O4135"/>
      <c r="P4135"/>
      <c r="R4135"/>
      <c r="S4135"/>
    </row>
    <row r="4136" spans="15:19">
      <c r="O4136"/>
      <c r="P4136"/>
      <c r="R4136"/>
      <c r="S4136"/>
    </row>
    <row r="4137" spans="15:19">
      <c r="O4137"/>
      <c r="P4137"/>
      <c r="R4137"/>
      <c r="S4137"/>
    </row>
    <row r="4138" spans="15:19">
      <c r="O4138"/>
      <c r="P4138"/>
      <c r="R4138"/>
      <c r="S4138"/>
    </row>
    <row r="4139" spans="15:19">
      <c r="O4139"/>
      <c r="P4139"/>
      <c r="R4139"/>
      <c r="S4139"/>
    </row>
    <row r="4140" spans="15:19">
      <c r="O4140"/>
      <c r="P4140"/>
      <c r="R4140"/>
      <c r="S4140"/>
    </row>
    <row r="4141" spans="15:19">
      <c r="O4141"/>
      <c r="P4141"/>
      <c r="R4141"/>
      <c r="S4141"/>
    </row>
    <row r="4142" spans="15:19">
      <c r="O4142"/>
      <c r="P4142"/>
      <c r="R4142"/>
      <c r="S4142"/>
    </row>
    <row r="4143" spans="15:19">
      <c r="O4143"/>
      <c r="P4143"/>
      <c r="R4143"/>
      <c r="S4143"/>
    </row>
    <row r="4144" spans="15:19">
      <c r="O4144"/>
      <c r="P4144"/>
      <c r="R4144"/>
      <c r="S4144"/>
    </row>
    <row r="4145" spans="15:19">
      <c r="O4145"/>
      <c r="P4145"/>
      <c r="R4145"/>
      <c r="S4145"/>
    </row>
    <row r="4146" spans="15:19">
      <c r="O4146"/>
      <c r="P4146"/>
      <c r="R4146"/>
      <c r="S4146"/>
    </row>
    <row r="4147" spans="15:19">
      <c r="O4147"/>
      <c r="P4147"/>
      <c r="R4147"/>
      <c r="S4147"/>
    </row>
    <row r="4148" spans="15:19">
      <c r="O4148"/>
      <c r="P4148"/>
      <c r="R4148"/>
      <c r="S4148"/>
    </row>
    <row r="4149" spans="15:19">
      <c r="O4149"/>
      <c r="P4149"/>
      <c r="R4149"/>
      <c r="S4149"/>
    </row>
    <row r="4150" spans="15:19">
      <c r="O4150"/>
      <c r="P4150"/>
      <c r="R4150"/>
      <c r="S4150"/>
    </row>
    <row r="4151" spans="15:19">
      <c r="O4151"/>
      <c r="P4151"/>
      <c r="R4151"/>
      <c r="S4151"/>
    </row>
    <row r="4152" spans="15:19">
      <c r="O4152"/>
      <c r="P4152"/>
      <c r="R4152"/>
      <c r="S4152"/>
    </row>
    <row r="4153" spans="15:19">
      <c r="O4153"/>
      <c r="P4153"/>
      <c r="R4153"/>
      <c r="S4153"/>
    </row>
    <row r="4154" spans="15:19">
      <c r="O4154"/>
      <c r="P4154"/>
      <c r="R4154"/>
      <c r="S4154"/>
    </row>
    <row r="4155" spans="15:19">
      <c r="O4155"/>
      <c r="P4155"/>
      <c r="R4155"/>
      <c r="S4155"/>
    </row>
    <row r="4156" spans="15:19">
      <c r="O4156"/>
      <c r="P4156"/>
      <c r="R4156"/>
      <c r="S4156"/>
    </row>
    <row r="4157" spans="15:19">
      <c r="O4157"/>
      <c r="P4157"/>
      <c r="R4157"/>
      <c r="S4157"/>
    </row>
    <row r="4158" spans="15:19">
      <c r="O4158"/>
      <c r="P4158"/>
      <c r="R4158"/>
      <c r="S4158"/>
    </row>
    <row r="4159" spans="15:19">
      <c r="O4159"/>
      <c r="P4159"/>
      <c r="R4159"/>
      <c r="S4159"/>
    </row>
    <row r="4160" spans="15:19">
      <c r="O4160"/>
      <c r="P4160"/>
      <c r="R4160"/>
      <c r="S4160"/>
    </row>
    <row r="4161" spans="15:19">
      <c r="O4161"/>
      <c r="P4161"/>
      <c r="R4161"/>
      <c r="S4161"/>
    </row>
    <row r="4162" spans="15:19">
      <c r="O4162"/>
      <c r="P4162"/>
      <c r="R4162"/>
      <c r="S4162"/>
    </row>
    <row r="4163" spans="15:19">
      <c r="O4163"/>
      <c r="P4163"/>
      <c r="R4163"/>
      <c r="S4163"/>
    </row>
    <row r="4164" spans="15:19">
      <c r="O4164"/>
      <c r="P4164"/>
      <c r="R4164"/>
      <c r="S4164"/>
    </row>
    <row r="4165" spans="15:19">
      <c r="O4165"/>
      <c r="P4165"/>
      <c r="R4165"/>
      <c r="S4165"/>
    </row>
    <row r="4166" spans="15:19">
      <c r="O4166"/>
      <c r="P4166"/>
      <c r="R4166"/>
      <c r="S4166"/>
    </row>
    <row r="4167" spans="15:19">
      <c r="O4167"/>
      <c r="P4167"/>
      <c r="R4167"/>
      <c r="S4167"/>
    </row>
    <row r="4168" spans="15:19">
      <c r="O4168"/>
      <c r="P4168"/>
      <c r="R4168"/>
      <c r="S4168"/>
    </row>
    <row r="4169" spans="15:19">
      <c r="O4169"/>
      <c r="P4169"/>
      <c r="R4169"/>
      <c r="S4169"/>
    </row>
    <row r="4170" spans="15:19">
      <c r="O4170"/>
      <c r="P4170"/>
      <c r="R4170"/>
      <c r="S4170"/>
    </row>
    <row r="4171" spans="15:19">
      <c r="O4171"/>
      <c r="P4171"/>
      <c r="R4171"/>
      <c r="S4171"/>
    </row>
    <row r="4172" spans="15:19">
      <c r="O4172"/>
      <c r="P4172"/>
      <c r="R4172"/>
      <c r="S4172"/>
    </row>
    <row r="4173" spans="15:19">
      <c r="O4173"/>
      <c r="P4173"/>
      <c r="R4173"/>
      <c r="S4173"/>
    </row>
    <row r="4174" spans="15:19">
      <c r="O4174"/>
      <c r="P4174"/>
      <c r="R4174"/>
      <c r="S4174"/>
    </row>
    <row r="4175" spans="15:19">
      <c r="O4175"/>
      <c r="P4175"/>
      <c r="R4175"/>
      <c r="S4175"/>
    </row>
    <row r="4176" spans="15:19">
      <c r="O4176"/>
      <c r="P4176"/>
      <c r="R4176"/>
      <c r="S4176"/>
    </row>
    <row r="4177" spans="15:19">
      <c r="O4177"/>
      <c r="P4177"/>
      <c r="R4177"/>
      <c r="S4177"/>
    </row>
    <row r="4178" spans="15:19">
      <c r="R4178"/>
      <c r="S4178"/>
    </row>
    <row r="4179" spans="15:19">
      <c r="R4179"/>
      <c r="S4179"/>
    </row>
    <row r="4180" spans="15:19">
      <c r="R4180"/>
      <c r="S4180"/>
    </row>
    <row r="4181" spans="15:19">
      <c r="R4181"/>
      <c r="S4181"/>
    </row>
    <row r="4182" spans="15:19">
      <c r="R4182"/>
      <c r="S4182"/>
    </row>
    <row r="4183" spans="15:19">
      <c r="R4183"/>
      <c r="S4183"/>
    </row>
    <row r="4184" spans="15:19">
      <c r="R4184"/>
      <c r="S4184"/>
    </row>
    <row r="4185" spans="15:19">
      <c r="R4185"/>
      <c r="S4185"/>
    </row>
    <row r="4186" spans="15:19">
      <c r="R4186"/>
      <c r="S4186"/>
    </row>
    <row r="4187" spans="15:19">
      <c r="R4187"/>
      <c r="S4187"/>
    </row>
    <row r="4188" spans="15:19">
      <c r="R4188"/>
      <c r="S4188"/>
    </row>
    <row r="4189" spans="15:19">
      <c r="R4189"/>
      <c r="S4189"/>
    </row>
    <row r="4190" spans="15:19">
      <c r="R4190"/>
      <c r="S4190"/>
    </row>
    <row r="4191" spans="15:19">
      <c r="R4191"/>
      <c r="S4191"/>
    </row>
    <row r="4192" spans="15:19">
      <c r="R4192"/>
      <c r="S4192"/>
    </row>
    <row r="4193" spans="18:19">
      <c r="R4193"/>
      <c r="S4193"/>
    </row>
    <row r="4194" spans="18:19">
      <c r="R4194"/>
      <c r="S4194"/>
    </row>
    <row r="4195" spans="18:19">
      <c r="R4195"/>
      <c r="S4195"/>
    </row>
    <row r="4196" spans="18:19">
      <c r="R4196"/>
      <c r="S4196"/>
    </row>
    <row r="4197" spans="18:19">
      <c r="R4197"/>
      <c r="S4197"/>
    </row>
    <row r="4198" spans="18:19">
      <c r="R4198"/>
      <c r="S4198"/>
    </row>
    <row r="4199" spans="18:19">
      <c r="R4199"/>
      <c r="S4199"/>
    </row>
    <row r="4200" spans="18:19">
      <c r="R4200"/>
      <c r="S4200"/>
    </row>
    <row r="4201" spans="18:19">
      <c r="R4201"/>
      <c r="S4201"/>
    </row>
    <row r="4202" spans="18:19">
      <c r="R4202"/>
      <c r="S4202"/>
    </row>
    <row r="4203" spans="18:19">
      <c r="R4203"/>
      <c r="S4203"/>
    </row>
    <row r="4204" spans="18:19">
      <c r="R4204"/>
      <c r="S4204"/>
    </row>
    <row r="4205" spans="18:19">
      <c r="R4205"/>
      <c r="S4205"/>
    </row>
    <row r="4206" spans="18:19">
      <c r="R4206"/>
      <c r="S4206"/>
    </row>
    <row r="4207" spans="18:19">
      <c r="R4207"/>
      <c r="S4207"/>
    </row>
    <row r="4208" spans="18:19">
      <c r="R4208"/>
      <c r="S4208"/>
    </row>
    <row r="4209" spans="18:19">
      <c r="R4209"/>
      <c r="S4209"/>
    </row>
    <row r="4210" spans="18:19">
      <c r="R4210"/>
      <c r="S4210"/>
    </row>
    <row r="4211" spans="18:19">
      <c r="R4211"/>
      <c r="S4211"/>
    </row>
    <row r="4212" spans="18:19">
      <c r="R4212"/>
      <c r="S4212"/>
    </row>
    <row r="4213" spans="18:19">
      <c r="R4213"/>
      <c r="S4213"/>
    </row>
    <row r="4214" spans="18:19">
      <c r="R4214"/>
      <c r="S4214"/>
    </row>
    <row r="4215" spans="18:19">
      <c r="R4215"/>
      <c r="S4215"/>
    </row>
    <row r="4216" spans="18:19">
      <c r="R4216"/>
      <c r="S4216"/>
    </row>
    <row r="4217" spans="18:19">
      <c r="R4217"/>
      <c r="S4217"/>
    </row>
    <row r="4218" spans="18:19">
      <c r="R4218"/>
      <c r="S4218"/>
    </row>
    <row r="4219" spans="18:19">
      <c r="R4219"/>
      <c r="S4219"/>
    </row>
    <row r="4220" spans="18:19">
      <c r="R4220"/>
      <c r="S4220"/>
    </row>
    <row r="4221" spans="18:19">
      <c r="R4221"/>
      <c r="S4221"/>
    </row>
    <row r="4222" spans="18:19">
      <c r="R4222"/>
      <c r="S4222"/>
    </row>
    <row r="4223" spans="18:19">
      <c r="R4223"/>
      <c r="S4223"/>
    </row>
    <row r="4224" spans="18:19">
      <c r="R4224"/>
      <c r="S4224"/>
    </row>
    <row r="4225" spans="18:19">
      <c r="R4225"/>
      <c r="S4225"/>
    </row>
    <row r="4226" spans="18:19">
      <c r="R4226"/>
      <c r="S4226"/>
    </row>
    <row r="4227" spans="18:19">
      <c r="R4227"/>
      <c r="S4227"/>
    </row>
    <row r="4228" spans="18:19">
      <c r="R4228"/>
      <c r="S4228"/>
    </row>
    <row r="4229" spans="18:19">
      <c r="R4229"/>
      <c r="S4229"/>
    </row>
    <row r="4230" spans="18:19">
      <c r="R4230"/>
      <c r="S4230"/>
    </row>
    <row r="4231" spans="18:19">
      <c r="R4231"/>
      <c r="S4231"/>
    </row>
    <row r="4232" spans="18:19">
      <c r="R4232"/>
      <c r="S4232"/>
    </row>
    <row r="4233" spans="18:19">
      <c r="R4233"/>
      <c r="S4233"/>
    </row>
    <row r="4234" spans="18:19">
      <c r="R4234"/>
      <c r="S4234"/>
    </row>
    <row r="4235" spans="18:19">
      <c r="R4235"/>
      <c r="S4235"/>
    </row>
    <row r="4236" spans="18:19">
      <c r="R4236"/>
      <c r="S4236"/>
    </row>
    <row r="4237" spans="18:19">
      <c r="R4237"/>
      <c r="S4237"/>
    </row>
    <row r="4238" spans="18:19">
      <c r="R4238"/>
      <c r="S4238"/>
    </row>
    <row r="4239" spans="18:19">
      <c r="R4239"/>
      <c r="S4239"/>
    </row>
    <row r="4240" spans="18:19">
      <c r="R4240"/>
      <c r="S4240"/>
    </row>
    <row r="4241" spans="18:19">
      <c r="R4241"/>
      <c r="S4241"/>
    </row>
    <row r="4242" spans="18:19">
      <c r="R4242"/>
      <c r="S4242"/>
    </row>
    <row r="4243" spans="18:19">
      <c r="R4243"/>
      <c r="S4243"/>
    </row>
    <row r="4244" spans="18:19">
      <c r="R4244"/>
      <c r="S4244"/>
    </row>
    <row r="4245" spans="18:19">
      <c r="R4245"/>
      <c r="S4245"/>
    </row>
    <row r="4246" spans="18:19">
      <c r="R4246"/>
      <c r="S4246"/>
    </row>
    <row r="4247" spans="18:19">
      <c r="R4247"/>
      <c r="S4247"/>
    </row>
    <row r="4248" spans="18:19">
      <c r="R4248"/>
      <c r="S4248"/>
    </row>
    <row r="4249" spans="18:19">
      <c r="R4249"/>
      <c r="S4249"/>
    </row>
    <row r="4250" spans="18:19">
      <c r="R4250"/>
      <c r="S4250"/>
    </row>
    <row r="4251" spans="18:19">
      <c r="R4251"/>
      <c r="S4251"/>
    </row>
    <row r="4252" spans="18:19">
      <c r="R4252"/>
      <c r="S4252"/>
    </row>
    <row r="4253" spans="18:19">
      <c r="R4253"/>
      <c r="S4253"/>
    </row>
    <row r="4254" spans="18:19">
      <c r="R4254"/>
      <c r="S4254"/>
    </row>
    <row r="4255" spans="18:19">
      <c r="R4255"/>
      <c r="S4255"/>
    </row>
    <row r="4256" spans="18:19">
      <c r="R4256"/>
      <c r="S4256"/>
    </row>
    <row r="4257" spans="18:19">
      <c r="R4257"/>
      <c r="S4257"/>
    </row>
    <row r="4258" spans="18:19">
      <c r="R4258"/>
      <c r="S4258"/>
    </row>
    <row r="4259" spans="18:19">
      <c r="R4259"/>
      <c r="S4259"/>
    </row>
    <row r="4260" spans="18:19">
      <c r="R4260"/>
      <c r="S4260"/>
    </row>
    <row r="4261" spans="18:19">
      <c r="R4261"/>
      <c r="S4261"/>
    </row>
    <row r="4262" spans="18:19">
      <c r="R4262"/>
      <c r="S4262"/>
    </row>
    <row r="4263" spans="18:19">
      <c r="R4263"/>
      <c r="S4263"/>
    </row>
    <row r="4264" spans="18:19">
      <c r="R4264"/>
      <c r="S4264"/>
    </row>
    <row r="4265" spans="18:19">
      <c r="R4265"/>
      <c r="S4265"/>
    </row>
    <row r="4266" spans="18:19">
      <c r="R4266"/>
      <c r="S4266"/>
    </row>
    <row r="4267" spans="18:19">
      <c r="R4267"/>
      <c r="S4267"/>
    </row>
    <row r="4268" spans="18:19">
      <c r="R4268"/>
      <c r="S4268"/>
    </row>
    <row r="4269" spans="18:19">
      <c r="R4269"/>
      <c r="S4269"/>
    </row>
    <row r="4270" spans="18:19">
      <c r="R4270"/>
      <c r="S4270"/>
    </row>
    <row r="4271" spans="18:19">
      <c r="R4271"/>
      <c r="S4271"/>
    </row>
    <row r="4272" spans="18:19">
      <c r="R4272"/>
      <c r="S4272"/>
    </row>
    <row r="4273" spans="18:19">
      <c r="R4273"/>
      <c r="S4273"/>
    </row>
    <row r="4274" spans="18:19">
      <c r="R4274"/>
      <c r="S4274"/>
    </row>
    <row r="4275" spans="18:19">
      <c r="R4275"/>
      <c r="S4275"/>
    </row>
    <row r="4276" spans="18:19">
      <c r="R4276"/>
      <c r="S4276"/>
    </row>
    <row r="4277" spans="18:19">
      <c r="R4277"/>
      <c r="S4277"/>
    </row>
    <row r="4278" spans="18:19">
      <c r="R4278"/>
      <c r="S4278"/>
    </row>
    <row r="4279" spans="18:19">
      <c r="R4279"/>
      <c r="S4279"/>
    </row>
    <row r="4280" spans="18:19">
      <c r="R4280"/>
      <c r="S4280"/>
    </row>
    <row r="4281" spans="18:19">
      <c r="R4281"/>
      <c r="S4281"/>
    </row>
    <row r="4282" spans="18:19">
      <c r="R4282"/>
      <c r="S4282"/>
    </row>
    <row r="4283" spans="18:19">
      <c r="R4283"/>
      <c r="S4283"/>
    </row>
    <row r="4284" spans="18:19">
      <c r="R4284"/>
      <c r="S4284"/>
    </row>
    <row r="4285" spans="18:19">
      <c r="R4285"/>
      <c r="S4285"/>
    </row>
    <row r="4286" spans="18:19">
      <c r="R4286"/>
      <c r="S4286"/>
    </row>
    <row r="4287" spans="18:19">
      <c r="R4287"/>
      <c r="S4287"/>
    </row>
    <row r="4288" spans="18:19">
      <c r="R4288"/>
      <c r="S4288"/>
    </row>
    <row r="4289" spans="18:19">
      <c r="R4289"/>
      <c r="S4289"/>
    </row>
    <row r="4290" spans="18:19">
      <c r="R4290"/>
      <c r="S4290"/>
    </row>
    <row r="4291" spans="18:19">
      <c r="R4291"/>
      <c r="S4291"/>
    </row>
    <row r="4292" spans="18:19">
      <c r="R4292"/>
      <c r="S4292"/>
    </row>
    <row r="4293" spans="18:19">
      <c r="R4293"/>
      <c r="S4293"/>
    </row>
    <row r="4294" spans="18:19">
      <c r="R4294"/>
      <c r="S4294"/>
    </row>
    <row r="4295" spans="18:19">
      <c r="R4295"/>
      <c r="S4295"/>
    </row>
    <row r="4296" spans="18:19">
      <c r="R4296"/>
      <c r="S4296"/>
    </row>
    <row r="4297" spans="18:19">
      <c r="R4297"/>
      <c r="S4297"/>
    </row>
    <row r="4298" spans="18:19">
      <c r="R4298"/>
      <c r="S4298"/>
    </row>
    <row r="4299" spans="18:19">
      <c r="R4299"/>
      <c r="S4299"/>
    </row>
    <row r="4300" spans="18:19">
      <c r="R4300"/>
      <c r="S4300"/>
    </row>
    <row r="4301" spans="18:19">
      <c r="R4301"/>
      <c r="S4301"/>
    </row>
    <row r="4302" spans="18:19">
      <c r="R4302"/>
      <c r="S4302"/>
    </row>
    <row r="4303" spans="18:19">
      <c r="R4303"/>
      <c r="S4303"/>
    </row>
    <row r="4304" spans="18:19">
      <c r="R4304"/>
      <c r="S4304"/>
    </row>
    <row r="4305" spans="18:19">
      <c r="R4305"/>
      <c r="S4305"/>
    </row>
    <row r="4306" spans="18:19">
      <c r="R4306"/>
      <c r="S4306"/>
    </row>
    <row r="4307" spans="18:19">
      <c r="R4307"/>
      <c r="S4307"/>
    </row>
    <row r="4308" spans="18:19">
      <c r="R4308"/>
      <c r="S4308"/>
    </row>
    <row r="4309" spans="18:19">
      <c r="R4309"/>
      <c r="S4309"/>
    </row>
    <row r="4310" spans="18:19">
      <c r="R4310"/>
      <c r="S4310"/>
    </row>
    <row r="4311" spans="18:19">
      <c r="R4311"/>
      <c r="S4311"/>
    </row>
    <row r="4312" spans="18:19">
      <c r="R4312"/>
      <c r="S4312"/>
    </row>
    <row r="4313" spans="18:19">
      <c r="R4313"/>
      <c r="S4313"/>
    </row>
    <row r="4314" spans="18:19">
      <c r="R4314"/>
      <c r="S4314"/>
    </row>
    <row r="4315" spans="18:19">
      <c r="R4315"/>
      <c r="S4315"/>
    </row>
    <row r="4316" spans="18:19">
      <c r="R4316"/>
      <c r="S4316"/>
    </row>
    <row r="4317" spans="18:19">
      <c r="R4317"/>
      <c r="S4317"/>
    </row>
    <row r="4318" spans="18:19">
      <c r="R4318"/>
      <c r="S4318"/>
    </row>
    <row r="4319" spans="18:19">
      <c r="R4319"/>
      <c r="S4319"/>
    </row>
    <row r="4320" spans="18:19">
      <c r="R4320"/>
      <c r="S4320"/>
    </row>
    <row r="4321" spans="18:19">
      <c r="R4321"/>
      <c r="S4321"/>
    </row>
    <row r="4322" spans="18:19">
      <c r="R4322"/>
      <c r="S4322"/>
    </row>
    <row r="4323" spans="18:19">
      <c r="R4323"/>
      <c r="S4323"/>
    </row>
    <row r="4324" spans="18:19">
      <c r="R4324"/>
      <c r="S4324"/>
    </row>
    <row r="4325" spans="18:19">
      <c r="R4325"/>
      <c r="S4325"/>
    </row>
    <row r="4326" spans="18:19">
      <c r="R4326"/>
      <c r="S4326"/>
    </row>
    <row r="4327" spans="18:19">
      <c r="R4327"/>
      <c r="S4327"/>
    </row>
    <row r="4328" spans="18:19">
      <c r="R4328"/>
      <c r="S4328"/>
    </row>
    <row r="4329" spans="18:19">
      <c r="R4329"/>
      <c r="S4329"/>
    </row>
    <row r="4330" spans="18:19">
      <c r="R4330"/>
      <c r="S4330"/>
    </row>
    <row r="4331" spans="18:19">
      <c r="R4331"/>
      <c r="S4331"/>
    </row>
    <row r="4332" spans="18:19">
      <c r="R4332"/>
      <c r="S4332"/>
    </row>
    <row r="4333" spans="18:19">
      <c r="R4333"/>
      <c r="S4333"/>
    </row>
    <row r="4334" spans="18:19">
      <c r="R4334"/>
      <c r="S4334"/>
    </row>
    <row r="4335" spans="18:19">
      <c r="R4335"/>
      <c r="S4335"/>
    </row>
    <row r="4336" spans="18:19">
      <c r="R4336"/>
      <c r="S4336"/>
    </row>
    <row r="4337" spans="18:19">
      <c r="R4337"/>
      <c r="S4337"/>
    </row>
    <row r="4338" spans="18:19">
      <c r="R4338"/>
      <c r="S4338"/>
    </row>
    <row r="4339" spans="18:19">
      <c r="R4339"/>
      <c r="S4339"/>
    </row>
    <row r="4340" spans="18:19">
      <c r="R4340"/>
      <c r="S4340"/>
    </row>
    <row r="4341" spans="18:19">
      <c r="R4341"/>
      <c r="S4341"/>
    </row>
    <row r="4342" spans="18:19">
      <c r="R4342"/>
      <c r="S4342"/>
    </row>
    <row r="4343" spans="18:19">
      <c r="R4343"/>
      <c r="S4343"/>
    </row>
    <row r="4344" spans="18:19">
      <c r="R4344"/>
      <c r="S4344"/>
    </row>
    <row r="4345" spans="18:19">
      <c r="R4345"/>
      <c r="S4345"/>
    </row>
    <row r="4346" spans="18:19">
      <c r="R4346"/>
      <c r="S4346"/>
    </row>
    <row r="4347" spans="18:19">
      <c r="R4347"/>
      <c r="S4347"/>
    </row>
    <row r="4348" spans="18:19">
      <c r="R4348"/>
      <c r="S4348"/>
    </row>
  </sheetData>
  <phoneticPr fontId="3"/>
  <pageMargins left="0.7" right="0.7" top="0.75" bottom="0.75" header="0.3" footer="0.3"/>
  <pageSetup paperSize="9" orientation="portrait" r:id="rId1"/>
  <tableParts count="5">
    <tablePart r:id="rId2"/>
    <tablePart r:id="rId3"/>
    <tablePart r:id="rId4"/>
    <tablePart r:id="rId5"/>
    <tablePart r:id="rId6"/>
  </tableParts>
</worksheet>
</file>

<file path=xl/worksheets/sheet12.xml><?xml version="1.0" encoding="utf-8"?>
<worksheet xmlns="http://schemas.openxmlformats.org/spreadsheetml/2006/main" xmlns:r="http://schemas.openxmlformats.org/officeDocument/2006/relationships">
  <dimension ref="A1:AB69"/>
  <sheetViews>
    <sheetView showGridLines="0" topLeftCell="A7" zoomScaleNormal="100" zoomScaleSheetLayoutView="85" workbookViewId="0">
      <selection activeCell="X10" sqref="X10"/>
    </sheetView>
  </sheetViews>
  <sheetFormatPr defaultColWidth="6.42578125" defaultRowHeight="20.100000000000001" customHeight="1"/>
  <cols>
    <col min="1" max="1" width="3" style="700" customWidth="1"/>
    <col min="2" max="2" width="6.42578125" style="700" customWidth="1"/>
    <col min="3" max="4" width="6.42578125" style="700"/>
    <col min="5" max="5" width="9.28515625" style="700" bestFit="1" customWidth="1"/>
    <col min="6" max="23" width="6.42578125" style="700"/>
    <col min="24" max="24" width="9.7109375" style="700" bestFit="1" customWidth="1"/>
    <col min="25" max="16384" width="6.42578125" style="700"/>
  </cols>
  <sheetData>
    <row r="1" spans="1:28" s="692" customFormat="1" ht="9.9499999999999993" customHeight="1"/>
    <row r="2" spans="1:28" s="692" customFormat="1" ht="20.100000000000001" customHeight="1">
      <c r="H2" s="1049" t="s">
        <v>11037</v>
      </c>
      <c r="I2" s="1049"/>
      <c r="J2" s="1049"/>
      <c r="K2" s="1049"/>
      <c r="L2" s="1049"/>
      <c r="M2" s="1049"/>
      <c r="N2" s="1049"/>
      <c r="O2" s="1049"/>
      <c r="P2" s="1049"/>
      <c r="Q2" s="1049"/>
      <c r="R2" s="1049"/>
      <c r="S2" s="693" t="s">
        <v>11038</v>
      </c>
      <c r="T2" s="694"/>
      <c r="U2" s="694"/>
      <c r="W2" s="693" t="s">
        <v>11039</v>
      </c>
      <c r="X2" s="694"/>
      <c r="Y2" s="694"/>
    </row>
    <row r="3" spans="1:28" s="692" customFormat="1" ht="19.5" customHeight="1">
      <c r="S3" s="695" t="s">
        <v>11040</v>
      </c>
      <c r="T3" s="696" t="s">
        <v>11041</v>
      </c>
      <c r="U3" s="697"/>
      <c r="W3" s="695" t="s">
        <v>11040</v>
      </c>
      <c r="X3" s="696" t="s">
        <v>11042</v>
      </c>
      <c r="Y3" s="698"/>
      <c r="Z3" s="699"/>
    </row>
    <row r="4" spans="1:28" s="692" customFormat="1" ht="19.5" customHeight="1" thickBot="1">
      <c r="B4" s="700" t="s">
        <v>11043</v>
      </c>
      <c r="E4" s="701" t="str">
        <f>プロジェクトコード</f>
        <v>JA15R1003P</v>
      </c>
      <c r="F4" s="701"/>
      <c r="G4" s="701"/>
      <c r="H4" s="701"/>
      <c r="I4" s="701"/>
      <c r="S4" s="702" t="s">
        <v>11040</v>
      </c>
      <c r="T4" s="703" t="s">
        <v>11044</v>
      </c>
      <c r="U4" s="704"/>
      <c r="W4" s="827" t="s">
        <v>11141</v>
      </c>
      <c r="X4" s="706" t="s">
        <v>11045</v>
      </c>
      <c r="Y4" s="694"/>
      <c r="Z4" s="707"/>
    </row>
    <row r="5" spans="1:28" s="692" customFormat="1" ht="19.5" customHeight="1">
      <c r="S5" s="708"/>
      <c r="T5" s="706"/>
      <c r="U5" s="694"/>
      <c r="V5" s="700"/>
      <c r="W5" s="709" t="s">
        <v>11046</v>
      </c>
      <c r="X5" s="1050"/>
      <c r="Y5" s="1050"/>
      <c r="Z5" s="710" t="s">
        <v>11047</v>
      </c>
    </row>
    <row r="6" spans="1:28" s="694" customFormat="1" ht="20.100000000000001" customHeight="1" thickBot="1">
      <c r="B6" s="700" t="s">
        <v>11048</v>
      </c>
      <c r="E6" s="701" t="str">
        <f>プロジェクト件名</f>
        <v>ハノイ環状3号線マイジック～南タンロン区間実施設計</v>
      </c>
      <c r="F6" s="701"/>
      <c r="G6" s="701"/>
      <c r="H6" s="701"/>
      <c r="I6" s="711"/>
      <c r="J6" s="701"/>
      <c r="K6" s="701"/>
      <c r="L6" s="701"/>
      <c r="M6" s="701"/>
      <c r="N6" s="701"/>
      <c r="O6" s="701"/>
      <c r="P6" s="711"/>
      <c r="Q6" s="701"/>
      <c r="R6" s="701"/>
    </row>
    <row r="7" spans="1:28" s="694" customFormat="1" ht="9.9499999999999993" customHeight="1">
      <c r="A7" s="700"/>
      <c r="B7" s="700"/>
      <c r="C7" s="700"/>
      <c r="D7" s="700"/>
      <c r="E7" s="700"/>
      <c r="F7" s="700"/>
      <c r="G7" s="700"/>
      <c r="H7" s="700"/>
      <c r="I7" s="700"/>
      <c r="J7" s="700"/>
      <c r="K7" s="700"/>
      <c r="L7" s="700"/>
      <c r="M7" s="700"/>
      <c r="N7" s="700"/>
      <c r="O7" s="700"/>
      <c r="P7" s="700"/>
      <c r="Q7" s="700"/>
      <c r="R7" s="700"/>
      <c r="S7" s="700"/>
      <c r="T7" s="700"/>
      <c r="U7" s="700"/>
      <c r="V7" s="700"/>
      <c r="W7" s="700"/>
      <c r="X7" s="700"/>
      <c r="Y7" s="700"/>
      <c r="Z7" s="700"/>
      <c r="AA7" s="700"/>
      <c r="AB7" s="700"/>
    </row>
    <row r="8" spans="1:28" s="692" customFormat="1" ht="9.9499999999999993" customHeight="1"/>
    <row r="9" spans="1:28" s="692" customFormat="1" ht="19.5" customHeight="1">
      <c r="A9" s="694"/>
      <c r="B9" s="693" t="s">
        <v>11049</v>
      </c>
      <c r="C9" s="694"/>
      <c r="D9" s="694"/>
      <c r="E9" s="694"/>
      <c r="F9" s="694"/>
      <c r="G9" s="694"/>
      <c r="H9" s="694"/>
      <c r="I9" s="694"/>
      <c r="J9" s="694"/>
      <c r="K9" s="694"/>
      <c r="L9" s="694"/>
      <c r="M9" s="693" t="s">
        <v>11050</v>
      </c>
      <c r="N9" s="694"/>
      <c r="O9" s="694"/>
      <c r="P9" s="694"/>
      <c r="Q9" s="694"/>
      <c r="R9" s="694"/>
      <c r="S9" s="694"/>
      <c r="T9" s="694" t="s">
        <v>11143</v>
      </c>
      <c r="U9" s="694"/>
      <c r="V9" s="694"/>
      <c r="W9" s="694"/>
      <c r="X9" s="693" t="s">
        <v>11142</v>
      </c>
      <c r="Y9" s="694"/>
      <c r="Z9" s="694"/>
      <c r="AA9" s="694"/>
      <c r="AB9" s="694"/>
    </row>
    <row r="10" spans="1:28" s="694" customFormat="1" ht="20.100000000000001" customHeight="1">
      <c r="B10" s="1051" t="s">
        <v>11051</v>
      </c>
      <c r="C10" s="1052"/>
      <c r="D10" s="1051" t="s">
        <v>11052</v>
      </c>
      <c r="E10" s="1052"/>
      <c r="F10" s="1051" t="s">
        <v>11053</v>
      </c>
      <c r="G10" s="1052"/>
      <c r="H10" s="1051" t="s">
        <v>11054</v>
      </c>
      <c r="I10" s="1052"/>
      <c r="J10" s="1051" t="s">
        <v>11055</v>
      </c>
      <c r="K10" s="1052"/>
      <c r="M10" s="695" t="s">
        <v>11040</v>
      </c>
      <c r="N10" s="696" t="s">
        <v>11056</v>
      </c>
      <c r="O10" s="698"/>
      <c r="P10" s="712" t="s">
        <v>11040</v>
      </c>
      <c r="Q10" s="698"/>
      <c r="R10" s="697"/>
      <c r="T10" s="695" t="s">
        <v>11040</v>
      </c>
      <c r="U10" s="696" t="s">
        <v>11057</v>
      </c>
      <c r="V10" s="697"/>
      <c r="X10" s="694" t="str">
        <f>完成基準</f>
        <v>出来高</v>
      </c>
      <c r="AB10" s="700"/>
    </row>
    <row r="11" spans="1:28" s="694" customFormat="1" ht="20.100000000000001" customHeight="1">
      <c r="B11" s="713" t="s">
        <v>11058</v>
      </c>
      <c r="C11" s="714" t="s">
        <v>11059</v>
      </c>
      <c r="D11" s="713" t="s">
        <v>11040</v>
      </c>
      <c r="E11" s="714" t="s">
        <v>11060</v>
      </c>
      <c r="F11" s="713" t="s">
        <v>11040</v>
      </c>
      <c r="G11" s="714" t="s">
        <v>11061</v>
      </c>
      <c r="H11" s="713" t="s">
        <v>11040</v>
      </c>
      <c r="I11" s="714" t="s">
        <v>11062</v>
      </c>
      <c r="J11" s="713" t="s">
        <v>11040</v>
      </c>
      <c r="K11" s="714" t="s">
        <v>11063</v>
      </c>
      <c r="M11" s="705" t="s">
        <v>11064</v>
      </c>
      <c r="N11" s="706" t="s">
        <v>11065</v>
      </c>
      <c r="P11" s="715" t="s">
        <v>11064</v>
      </c>
      <c r="R11" s="716"/>
      <c r="T11" s="705" t="s">
        <v>11064</v>
      </c>
      <c r="U11" s="706" t="s">
        <v>11066</v>
      </c>
      <c r="V11" s="716"/>
    </row>
    <row r="12" spans="1:28" s="694" customFormat="1" ht="20.100000000000001" customHeight="1">
      <c r="B12" s="717" t="s">
        <v>11058</v>
      </c>
      <c r="C12" s="718" t="s">
        <v>11067</v>
      </c>
      <c r="D12" s="717" t="s">
        <v>11064</v>
      </c>
      <c r="E12" s="718" t="s">
        <v>11068</v>
      </c>
      <c r="F12" s="717" t="s">
        <v>11064</v>
      </c>
      <c r="G12" s="718" t="s">
        <v>11069</v>
      </c>
      <c r="H12" s="717" t="s">
        <v>11064</v>
      </c>
      <c r="I12" s="718" t="s">
        <v>11070</v>
      </c>
      <c r="J12" s="719"/>
      <c r="K12" s="720"/>
      <c r="M12" s="705" t="s">
        <v>11064</v>
      </c>
      <c r="N12" s="706" t="s">
        <v>11071</v>
      </c>
      <c r="P12" s="715" t="s">
        <v>11064</v>
      </c>
      <c r="R12" s="716"/>
      <c r="T12" s="702" t="s">
        <v>11064</v>
      </c>
      <c r="U12" s="703" t="s">
        <v>11072</v>
      </c>
      <c r="V12" s="704"/>
    </row>
    <row r="13" spans="1:28" s="694" customFormat="1" ht="20.100000000000001" customHeight="1">
      <c r="B13" s="719"/>
      <c r="C13" s="720"/>
      <c r="D13" s="717" t="s">
        <v>11064</v>
      </c>
      <c r="E13" s="718" t="s">
        <v>11073</v>
      </c>
      <c r="F13" s="719"/>
      <c r="G13" s="720"/>
      <c r="H13" s="717" t="s">
        <v>11064</v>
      </c>
      <c r="I13" s="718" t="s">
        <v>11074</v>
      </c>
      <c r="J13" s="719"/>
      <c r="K13" s="720"/>
      <c r="M13" s="705" t="s">
        <v>11064</v>
      </c>
      <c r="N13" s="706" t="s">
        <v>11075</v>
      </c>
      <c r="R13" s="716"/>
    </row>
    <row r="14" spans="1:28" s="694" customFormat="1" ht="20.100000000000001" customHeight="1">
      <c r="B14" s="721"/>
      <c r="C14" s="722"/>
      <c r="D14" s="721"/>
      <c r="E14" s="722"/>
      <c r="F14" s="721"/>
      <c r="G14" s="722"/>
      <c r="H14" s="721"/>
      <c r="I14" s="722"/>
      <c r="J14" s="721"/>
      <c r="K14" s="722"/>
      <c r="M14" s="723" t="s">
        <v>11076</v>
      </c>
      <c r="N14" s="724"/>
      <c r="O14" s="724"/>
      <c r="P14" s="724"/>
      <c r="Q14" s="724"/>
      <c r="R14" s="704" t="s">
        <v>11077</v>
      </c>
    </row>
    <row r="15" spans="1:28" s="694" customFormat="1" ht="20.100000000000001" customHeight="1"/>
    <row r="16" spans="1:28" s="694" customFormat="1" ht="19.5" customHeight="1" thickBot="1">
      <c r="A16" s="700"/>
      <c r="B16" s="725" t="s">
        <v>11078</v>
      </c>
      <c r="C16" s="700"/>
      <c r="D16" s="700"/>
      <c r="E16" s="700"/>
      <c r="F16" s="700"/>
      <c r="G16" s="700"/>
      <c r="H16" s="700"/>
      <c r="I16" s="700" t="s">
        <v>11079</v>
      </c>
      <c r="J16" s="700"/>
      <c r="K16" s="700"/>
      <c r="L16" s="700"/>
      <c r="M16" s="700"/>
      <c r="N16" s="700"/>
      <c r="O16" s="700"/>
      <c r="P16" s="700"/>
      <c r="Q16" s="700"/>
      <c r="R16" s="700"/>
      <c r="S16" s="700"/>
      <c r="T16" s="700"/>
      <c r="U16" s="700"/>
      <c r="V16" s="700"/>
      <c r="W16" s="700"/>
      <c r="X16" s="700"/>
      <c r="Y16" s="700"/>
      <c r="Z16" s="700"/>
      <c r="AA16" s="700"/>
      <c r="AB16" s="700"/>
    </row>
    <row r="17" spans="2:28" s="692" customFormat="1" ht="19.5" customHeight="1">
      <c r="B17" s="1034" t="s">
        <v>11080</v>
      </c>
      <c r="C17" s="1035"/>
      <c r="D17" s="1035"/>
      <c r="E17" s="1035"/>
      <c r="F17" s="1036"/>
      <c r="G17" s="1040" t="s">
        <v>11081</v>
      </c>
      <c r="H17" s="1041"/>
      <c r="I17" s="1044" t="s">
        <v>11082</v>
      </c>
      <c r="J17" s="1045"/>
      <c r="K17" s="1045"/>
      <c r="L17" s="1045"/>
      <c r="M17" s="1045"/>
      <c r="N17" s="1046"/>
      <c r="O17" s="1040" t="s">
        <v>11083</v>
      </c>
      <c r="P17" s="1035"/>
      <c r="Q17" s="1036"/>
      <c r="R17" s="1035" t="s">
        <v>11084</v>
      </c>
      <c r="S17" s="1035"/>
      <c r="T17" s="1035"/>
      <c r="U17" s="1035"/>
      <c r="V17" s="1035"/>
      <c r="W17" s="1035"/>
      <c r="X17" s="1035"/>
      <c r="Y17" s="1035"/>
      <c r="Z17" s="1035"/>
      <c r="AA17" s="1035"/>
      <c r="AB17" s="1036"/>
    </row>
    <row r="18" spans="2:28" s="692" customFormat="1" ht="19.5" customHeight="1" thickBot="1">
      <c r="B18" s="1037"/>
      <c r="C18" s="1038"/>
      <c r="D18" s="1038"/>
      <c r="E18" s="1038"/>
      <c r="F18" s="1039"/>
      <c r="G18" s="1042"/>
      <c r="H18" s="1043"/>
      <c r="I18" s="1037" t="s">
        <v>11085</v>
      </c>
      <c r="J18" s="1038"/>
      <c r="K18" s="1047"/>
      <c r="L18" s="1048" t="s">
        <v>11086</v>
      </c>
      <c r="M18" s="1038"/>
      <c r="N18" s="1039"/>
      <c r="O18" s="1037"/>
      <c r="P18" s="1038"/>
      <c r="Q18" s="1039"/>
      <c r="R18" s="1038"/>
      <c r="S18" s="1038"/>
      <c r="T18" s="1038"/>
      <c r="U18" s="1038"/>
      <c r="V18" s="1038"/>
      <c r="W18" s="1038"/>
      <c r="X18" s="1038"/>
      <c r="Y18" s="1038"/>
      <c r="Z18" s="1038"/>
      <c r="AA18" s="1038"/>
      <c r="AB18" s="1039"/>
    </row>
    <row r="19" spans="2:28" s="692" customFormat="1" ht="20.100000000000001" customHeight="1">
      <c r="B19" s="726" t="s">
        <v>11087</v>
      </c>
      <c r="C19" s="727"/>
      <c r="D19" s="728" t="s">
        <v>11088</v>
      </c>
      <c r="E19" s="727"/>
      <c r="F19" s="727"/>
      <c r="G19" s="729"/>
      <c r="H19" s="727"/>
      <c r="I19" s="730"/>
      <c r="J19" s="727"/>
      <c r="K19" s="727"/>
      <c r="L19" s="727"/>
      <c r="M19" s="727"/>
      <c r="N19" s="727"/>
      <c r="O19" s="727"/>
      <c r="P19" s="727"/>
      <c r="Q19" s="727"/>
      <c r="R19" s="727"/>
      <c r="S19" s="727"/>
      <c r="T19" s="727"/>
      <c r="U19" s="727"/>
      <c r="V19" s="727"/>
      <c r="W19" s="727"/>
      <c r="X19" s="727"/>
      <c r="Y19" s="727"/>
      <c r="Z19" s="727"/>
      <c r="AA19" s="727"/>
      <c r="AB19" s="731"/>
    </row>
    <row r="20" spans="2:28" s="692" customFormat="1" ht="19.5" customHeight="1">
      <c r="B20" s="732"/>
      <c r="C20" s="948" t="s">
        <v>11089</v>
      </c>
      <c r="D20" s="948"/>
      <c r="E20" s="948"/>
      <c r="F20" s="949"/>
      <c r="G20" s="952" t="s">
        <v>11090</v>
      </c>
      <c r="H20" s="1008" t="s">
        <v>11091</v>
      </c>
      <c r="I20" s="733" t="s">
        <v>11064</v>
      </c>
      <c r="J20" s="734" t="s">
        <v>11092</v>
      </c>
      <c r="K20" s="735"/>
      <c r="L20" s="736" t="s">
        <v>11091</v>
      </c>
      <c r="M20" s="734" t="s">
        <v>11093</v>
      </c>
      <c r="N20" s="737"/>
      <c r="O20" s="978" t="s">
        <v>11094</v>
      </c>
      <c r="P20" s="957"/>
      <c r="Q20" s="958"/>
      <c r="R20" s="738"/>
      <c r="S20" s="739"/>
      <c r="T20" s="740"/>
      <c r="U20" s="698"/>
      <c r="V20" s="698"/>
      <c r="W20" s="698"/>
      <c r="X20" s="698"/>
      <c r="Y20" s="698"/>
      <c r="Z20" s="698"/>
      <c r="AA20" s="698"/>
      <c r="AB20" s="741"/>
    </row>
    <row r="21" spans="2:28" s="692" customFormat="1" ht="24.95" customHeight="1" thickBot="1">
      <c r="B21" s="742"/>
      <c r="C21" s="1028"/>
      <c r="D21" s="1028"/>
      <c r="E21" s="1028"/>
      <c r="F21" s="1029"/>
      <c r="G21" s="1018"/>
      <c r="H21" s="1020"/>
      <c r="I21" s="743"/>
      <c r="J21" s="744"/>
      <c r="K21" s="744"/>
      <c r="L21" s="745"/>
      <c r="M21" s="744"/>
      <c r="N21" s="715"/>
      <c r="O21" s="993"/>
      <c r="P21" s="994"/>
      <c r="Q21" s="995"/>
      <c r="R21" s="746"/>
      <c r="S21" s="746"/>
      <c r="T21" s="708"/>
      <c r="U21" s="694"/>
      <c r="V21" s="694"/>
      <c r="W21" s="694"/>
      <c r="X21" s="694"/>
      <c r="Y21" s="694"/>
      <c r="Z21" s="694"/>
      <c r="AA21" s="694"/>
      <c r="AB21" s="747"/>
    </row>
    <row r="22" spans="2:28" s="692" customFormat="1" ht="19.5" customHeight="1">
      <c r="B22" s="726" t="s">
        <v>11095</v>
      </c>
      <c r="C22" s="727"/>
      <c r="D22" s="728"/>
      <c r="E22" s="727"/>
      <c r="F22" s="727"/>
      <c r="G22" s="729"/>
      <c r="H22" s="727"/>
      <c r="I22" s="748"/>
      <c r="J22" s="748"/>
      <c r="K22" s="748"/>
      <c r="L22" s="748"/>
      <c r="M22" s="748"/>
      <c r="N22" s="748"/>
      <c r="O22" s="748"/>
      <c r="P22" s="748"/>
      <c r="Q22" s="748"/>
      <c r="R22" s="748"/>
      <c r="S22" s="748"/>
      <c r="T22" s="748"/>
      <c r="U22" s="748"/>
      <c r="V22" s="748"/>
      <c r="W22" s="748"/>
      <c r="X22" s="748"/>
      <c r="Y22" s="748"/>
      <c r="Z22" s="748"/>
      <c r="AA22" s="748"/>
      <c r="AB22" s="749"/>
    </row>
    <row r="23" spans="2:28" s="692" customFormat="1" ht="19.5" customHeight="1">
      <c r="B23" s="732"/>
      <c r="C23" s="948" t="s">
        <v>11096</v>
      </c>
      <c r="D23" s="948"/>
      <c r="E23" s="948"/>
      <c r="F23" s="948"/>
      <c r="G23" s="952" t="s">
        <v>11097</v>
      </c>
      <c r="H23" s="1008" t="s">
        <v>11091</v>
      </c>
      <c r="I23" s="733" t="s">
        <v>11064</v>
      </c>
      <c r="J23" s="734" t="s">
        <v>11092</v>
      </c>
      <c r="K23" s="735"/>
      <c r="L23" s="736" t="s">
        <v>11091</v>
      </c>
      <c r="M23" s="734" t="s">
        <v>11093</v>
      </c>
      <c r="N23" s="737"/>
      <c r="O23" s="1031" t="s">
        <v>11094</v>
      </c>
      <c r="P23" s="1032"/>
      <c r="Q23" s="1033"/>
      <c r="R23" s="738"/>
      <c r="S23" s="739"/>
      <c r="T23" s="740"/>
      <c r="U23" s="698"/>
      <c r="V23" s="698"/>
      <c r="W23" s="698"/>
      <c r="X23" s="698"/>
      <c r="Y23" s="698"/>
      <c r="Z23" s="698"/>
      <c r="AA23" s="698"/>
      <c r="AB23" s="741"/>
    </row>
    <row r="24" spans="2:28" s="692" customFormat="1" ht="24.95" customHeight="1">
      <c r="B24" s="750"/>
      <c r="C24" s="968"/>
      <c r="D24" s="968"/>
      <c r="E24" s="968"/>
      <c r="F24" s="968"/>
      <c r="G24" s="969"/>
      <c r="H24" s="1030"/>
      <c r="I24" s="751"/>
      <c r="J24" s="752"/>
      <c r="K24" s="752"/>
      <c r="L24" s="753"/>
      <c r="M24" s="752"/>
      <c r="N24" s="754"/>
      <c r="O24" s="1022"/>
      <c r="P24" s="1023"/>
      <c r="Q24" s="1024"/>
      <c r="R24" s="755"/>
      <c r="S24" s="755"/>
      <c r="T24" s="756"/>
      <c r="U24" s="757"/>
      <c r="V24" s="757"/>
      <c r="W24" s="757"/>
      <c r="X24" s="757"/>
      <c r="Y24" s="757"/>
      <c r="Z24" s="757"/>
      <c r="AA24" s="757"/>
      <c r="AB24" s="758"/>
    </row>
    <row r="25" spans="2:28" s="692" customFormat="1" ht="19.5" customHeight="1">
      <c r="B25" s="759"/>
      <c r="C25" s="982" t="s">
        <v>11098</v>
      </c>
      <c r="D25" s="982"/>
      <c r="E25" s="982"/>
      <c r="F25" s="982"/>
      <c r="G25" s="984" t="s">
        <v>11099</v>
      </c>
      <c r="H25" s="1019" t="s">
        <v>11091</v>
      </c>
      <c r="I25" s="760" t="s">
        <v>11064</v>
      </c>
      <c r="J25" s="761" t="s">
        <v>11092</v>
      </c>
      <c r="K25" s="762"/>
      <c r="L25" s="763" t="s">
        <v>11091</v>
      </c>
      <c r="M25" s="761" t="s">
        <v>11093</v>
      </c>
      <c r="N25" s="764"/>
      <c r="O25" s="1022" t="s">
        <v>11094</v>
      </c>
      <c r="P25" s="1023"/>
      <c r="Q25" s="1024"/>
      <c r="R25" s="765"/>
      <c r="S25" s="766"/>
      <c r="T25" s="767"/>
      <c r="U25" s="768"/>
      <c r="V25" s="768"/>
      <c r="W25" s="768"/>
      <c r="X25" s="768"/>
      <c r="Y25" s="768"/>
      <c r="Z25" s="768"/>
      <c r="AA25" s="768"/>
      <c r="AB25" s="769"/>
    </row>
    <row r="26" spans="2:28" s="692" customFormat="1" ht="24.95" customHeight="1">
      <c r="B26" s="750"/>
      <c r="C26" s="968"/>
      <c r="D26" s="968"/>
      <c r="E26" s="968"/>
      <c r="F26" s="968"/>
      <c r="G26" s="1018"/>
      <c r="H26" s="1020"/>
      <c r="I26" s="751"/>
      <c r="J26" s="752"/>
      <c r="K26" s="752"/>
      <c r="L26" s="753"/>
      <c r="M26" s="752"/>
      <c r="N26" s="754"/>
      <c r="O26" s="1022"/>
      <c r="P26" s="1023"/>
      <c r="Q26" s="1024"/>
      <c r="R26" s="755"/>
      <c r="S26" s="755"/>
      <c r="T26" s="756"/>
      <c r="U26" s="757"/>
      <c r="V26" s="757"/>
      <c r="W26" s="757"/>
      <c r="X26" s="757"/>
      <c r="Y26" s="757"/>
      <c r="Z26" s="757"/>
      <c r="AA26" s="757"/>
      <c r="AB26" s="758"/>
    </row>
    <row r="27" spans="2:28" s="692" customFormat="1" ht="19.5" customHeight="1">
      <c r="B27" s="759"/>
      <c r="C27" s="982" t="s">
        <v>11098</v>
      </c>
      <c r="D27" s="982"/>
      <c r="E27" s="982"/>
      <c r="F27" s="982"/>
      <c r="G27" s="1018"/>
      <c r="H27" s="1020"/>
      <c r="I27" s="760" t="s">
        <v>11064</v>
      </c>
      <c r="J27" s="761" t="s">
        <v>11092</v>
      </c>
      <c r="K27" s="762"/>
      <c r="L27" s="763" t="s">
        <v>11091</v>
      </c>
      <c r="M27" s="761" t="s">
        <v>11093</v>
      </c>
      <c r="N27" s="764"/>
      <c r="O27" s="1022" t="s">
        <v>11094</v>
      </c>
      <c r="P27" s="1023"/>
      <c r="Q27" s="1024"/>
      <c r="R27" s="765"/>
      <c r="S27" s="766"/>
      <c r="T27" s="767"/>
      <c r="U27" s="768"/>
      <c r="V27" s="768"/>
      <c r="W27" s="768"/>
      <c r="X27" s="768"/>
      <c r="Y27" s="768"/>
      <c r="Z27" s="768"/>
      <c r="AA27" s="768"/>
      <c r="AB27" s="769"/>
    </row>
    <row r="28" spans="2:28" s="692" customFormat="1" ht="24.95" customHeight="1" thickBot="1">
      <c r="B28" s="770"/>
      <c r="C28" s="950"/>
      <c r="D28" s="950"/>
      <c r="E28" s="950"/>
      <c r="F28" s="950"/>
      <c r="G28" s="953"/>
      <c r="H28" s="1021"/>
      <c r="I28" s="771"/>
      <c r="J28" s="772"/>
      <c r="K28" s="772"/>
      <c r="L28" s="773"/>
      <c r="M28" s="772"/>
      <c r="N28" s="774"/>
      <c r="O28" s="1025"/>
      <c r="P28" s="1026"/>
      <c r="Q28" s="1027"/>
      <c r="R28" s="775"/>
      <c r="S28" s="775"/>
      <c r="T28" s="776"/>
      <c r="U28" s="777"/>
      <c r="V28" s="777"/>
      <c r="W28" s="777"/>
      <c r="X28" s="777"/>
      <c r="Y28" s="777"/>
      <c r="Z28" s="777"/>
      <c r="AA28" s="777"/>
      <c r="AB28" s="778"/>
    </row>
    <row r="29" spans="2:28" s="692" customFormat="1" ht="19.5" customHeight="1">
      <c r="B29" s="726" t="s">
        <v>11100</v>
      </c>
      <c r="C29" s="727"/>
      <c r="D29" s="728" t="s">
        <v>11101</v>
      </c>
      <c r="E29" s="727"/>
      <c r="F29" s="727"/>
      <c r="G29" s="729"/>
      <c r="H29" s="727"/>
      <c r="I29" s="748"/>
      <c r="J29" s="748"/>
      <c r="K29" s="748"/>
      <c r="L29" s="748"/>
      <c r="M29" s="748"/>
      <c r="N29" s="748"/>
      <c r="O29" s="748"/>
      <c r="P29" s="748"/>
      <c r="Q29" s="748"/>
      <c r="R29" s="748"/>
      <c r="S29" s="748"/>
      <c r="T29" s="748"/>
      <c r="U29" s="748"/>
      <c r="V29" s="748"/>
      <c r="W29" s="748"/>
      <c r="X29" s="748"/>
      <c r="Y29" s="748"/>
      <c r="Z29" s="748"/>
      <c r="AA29" s="748"/>
      <c r="AB29" s="749"/>
    </row>
    <row r="30" spans="2:28" s="692" customFormat="1" ht="19.5" customHeight="1">
      <c r="B30" s="732"/>
      <c r="C30" s="948" t="s">
        <v>11102</v>
      </c>
      <c r="D30" s="948"/>
      <c r="E30" s="948"/>
      <c r="F30" s="949"/>
      <c r="G30" s="952"/>
      <c r="H30" s="954"/>
      <c r="I30" s="733" t="s">
        <v>11064</v>
      </c>
      <c r="J30" s="734" t="s">
        <v>11092</v>
      </c>
      <c r="K30" s="735"/>
      <c r="L30" s="736" t="s">
        <v>11091</v>
      </c>
      <c r="M30" s="734" t="s">
        <v>11093</v>
      </c>
      <c r="N30" s="737"/>
      <c r="O30" s="978" t="s">
        <v>11094</v>
      </c>
      <c r="P30" s="957"/>
      <c r="Q30" s="958"/>
      <c r="R30" s="738"/>
      <c r="S30" s="739"/>
      <c r="T30" s="740"/>
      <c r="U30" s="698"/>
      <c r="V30" s="698"/>
      <c r="W30" s="698"/>
      <c r="X30" s="698"/>
      <c r="Y30" s="698"/>
      <c r="Z30" s="698"/>
      <c r="AA30" s="698"/>
      <c r="AB30" s="741"/>
    </row>
    <row r="31" spans="2:28" s="692" customFormat="1" ht="24.95" customHeight="1" thickBot="1">
      <c r="B31" s="779"/>
      <c r="C31" s="1010"/>
      <c r="D31" s="1010"/>
      <c r="E31" s="1010"/>
      <c r="F31" s="1011"/>
      <c r="G31" s="1012"/>
      <c r="H31" s="1013"/>
      <c r="I31" s="780"/>
      <c r="J31" s="781"/>
      <c r="K31" s="781"/>
      <c r="L31" s="782"/>
      <c r="M31" s="781"/>
      <c r="N31" s="783"/>
      <c r="O31" s="1014"/>
      <c r="P31" s="1015"/>
      <c r="Q31" s="1016"/>
      <c r="R31" s="784"/>
      <c r="S31" s="784"/>
      <c r="T31" s="785"/>
      <c r="U31" s="786"/>
      <c r="V31" s="786"/>
      <c r="W31" s="786"/>
      <c r="X31" s="786"/>
      <c r="Y31" s="786"/>
      <c r="Z31" s="786"/>
      <c r="AA31" s="786"/>
      <c r="AB31" s="787"/>
    </row>
    <row r="32" spans="2:28" s="692" customFormat="1" ht="19.5" customHeight="1" thickTop="1">
      <c r="B32" s="788" t="s">
        <v>11103</v>
      </c>
      <c r="C32" s="789"/>
      <c r="D32" s="790"/>
      <c r="E32" s="789"/>
      <c r="F32" s="789"/>
      <c r="G32" s="791"/>
      <c r="H32" s="789"/>
      <c r="I32" s="792"/>
      <c r="J32" s="792"/>
      <c r="K32" s="792"/>
      <c r="L32" s="792"/>
      <c r="M32" s="792"/>
      <c r="N32" s="792"/>
      <c r="O32" s="792"/>
      <c r="P32" s="792"/>
      <c r="Q32" s="792"/>
      <c r="R32" s="792"/>
      <c r="S32" s="792"/>
      <c r="T32" s="792"/>
      <c r="U32" s="792"/>
      <c r="V32" s="792"/>
      <c r="W32" s="792"/>
      <c r="X32" s="792"/>
      <c r="Y32" s="792"/>
      <c r="Z32" s="792"/>
      <c r="AA32" s="792"/>
      <c r="AB32" s="793"/>
    </row>
    <row r="33" spans="1:28" s="692" customFormat="1" ht="19.5" customHeight="1">
      <c r="B33" s="732"/>
      <c r="C33" s="948" t="s">
        <v>11104</v>
      </c>
      <c r="D33" s="948"/>
      <c r="E33" s="948"/>
      <c r="F33" s="949"/>
      <c r="G33" s="952"/>
      <c r="H33" s="954"/>
      <c r="I33" s="733" t="s">
        <v>11064</v>
      </c>
      <c r="J33" s="734" t="s">
        <v>11092</v>
      </c>
      <c r="K33" s="735"/>
      <c r="L33" s="736" t="s">
        <v>11091</v>
      </c>
      <c r="M33" s="734" t="s">
        <v>11093</v>
      </c>
      <c r="N33" s="737"/>
      <c r="O33" s="978" t="s">
        <v>11094</v>
      </c>
      <c r="P33" s="957"/>
      <c r="Q33" s="958"/>
      <c r="R33" s="738"/>
      <c r="S33" s="739"/>
      <c r="T33" s="740"/>
      <c r="U33" s="698"/>
      <c r="V33" s="698"/>
      <c r="W33" s="698"/>
      <c r="X33" s="698"/>
      <c r="Y33" s="698"/>
      <c r="Z33" s="698"/>
      <c r="AA33" s="698"/>
      <c r="AB33" s="741"/>
    </row>
    <row r="34" spans="1:28" s="692" customFormat="1" ht="24.95" customHeight="1">
      <c r="B34" s="794"/>
      <c r="C34" s="997"/>
      <c r="D34" s="997"/>
      <c r="E34" s="997"/>
      <c r="F34" s="1007"/>
      <c r="G34" s="998"/>
      <c r="H34" s="1017"/>
      <c r="I34" s="795"/>
      <c r="J34" s="796"/>
      <c r="K34" s="796"/>
      <c r="L34" s="797"/>
      <c r="M34" s="796"/>
      <c r="N34" s="798"/>
      <c r="O34" s="1004"/>
      <c r="P34" s="1005"/>
      <c r="Q34" s="1006"/>
      <c r="R34" s="799"/>
      <c r="S34" s="799"/>
      <c r="T34" s="800"/>
      <c r="U34" s="801"/>
      <c r="V34" s="801"/>
      <c r="W34" s="801"/>
      <c r="X34" s="801"/>
      <c r="Y34" s="801"/>
      <c r="Z34" s="801"/>
      <c r="AA34" s="801"/>
      <c r="AB34" s="802"/>
    </row>
    <row r="35" spans="1:28" s="692" customFormat="1" ht="19.5" customHeight="1">
      <c r="B35" s="803"/>
      <c r="C35" s="804"/>
      <c r="D35" s="805"/>
      <c r="E35" s="804"/>
      <c r="F35" s="804"/>
      <c r="G35" s="806"/>
      <c r="H35" s="804"/>
      <c r="I35" s="807"/>
      <c r="J35" s="807"/>
      <c r="K35" s="807"/>
      <c r="L35" s="807"/>
      <c r="M35" s="807"/>
      <c r="N35" s="807"/>
      <c r="O35" s="807"/>
      <c r="P35" s="807"/>
      <c r="Q35" s="807"/>
      <c r="R35" s="807"/>
      <c r="S35" s="807"/>
      <c r="T35" s="807"/>
      <c r="U35" s="807"/>
      <c r="V35" s="807"/>
      <c r="W35" s="807"/>
      <c r="X35" s="807"/>
      <c r="Y35" s="807"/>
      <c r="Z35" s="807"/>
      <c r="AA35" s="807"/>
      <c r="AB35" s="808"/>
    </row>
    <row r="36" spans="1:28" s="692" customFormat="1" ht="19.5" customHeight="1">
      <c r="B36" s="732"/>
      <c r="C36" s="948" t="s">
        <v>11105</v>
      </c>
      <c r="D36" s="948"/>
      <c r="E36" s="948"/>
      <c r="F36" s="949"/>
      <c r="G36" s="952"/>
      <c r="H36" s="954"/>
      <c r="I36" s="733" t="s">
        <v>11064</v>
      </c>
      <c r="J36" s="734" t="s">
        <v>11092</v>
      </c>
      <c r="K36" s="735"/>
      <c r="L36" s="736" t="s">
        <v>11091</v>
      </c>
      <c r="M36" s="734" t="s">
        <v>11106</v>
      </c>
      <c r="N36" s="737"/>
      <c r="O36" s="978" t="s">
        <v>11107</v>
      </c>
      <c r="P36" s="957"/>
      <c r="Q36" s="958"/>
      <c r="R36" s="738"/>
      <c r="S36" s="739"/>
      <c r="T36" s="740"/>
      <c r="U36" s="698"/>
      <c r="V36" s="698"/>
      <c r="W36" s="698"/>
      <c r="X36" s="698"/>
      <c r="Y36" s="698"/>
      <c r="Z36" s="698"/>
      <c r="AA36" s="698"/>
      <c r="AB36" s="741"/>
    </row>
    <row r="37" spans="1:28" s="692" customFormat="1" ht="24.95" customHeight="1" thickBot="1">
      <c r="B37" s="770"/>
      <c r="C37" s="950"/>
      <c r="D37" s="950"/>
      <c r="E37" s="950"/>
      <c r="F37" s="951"/>
      <c r="G37" s="953"/>
      <c r="H37" s="955"/>
      <c r="I37" s="771"/>
      <c r="J37" s="772"/>
      <c r="K37" s="772"/>
      <c r="L37" s="773"/>
      <c r="M37" s="772"/>
      <c r="N37" s="774"/>
      <c r="O37" s="996"/>
      <c r="P37" s="960"/>
      <c r="Q37" s="961"/>
      <c r="R37" s="775"/>
      <c r="S37" s="775"/>
      <c r="T37" s="776"/>
      <c r="U37" s="777"/>
      <c r="V37" s="777"/>
      <c r="W37" s="777"/>
      <c r="X37" s="777"/>
      <c r="Y37" s="777"/>
      <c r="Z37" s="777"/>
      <c r="AA37" s="777"/>
      <c r="AB37" s="778"/>
    </row>
    <row r="38" spans="1:28" s="692" customFormat="1" ht="19.5" customHeight="1">
      <c r="B38" s="788" t="s">
        <v>11108</v>
      </c>
      <c r="C38" s="789"/>
      <c r="D38" s="790"/>
      <c r="E38" s="789"/>
      <c r="F38" s="789"/>
      <c r="G38" s="791"/>
      <c r="H38" s="789"/>
      <c r="I38" s="792"/>
      <c r="J38" s="792"/>
      <c r="K38" s="792"/>
      <c r="L38" s="792"/>
      <c r="M38" s="792"/>
      <c r="N38" s="792"/>
      <c r="O38" s="792"/>
      <c r="P38" s="792"/>
      <c r="Q38" s="792"/>
      <c r="R38" s="792"/>
      <c r="S38" s="792"/>
      <c r="T38" s="792"/>
      <c r="U38" s="792"/>
      <c r="V38" s="792"/>
      <c r="W38" s="792"/>
      <c r="X38" s="792"/>
      <c r="Y38" s="792"/>
      <c r="Z38" s="792"/>
      <c r="AA38" s="792"/>
      <c r="AB38" s="793"/>
    </row>
    <row r="39" spans="1:28" s="692" customFormat="1" ht="19.5" customHeight="1">
      <c r="B39" s="732"/>
      <c r="C39" s="948" t="s">
        <v>11109</v>
      </c>
      <c r="D39" s="948"/>
      <c r="E39" s="948"/>
      <c r="F39" s="949"/>
      <c r="G39" s="952" t="s">
        <v>11110</v>
      </c>
      <c r="H39" s="1008" t="s">
        <v>11091</v>
      </c>
      <c r="I39" s="733" t="s">
        <v>11064</v>
      </c>
      <c r="J39" s="734" t="s">
        <v>11092</v>
      </c>
      <c r="K39" s="735"/>
      <c r="L39" s="736" t="s">
        <v>11091</v>
      </c>
      <c r="M39" s="734" t="s">
        <v>11093</v>
      </c>
      <c r="N39" s="737"/>
      <c r="O39" s="978" t="s">
        <v>11107</v>
      </c>
      <c r="P39" s="957"/>
      <c r="Q39" s="958"/>
      <c r="R39" s="738"/>
      <c r="S39" s="739"/>
      <c r="T39" s="740"/>
      <c r="U39" s="698"/>
      <c r="V39" s="698"/>
      <c r="W39" s="698"/>
      <c r="X39" s="698"/>
      <c r="Y39" s="698"/>
      <c r="Z39" s="698"/>
      <c r="AA39" s="698"/>
      <c r="AB39" s="741"/>
    </row>
    <row r="40" spans="1:28" s="692" customFormat="1" ht="24.95" customHeight="1">
      <c r="B40" s="794"/>
      <c r="C40" s="997"/>
      <c r="D40" s="997"/>
      <c r="E40" s="997"/>
      <c r="F40" s="1007"/>
      <c r="G40" s="998"/>
      <c r="H40" s="1009"/>
      <c r="I40" s="795"/>
      <c r="J40" s="796"/>
      <c r="K40" s="796"/>
      <c r="L40" s="797"/>
      <c r="M40" s="796"/>
      <c r="N40" s="798"/>
      <c r="O40" s="1004"/>
      <c r="P40" s="1005"/>
      <c r="Q40" s="1006"/>
      <c r="R40" s="799"/>
      <c r="S40" s="799"/>
      <c r="T40" s="800"/>
      <c r="U40" s="801"/>
      <c r="V40" s="801"/>
      <c r="W40" s="801"/>
      <c r="X40" s="801"/>
      <c r="Y40" s="801"/>
      <c r="Z40" s="801"/>
      <c r="AA40" s="801"/>
      <c r="AB40" s="802"/>
    </row>
    <row r="41" spans="1:28" s="692" customFormat="1" ht="19.5" customHeight="1">
      <c r="B41" s="803" t="s">
        <v>11111</v>
      </c>
      <c r="C41" s="804"/>
      <c r="D41" s="804"/>
      <c r="E41" s="804"/>
      <c r="F41" s="804"/>
      <c r="G41" s="806"/>
      <c r="H41" s="804"/>
      <c r="I41" s="807"/>
      <c r="J41" s="807"/>
      <c r="K41" s="807"/>
      <c r="L41" s="807"/>
      <c r="M41" s="807"/>
      <c r="N41" s="807"/>
      <c r="O41" s="807"/>
      <c r="P41" s="807"/>
      <c r="Q41" s="807"/>
      <c r="R41" s="807"/>
      <c r="S41" s="807"/>
      <c r="T41" s="807"/>
      <c r="U41" s="807"/>
      <c r="V41" s="807"/>
      <c r="W41" s="807"/>
      <c r="X41" s="807"/>
      <c r="Y41" s="807"/>
      <c r="Z41" s="807"/>
      <c r="AA41" s="807"/>
      <c r="AB41" s="808"/>
    </row>
    <row r="42" spans="1:28" s="692" customFormat="1" ht="19.5" customHeight="1">
      <c r="B42" s="732"/>
      <c r="C42" s="948" t="s">
        <v>11112</v>
      </c>
      <c r="D42" s="948"/>
      <c r="E42" s="948"/>
      <c r="F42" s="948"/>
      <c r="G42" s="952"/>
      <c r="H42" s="809"/>
      <c r="I42" s="970"/>
      <c r="J42" s="971"/>
      <c r="K42" s="971"/>
      <c r="L42" s="736" t="s">
        <v>11091</v>
      </c>
      <c r="M42" s="734" t="s">
        <v>11106</v>
      </c>
      <c r="N42" s="737"/>
      <c r="O42" s="978" t="s">
        <v>11107</v>
      </c>
      <c r="P42" s="957"/>
      <c r="Q42" s="958"/>
      <c r="R42" s="738"/>
      <c r="S42" s="739"/>
      <c r="T42" s="740"/>
      <c r="U42" s="698"/>
      <c r="V42" s="698"/>
      <c r="W42" s="698"/>
      <c r="X42" s="698"/>
      <c r="Y42" s="698"/>
      <c r="Z42" s="698"/>
      <c r="AA42" s="698"/>
      <c r="AB42" s="741"/>
    </row>
    <row r="43" spans="1:28" s="692" customFormat="1" ht="24.95" customHeight="1">
      <c r="B43" s="750"/>
      <c r="C43" s="968"/>
      <c r="D43" s="968"/>
      <c r="E43" s="968"/>
      <c r="F43" s="968"/>
      <c r="G43" s="969"/>
      <c r="H43" s="810"/>
      <c r="I43" s="972"/>
      <c r="J43" s="973"/>
      <c r="K43" s="973"/>
      <c r="L43" s="753"/>
      <c r="M43" s="752"/>
      <c r="N43" s="811"/>
      <c r="O43" s="979"/>
      <c r="P43" s="980"/>
      <c r="Q43" s="981"/>
      <c r="R43" s="755"/>
      <c r="S43" s="755"/>
      <c r="T43" s="756"/>
      <c r="U43" s="757"/>
      <c r="V43" s="757"/>
      <c r="W43" s="757"/>
      <c r="X43" s="757"/>
      <c r="Y43" s="757"/>
      <c r="Z43" s="757"/>
      <c r="AA43" s="757"/>
      <c r="AB43" s="758"/>
    </row>
    <row r="44" spans="1:28" s="692" customFormat="1" ht="19.5" customHeight="1">
      <c r="B44" s="759"/>
      <c r="C44" s="982" t="s">
        <v>11113</v>
      </c>
      <c r="D44" s="982"/>
      <c r="E44" s="982"/>
      <c r="F44" s="982"/>
      <c r="G44" s="984"/>
      <c r="H44" s="812"/>
      <c r="I44" s="985"/>
      <c r="J44" s="986"/>
      <c r="K44" s="986"/>
      <c r="L44" s="763" t="s">
        <v>11091</v>
      </c>
      <c r="M44" s="761" t="s">
        <v>11106</v>
      </c>
      <c r="N44" s="764"/>
      <c r="O44" s="1001" t="s">
        <v>11107</v>
      </c>
      <c r="P44" s="1002"/>
      <c r="Q44" s="1003"/>
      <c r="R44" s="765"/>
      <c r="S44" s="766"/>
      <c r="T44" s="767"/>
      <c r="U44" s="768"/>
      <c r="V44" s="768"/>
      <c r="W44" s="768"/>
      <c r="X44" s="768"/>
      <c r="Y44" s="768"/>
      <c r="Z44" s="768"/>
      <c r="AA44" s="768"/>
      <c r="AB44" s="769"/>
    </row>
    <row r="45" spans="1:28" s="692" customFormat="1" ht="24.95" customHeight="1">
      <c r="B45" s="794"/>
      <c r="C45" s="997"/>
      <c r="D45" s="997"/>
      <c r="E45" s="997"/>
      <c r="F45" s="997"/>
      <c r="G45" s="998"/>
      <c r="H45" s="813"/>
      <c r="I45" s="999"/>
      <c r="J45" s="1000"/>
      <c r="K45" s="1000"/>
      <c r="L45" s="797"/>
      <c r="M45" s="796"/>
      <c r="N45" s="798"/>
      <c r="O45" s="1004"/>
      <c r="P45" s="1005"/>
      <c r="Q45" s="1006"/>
      <c r="R45" s="799"/>
      <c r="S45" s="799"/>
      <c r="T45" s="800"/>
      <c r="U45" s="801"/>
      <c r="V45" s="801"/>
      <c r="W45" s="801"/>
      <c r="X45" s="801"/>
      <c r="Y45" s="801"/>
      <c r="Z45" s="801"/>
      <c r="AA45" s="801"/>
      <c r="AB45" s="802"/>
    </row>
    <row r="46" spans="1:28" s="692" customFormat="1" ht="19.5" customHeight="1">
      <c r="B46" s="803" t="s">
        <v>11114</v>
      </c>
      <c r="C46" s="804"/>
      <c r="D46" s="804"/>
      <c r="E46" s="804"/>
      <c r="F46" s="804"/>
      <c r="G46" s="806"/>
      <c r="H46" s="804"/>
      <c r="I46" s="807"/>
      <c r="J46" s="807"/>
      <c r="K46" s="807"/>
      <c r="L46" s="807"/>
      <c r="M46" s="807"/>
      <c r="N46" s="807"/>
      <c r="O46" s="807"/>
      <c r="P46" s="807"/>
      <c r="Q46" s="807"/>
      <c r="R46" s="807"/>
      <c r="S46" s="807"/>
      <c r="T46" s="807"/>
      <c r="U46" s="807"/>
      <c r="V46" s="807"/>
      <c r="W46" s="807"/>
      <c r="X46" s="807"/>
      <c r="Y46" s="807"/>
      <c r="Z46" s="807"/>
      <c r="AA46" s="807"/>
      <c r="AB46" s="808"/>
    </row>
    <row r="47" spans="1:28" s="692" customFormat="1" ht="19.5" customHeight="1">
      <c r="B47" s="732"/>
      <c r="C47" s="948" t="s">
        <v>11115</v>
      </c>
      <c r="D47" s="948"/>
      <c r="E47" s="948"/>
      <c r="F47" s="948"/>
      <c r="G47" s="952"/>
      <c r="H47" s="809"/>
      <c r="I47" s="970"/>
      <c r="J47" s="971"/>
      <c r="K47" s="971"/>
      <c r="L47" s="974"/>
      <c r="M47" s="975"/>
      <c r="N47" s="975"/>
      <c r="O47" s="978" t="s">
        <v>11107</v>
      </c>
      <c r="P47" s="957"/>
      <c r="Q47" s="958"/>
      <c r="R47" s="738"/>
      <c r="S47" s="739"/>
      <c r="T47" s="740"/>
      <c r="U47" s="698"/>
      <c r="V47" s="698"/>
      <c r="W47" s="698"/>
      <c r="X47" s="698"/>
      <c r="Y47" s="698"/>
      <c r="Z47" s="698"/>
      <c r="AA47" s="698"/>
      <c r="AB47" s="741"/>
    </row>
    <row r="48" spans="1:28" s="692" customFormat="1" ht="19.5" customHeight="1">
      <c r="A48" s="700"/>
      <c r="B48" s="750"/>
      <c r="C48" s="968"/>
      <c r="D48" s="968"/>
      <c r="E48" s="968"/>
      <c r="F48" s="968"/>
      <c r="G48" s="969"/>
      <c r="H48" s="810"/>
      <c r="I48" s="972"/>
      <c r="J48" s="973"/>
      <c r="K48" s="973"/>
      <c r="L48" s="976"/>
      <c r="M48" s="977"/>
      <c r="N48" s="977"/>
      <c r="O48" s="979"/>
      <c r="P48" s="980"/>
      <c r="Q48" s="981"/>
      <c r="R48" s="755"/>
      <c r="S48" s="755"/>
      <c r="T48" s="756"/>
      <c r="U48" s="757"/>
      <c r="V48" s="757"/>
      <c r="W48" s="757"/>
      <c r="X48" s="757"/>
      <c r="Y48" s="757"/>
      <c r="Z48" s="757"/>
      <c r="AA48" s="757"/>
      <c r="AB48" s="758"/>
    </row>
    <row r="49" spans="1:28" s="692" customFormat="1" ht="19.5" customHeight="1">
      <c r="A49" s="700"/>
      <c r="B49" s="759"/>
      <c r="C49" s="982" t="s">
        <v>11116</v>
      </c>
      <c r="D49" s="982"/>
      <c r="E49" s="982"/>
      <c r="F49" s="983"/>
      <c r="G49" s="984"/>
      <c r="H49" s="812"/>
      <c r="I49" s="985"/>
      <c r="J49" s="986"/>
      <c r="K49" s="986"/>
      <c r="L49" s="989"/>
      <c r="M49" s="990"/>
      <c r="N49" s="990"/>
      <c r="O49" s="993" t="s">
        <v>11107</v>
      </c>
      <c r="P49" s="994"/>
      <c r="Q49" s="995"/>
      <c r="R49" s="814"/>
      <c r="S49" s="746"/>
      <c r="T49" s="815"/>
      <c r="U49" s="694"/>
      <c r="V49" s="694"/>
      <c r="W49" s="768"/>
      <c r="X49" s="768"/>
      <c r="Y49" s="768"/>
      <c r="Z49" s="768"/>
      <c r="AA49" s="768"/>
      <c r="AB49" s="769"/>
    </row>
    <row r="50" spans="1:28" s="692" customFormat="1" ht="19.5" customHeight="1" thickBot="1">
      <c r="B50" s="770"/>
      <c r="C50" s="950"/>
      <c r="D50" s="950"/>
      <c r="E50" s="950"/>
      <c r="F50" s="951"/>
      <c r="G50" s="953"/>
      <c r="H50" s="816"/>
      <c r="I50" s="987"/>
      <c r="J50" s="988"/>
      <c r="K50" s="988"/>
      <c r="L50" s="991"/>
      <c r="M50" s="992"/>
      <c r="N50" s="992"/>
      <c r="O50" s="996"/>
      <c r="P50" s="960"/>
      <c r="Q50" s="961"/>
      <c r="R50" s="775"/>
      <c r="S50" s="775"/>
      <c r="T50" s="776"/>
      <c r="U50" s="777"/>
      <c r="V50" s="777"/>
      <c r="W50" s="777"/>
      <c r="X50" s="777"/>
      <c r="Y50" s="777"/>
      <c r="Z50" s="777"/>
      <c r="AA50" s="777"/>
      <c r="AB50" s="778"/>
    </row>
    <row r="51" spans="1:28" s="692" customFormat="1" ht="17.25" customHeight="1">
      <c r="B51" s="700"/>
      <c r="C51" s="700"/>
      <c r="D51" s="700"/>
      <c r="E51" s="700"/>
      <c r="F51" s="700"/>
      <c r="G51" s="700"/>
      <c r="H51" s="817"/>
      <c r="I51" s="746"/>
      <c r="J51" s="746"/>
      <c r="K51" s="694"/>
      <c r="L51" s="694"/>
      <c r="M51" s="694"/>
      <c r="N51" s="708"/>
      <c r="O51" s="694"/>
      <c r="P51" s="694"/>
      <c r="Q51" s="708"/>
      <c r="R51" s="694"/>
      <c r="S51" s="694"/>
      <c r="T51" s="694"/>
      <c r="U51" s="694"/>
      <c r="V51" s="694"/>
      <c r="W51" s="694"/>
      <c r="X51" s="694"/>
      <c r="Y51" s="694"/>
      <c r="Z51" s="694"/>
      <c r="AA51" s="694"/>
      <c r="AB51" s="694"/>
    </row>
    <row r="52" spans="1:28" s="692" customFormat="1" ht="17.25" customHeight="1" thickBot="1">
      <c r="B52" s="725" t="s">
        <v>11117</v>
      </c>
      <c r="C52" s="700"/>
      <c r="D52" s="700"/>
      <c r="E52" s="700"/>
      <c r="F52" s="818" t="s">
        <v>11118</v>
      </c>
      <c r="G52" s="700"/>
      <c r="H52" s="817"/>
      <c r="I52" s="746"/>
      <c r="J52" s="746"/>
      <c r="K52" s="694"/>
      <c r="L52" s="694"/>
      <c r="M52" s="694"/>
      <c r="N52" s="708"/>
      <c r="O52" s="694"/>
      <c r="P52" s="694"/>
      <c r="Q52" s="708"/>
      <c r="R52" s="694"/>
      <c r="S52" s="694"/>
      <c r="T52" s="694"/>
      <c r="U52" s="694"/>
      <c r="V52" s="694"/>
      <c r="W52" s="694"/>
      <c r="X52" s="694"/>
      <c r="Y52" s="694"/>
      <c r="Z52" s="694"/>
      <c r="AA52" s="694"/>
      <c r="AB52" s="694"/>
    </row>
    <row r="53" spans="1:28" s="692" customFormat="1" ht="17.25" customHeight="1">
      <c r="B53" s="726" t="s">
        <v>11103</v>
      </c>
      <c r="C53" s="727"/>
      <c r="D53" s="819"/>
      <c r="E53" s="727"/>
      <c r="F53" s="727"/>
      <c r="G53" s="820"/>
      <c r="H53" s="731"/>
      <c r="I53" s="945" t="s">
        <v>11119</v>
      </c>
      <c r="J53" s="946"/>
      <c r="K53" s="946"/>
      <c r="L53" s="946"/>
      <c r="M53" s="946"/>
      <c r="N53" s="947"/>
      <c r="O53" s="945" t="s">
        <v>11120</v>
      </c>
      <c r="P53" s="946"/>
      <c r="Q53" s="946"/>
      <c r="R53" s="946"/>
      <c r="S53" s="946"/>
      <c r="T53" s="947"/>
      <c r="U53" s="945" t="s">
        <v>11121</v>
      </c>
      <c r="V53" s="946"/>
      <c r="W53" s="946"/>
      <c r="X53" s="946"/>
      <c r="Y53" s="946"/>
      <c r="Z53" s="946"/>
      <c r="AA53" s="946"/>
      <c r="AB53" s="947"/>
    </row>
    <row r="54" spans="1:28" s="692" customFormat="1" ht="19.5" customHeight="1">
      <c r="B54" s="732"/>
      <c r="C54" s="948" t="s">
        <v>11122</v>
      </c>
      <c r="D54" s="948"/>
      <c r="E54" s="948"/>
      <c r="F54" s="949"/>
      <c r="G54" s="952"/>
      <c r="H54" s="954"/>
      <c r="I54" s="821" t="s">
        <v>11091</v>
      </c>
      <c r="J54" s="734" t="s">
        <v>11123</v>
      </c>
      <c r="K54" s="737"/>
      <c r="L54" s="956" t="s">
        <v>11107</v>
      </c>
      <c r="M54" s="957"/>
      <c r="N54" s="958"/>
      <c r="O54" s="821" t="s">
        <v>11091</v>
      </c>
      <c r="P54" s="734" t="s">
        <v>11123</v>
      </c>
      <c r="Q54" s="737"/>
      <c r="R54" s="956" t="s">
        <v>11107</v>
      </c>
      <c r="S54" s="957"/>
      <c r="T54" s="958"/>
      <c r="U54" s="962"/>
      <c r="V54" s="964" t="s">
        <v>11124</v>
      </c>
      <c r="W54" s="964"/>
      <c r="X54" s="964" t="s">
        <v>11124</v>
      </c>
      <c r="Y54" s="964"/>
      <c r="Z54" s="964" t="s">
        <v>11124</v>
      </c>
      <c r="AA54" s="964"/>
      <c r="AB54" s="966"/>
    </row>
    <row r="55" spans="1:28" s="692" customFormat="1" ht="24.95" customHeight="1" thickBot="1">
      <c r="B55" s="770"/>
      <c r="C55" s="950"/>
      <c r="D55" s="950"/>
      <c r="E55" s="950"/>
      <c r="F55" s="951"/>
      <c r="G55" s="953"/>
      <c r="H55" s="955"/>
      <c r="I55" s="822"/>
      <c r="J55" s="772"/>
      <c r="K55" s="774"/>
      <c r="L55" s="959"/>
      <c r="M55" s="960"/>
      <c r="N55" s="961"/>
      <c r="O55" s="822"/>
      <c r="P55" s="772"/>
      <c r="Q55" s="774"/>
      <c r="R55" s="959"/>
      <c r="S55" s="960"/>
      <c r="T55" s="961"/>
      <c r="U55" s="963"/>
      <c r="V55" s="965"/>
      <c r="W55" s="965"/>
      <c r="X55" s="965"/>
      <c r="Y55" s="965"/>
      <c r="Z55" s="965"/>
      <c r="AA55" s="965"/>
      <c r="AB55" s="967"/>
    </row>
    <row r="56" spans="1:28" s="692" customFormat="1" ht="5.0999999999999996" customHeight="1">
      <c r="B56" s="700"/>
      <c r="C56" s="700"/>
      <c r="D56" s="700"/>
      <c r="E56" s="700"/>
      <c r="F56" s="700"/>
      <c r="G56" s="823"/>
      <c r="H56" s="817"/>
      <c r="I56" s="817"/>
      <c r="J56" s="817"/>
      <c r="K56" s="824"/>
      <c r="L56" s="824"/>
      <c r="M56" s="824"/>
      <c r="N56" s="700"/>
      <c r="O56" s="700"/>
      <c r="P56" s="700"/>
      <c r="Q56" s="817"/>
      <c r="R56" s="700"/>
      <c r="S56" s="700"/>
      <c r="T56" s="700"/>
      <c r="U56" s="700"/>
      <c r="V56" s="700"/>
      <c r="W56" s="700"/>
      <c r="X56" s="700"/>
      <c r="Y56" s="700"/>
      <c r="Z56" s="700"/>
      <c r="AA56" s="700"/>
      <c r="AB56" s="700"/>
    </row>
    <row r="57" spans="1:28" s="692" customFormat="1" ht="20.100000000000001" customHeight="1">
      <c r="B57" s="706" t="s">
        <v>11125</v>
      </c>
      <c r="C57" s="700"/>
      <c r="D57" s="700"/>
      <c r="E57" s="700"/>
      <c r="F57" s="700"/>
      <c r="G57" s="823"/>
      <c r="H57" s="817"/>
      <c r="I57" s="817"/>
      <c r="J57" s="817"/>
      <c r="K57" s="824"/>
      <c r="L57" s="824"/>
      <c r="M57" s="824"/>
      <c r="N57" s="700"/>
      <c r="O57" s="700"/>
      <c r="P57" s="700"/>
      <c r="Q57" s="817"/>
      <c r="R57" s="700"/>
      <c r="S57" s="700"/>
      <c r="T57" s="700"/>
      <c r="U57" s="700"/>
      <c r="V57" s="700"/>
      <c r="W57" s="700"/>
      <c r="X57" s="700"/>
      <c r="Y57" s="700"/>
      <c r="Z57" s="700"/>
      <c r="AA57" s="700"/>
      <c r="AB57" s="700"/>
    </row>
    <row r="58" spans="1:28" s="692" customFormat="1" ht="20.100000000000001" customHeight="1">
      <c r="B58" s="825"/>
      <c r="C58" s="700" t="s">
        <v>11126</v>
      </c>
    </row>
    <row r="59" spans="1:28" s="692" customFormat="1" ht="20.100000000000001" customHeight="1">
      <c r="B59" s="825"/>
      <c r="C59" s="700" t="s">
        <v>11127</v>
      </c>
    </row>
    <row r="60" spans="1:28" s="692" customFormat="1" ht="20.100000000000001" customHeight="1">
      <c r="B60" s="825"/>
      <c r="C60" s="700" t="s">
        <v>11128</v>
      </c>
      <c r="P60" s="700" t="s">
        <v>11129</v>
      </c>
    </row>
    <row r="61" spans="1:28" s="692" customFormat="1" ht="20.100000000000001" customHeight="1">
      <c r="B61" s="825"/>
      <c r="C61" s="700"/>
      <c r="D61" s="826" t="s">
        <v>11130</v>
      </c>
    </row>
    <row r="62" spans="1:28" s="692" customFormat="1" ht="20.100000000000001" customHeight="1">
      <c r="C62" s="700" t="s">
        <v>11131</v>
      </c>
      <c r="N62" s="700" t="s">
        <v>11132</v>
      </c>
    </row>
    <row r="63" spans="1:28" s="692" customFormat="1" ht="20.100000000000001" customHeight="1">
      <c r="B63" s="825"/>
      <c r="C63" s="700" t="s">
        <v>11133</v>
      </c>
    </row>
    <row r="64" spans="1:28" s="692" customFormat="1" ht="20.100000000000001" customHeight="1">
      <c r="B64" s="825"/>
      <c r="C64" s="700" t="s">
        <v>11134</v>
      </c>
    </row>
    <row r="65" spans="2:28" s="692" customFormat="1" ht="20.100000000000001" customHeight="1">
      <c r="B65" s="700" t="s">
        <v>11135</v>
      </c>
      <c r="C65" s="700" t="s">
        <v>11136</v>
      </c>
    </row>
    <row r="66" spans="2:28" s="692" customFormat="1" ht="20.100000000000001" customHeight="1">
      <c r="B66" s="700" t="s">
        <v>11135</v>
      </c>
      <c r="C66" s="700" t="s">
        <v>11137</v>
      </c>
    </row>
    <row r="67" spans="2:28" s="692" customFormat="1" ht="20.100000000000001" customHeight="1">
      <c r="B67" s="700" t="s">
        <v>11135</v>
      </c>
      <c r="C67" s="700" t="s">
        <v>11138</v>
      </c>
    </row>
    <row r="68" spans="2:28" s="692" customFormat="1" ht="20.100000000000001" customHeight="1">
      <c r="C68" s="700" t="s">
        <v>11139</v>
      </c>
    </row>
    <row r="69" spans="2:28" s="692" customFormat="1" ht="20.100000000000001" customHeight="1">
      <c r="C69" s="700"/>
      <c r="V69" s="700"/>
      <c r="W69" s="693" t="s">
        <v>11140</v>
      </c>
      <c r="X69" s="700"/>
      <c r="Y69" s="693"/>
      <c r="Z69" s="944">
        <v>42055</v>
      </c>
      <c r="AA69" s="944"/>
      <c r="AB69" s="944"/>
    </row>
  </sheetData>
  <mergeCells count="78">
    <mergeCell ref="H2:R2"/>
    <mergeCell ref="X5:Y5"/>
    <mergeCell ref="B10:C10"/>
    <mergeCell ref="D10:E10"/>
    <mergeCell ref="F10:G10"/>
    <mergeCell ref="H10:I10"/>
    <mergeCell ref="J10:K10"/>
    <mergeCell ref="B17:F18"/>
    <mergeCell ref="G17:H18"/>
    <mergeCell ref="I17:N17"/>
    <mergeCell ref="O17:Q18"/>
    <mergeCell ref="R17:AB18"/>
    <mergeCell ref="I18:K18"/>
    <mergeCell ref="L18:N18"/>
    <mergeCell ref="C20:F21"/>
    <mergeCell ref="G20:G21"/>
    <mergeCell ref="H20:H21"/>
    <mergeCell ref="O20:Q21"/>
    <mergeCell ref="C23:F24"/>
    <mergeCell ref="G23:G24"/>
    <mergeCell ref="H23:H24"/>
    <mergeCell ref="O23:Q24"/>
    <mergeCell ref="C25:F26"/>
    <mergeCell ref="G25:G28"/>
    <mergeCell ref="H25:H28"/>
    <mergeCell ref="O25:Q26"/>
    <mergeCell ref="C27:F28"/>
    <mergeCell ref="O27:Q28"/>
    <mergeCell ref="C30:F31"/>
    <mergeCell ref="G30:G31"/>
    <mergeCell ref="H30:H31"/>
    <mergeCell ref="O30:Q31"/>
    <mergeCell ref="C33:F34"/>
    <mergeCell ref="G33:G34"/>
    <mergeCell ref="H33:H34"/>
    <mergeCell ref="O33:Q34"/>
    <mergeCell ref="C36:F37"/>
    <mergeCell ref="G36:G37"/>
    <mergeCell ref="H36:H37"/>
    <mergeCell ref="O36:Q37"/>
    <mergeCell ref="C39:F40"/>
    <mergeCell ref="G39:G40"/>
    <mergeCell ref="H39:H40"/>
    <mergeCell ref="O39:Q40"/>
    <mergeCell ref="C42:F43"/>
    <mergeCell ref="G42:G43"/>
    <mergeCell ref="I42:K43"/>
    <mergeCell ref="O42:Q43"/>
    <mergeCell ref="C44:F45"/>
    <mergeCell ref="G44:G45"/>
    <mergeCell ref="I44:K45"/>
    <mergeCell ref="O44:Q45"/>
    <mergeCell ref="C49:F50"/>
    <mergeCell ref="G49:G50"/>
    <mergeCell ref="I49:K50"/>
    <mergeCell ref="L49:N50"/>
    <mergeCell ref="O49:Q50"/>
    <mergeCell ref="C47:F48"/>
    <mergeCell ref="G47:G48"/>
    <mergeCell ref="I47:K48"/>
    <mergeCell ref="L47:N48"/>
    <mergeCell ref="O47:Q48"/>
    <mergeCell ref="Z69:AB69"/>
    <mergeCell ref="I53:N53"/>
    <mergeCell ref="O53:T53"/>
    <mergeCell ref="U53:AB53"/>
    <mergeCell ref="C54:F55"/>
    <mergeCell ref="G54:G55"/>
    <mergeCell ref="H54:H55"/>
    <mergeCell ref="L54:N55"/>
    <mergeCell ref="R54:T55"/>
    <mergeCell ref="U54:U55"/>
    <mergeCell ref="V54:V55"/>
    <mergeCell ref="W54:W55"/>
    <mergeCell ref="X54:X55"/>
    <mergeCell ref="Y54:Y55"/>
    <mergeCell ref="Z54:Z55"/>
    <mergeCell ref="AA54:AB55"/>
  </mergeCells>
  <phoneticPr fontId="3"/>
  <pageMargins left="0.47244094488188981" right="0.23622047244094491" top="0.39" bottom="0.27559055118110237" header="0.31496062992125984" footer="0.23622047244094491"/>
  <pageSetup paperSize="9" scale="62" orientation="portrait" r:id="rId1"/>
  <drawing r:id="rId2"/>
</worksheet>
</file>

<file path=xl/worksheets/sheet13.xml><?xml version="1.0" encoding="utf-8"?>
<worksheet xmlns="http://schemas.openxmlformats.org/spreadsheetml/2006/main" xmlns:r="http://schemas.openxmlformats.org/officeDocument/2006/relationships">
  <sheetPr>
    <tabColor rgb="FFFF99CC"/>
    <pageSetUpPr fitToPage="1"/>
  </sheetPr>
  <dimension ref="A1:L87"/>
  <sheetViews>
    <sheetView showGridLines="0" topLeftCell="E1" workbookViewId="0">
      <selection activeCell="H37" sqref="H37"/>
    </sheetView>
  </sheetViews>
  <sheetFormatPr defaultColWidth="7.85546875" defaultRowHeight="11.25"/>
  <cols>
    <col min="1" max="1" width="5.140625" style="29" hidden="1" customWidth="1"/>
    <col min="2" max="2" width="28.85546875" style="29" hidden="1" customWidth="1"/>
    <col min="3" max="4" width="7.7109375" style="29" hidden="1" customWidth="1"/>
    <col min="5" max="5" width="30.140625" style="29" bestFit="1" customWidth="1"/>
    <col min="6" max="6" width="5.140625" style="80" customWidth="1"/>
    <col min="7" max="7" width="8.5703125" style="29" bestFit="1" customWidth="1"/>
    <col min="8" max="8" width="22.28515625" style="29" bestFit="1" customWidth="1"/>
    <col min="9" max="9" width="114.7109375" style="29" bestFit="1" customWidth="1"/>
    <col min="10" max="256" width="7.85546875" style="29"/>
    <col min="257" max="260" width="0" style="29" hidden="1" customWidth="1"/>
    <col min="261" max="261" width="30.140625" style="29" bestFit="1" customWidth="1"/>
    <col min="262" max="262" width="5.140625" style="29" customWidth="1"/>
    <col min="263" max="263" width="8.5703125" style="29" bestFit="1" customWidth="1"/>
    <col min="264" max="264" width="22.28515625" style="29" bestFit="1" customWidth="1"/>
    <col min="265" max="265" width="114.7109375" style="29" bestFit="1" customWidth="1"/>
    <col min="266" max="512" width="7.85546875" style="29"/>
    <col min="513" max="516" width="0" style="29" hidden="1" customWidth="1"/>
    <col min="517" max="517" width="30.140625" style="29" bestFit="1" customWidth="1"/>
    <col min="518" max="518" width="5.140625" style="29" customWidth="1"/>
    <col min="519" max="519" width="8.5703125" style="29" bestFit="1" customWidth="1"/>
    <col min="520" max="520" width="22.28515625" style="29" bestFit="1" customWidth="1"/>
    <col min="521" max="521" width="114.7109375" style="29" bestFit="1" customWidth="1"/>
    <col min="522" max="768" width="7.85546875" style="29"/>
    <col min="769" max="772" width="0" style="29" hidden="1" customWidth="1"/>
    <col min="773" max="773" width="30.140625" style="29" bestFit="1" customWidth="1"/>
    <col min="774" max="774" width="5.140625" style="29" customWidth="1"/>
    <col min="775" max="775" width="8.5703125" style="29" bestFit="1" customWidth="1"/>
    <col min="776" max="776" width="22.28515625" style="29" bestFit="1" customWidth="1"/>
    <col min="777" max="777" width="114.7109375" style="29" bestFit="1" customWidth="1"/>
    <col min="778" max="1024" width="7.85546875" style="29"/>
    <col min="1025" max="1028" width="0" style="29" hidden="1" customWidth="1"/>
    <col min="1029" max="1029" width="30.140625" style="29" bestFit="1" customWidth="1"/>
    <col min="1030" max="1030" width="5.140625" style="29" customWidth="1"/>
    <col min="1031" max="1031" width="8.5703125" style="29" bestFit="1" customWidth="1"/>
    <col min="1032" max="1032" width="22.28515625" style="29" bestFit="1" customWidth="1"/>
    <col min="1033" max="1033" width="114.7109375" style="29" bestFit="1" customWidth="1"/>
    <col min="1034" max="1280" width="7.85546875" style="29"/>
    <col min="1281" max="1284" width="0" style="29" hidden="1" customWidth="1"/>
    <col min="1285" max="1285" width="30.140625" style="29" bestFit="1" customWidth="1"/>
    <col min="1286" max="1286" width="5.140625" style="29" customWidth="1"/>
    <col min="1287" max="1287" width="8.5703125" style="29" bestFit="1" customWidth="1"/>
    <col min="1288" max="1288" width="22.28515625" style="29" bestFit="1" customWidth="1"/>
    <col min="1289" max="1289" width="114.7109375" style="29" bestFit="1" customWidth="1"/>
    <col min="1290" max="1536" width="7.85546875" style="29"/>
    <col min="1537" max="1540" width="0" style="29" hidden="1" customWidth="1"/>
    <col min="1541" max="1541" width="30.140625" style="29" bestFit="1" customWidth="1"/>
    <col min="1542" max="1542" width="5.140625" style="29" customWidth="1"/>
    <col min="1543" max="1543" width="8.5703125" style="29" bestFit="1" customWidth="1"/>
    <col min="1544" max="1544" width="22.28515625" style="29" bestFit="1" customWidth="1"/>
    <col min="1545" max="1545" width="114.7109375" style="29" bestFit="1" customWidth="1"/>
    <col min="1546" max="1792" width="7.85546875" style="29"/>
    <col min="1793" max="1796" width="0" style="29" hidden="1" customWidth="1"/>
    <col min="1797" max="1797" width="30.140625" style="29" bestFit="1" customWidth="1"/>
    <col min="1798" max="1798" width="5.140625" style="29" customWidth="1"/>
    <col min="1799" max="1799" width="8.5703125" style="29" bestFit="1" customWidth="1"/>
    <col min="1800" max="1800" width="22.28515625" style="29" bestFit="1" customWidth="1"/>
    <col min="1801" max="1801" width="114.7109375" style="29" bestFit="1" customWidth="1"/>
    <col min="1802" max="2048" width="7.85546875" style="29"/>
    <col min="2049" max="2052" width="0" style="29" hidden="1" customWidth="1"/>
    <col min="2053" max="2053" width="30.140625" style="29" bestFit="1" customWidth="1"/>
    <col min="2054" max="2054" width="5.140625" style="29" customWidth="1"/>
    <col min="2055" max="2055" width="8.5703125" style="29" bestFit="1" customWidth="1"/>
    <col min="2056" max="2056" width="22.28515625" style="29" bestFit="1" customWidth="1"/>
    <col min="2057" max="2057" width="114.7109375" style="29" bestFit="1" customWidth="1"/>
    <col min="2058" max="2304" width="7.85546875" style="29"/>
    <col min="2305" max="2308" width="0" style="29" hidden="1" customWidth="1"/>
    <col min="2309" max="2309" width="30.140625" style="29" bestFit="1" customWidth="1"/>
    <col min="2310" max="2310" width="5.140625" style="29" customWidth="1"/>
    <col min="2311" max="2311" width="8.5703125" style="29" bestFit="1" customWidth="1"/>
    <col min="2312" max="2312" width="22.28515625" style="29" bestFit="1" customWidth="1"/>
    <col min="2313" max="2313" width="114.7109375" style="29" bestFit="1" customWidth="1"/>
    <col min="2314" max="2560" width="7.85546875" style="29"/>
    <col min="2561" max="2564" width="0" style="29" hidden="1" customWidth="1"/>
    <col min="2565" max="2565" width="30.140625" style="29" bestFit="1" customWidth="1"/>
    <col min="2566" max="2566" width="5.140625" style="29" customWidth="1"/>
    <col min="2567" max="2567" width="8.5703125" style="29" bestFit="1" customWidth="1"/>
    <col min="2568" max="2568" width="22.28515625" style="29" bestFit="1" customWidth="1"/>
    <col min="2569" max="2569" width="114.7109375" style="29" bestFit="1" customWidth="1"/>
    <col min="2570" max="2816" width="7.85546875" style="29"/>
    <col min="2817" max="2820" width="0" style="29" hidden="1" customWidth="1"/>
    <col min="2821" max="2821" width="30.140625" style="29" bestFit="1" customWidth="1"/>
    <col min="2822" max="2822" width="5.140625" style="29" customWidth="1"/>
    <col min="2823" max="2823" width="8.5703125" style="29" bestFit="1" customWidth="1"/>
    <col min="2824" max="2824" width="22.28515625" style="29" bestFit="1" customWidth="1"/>
    <col min="2825" max="2825" width="114.7109375" style="29" bestFit="1" customWidth="1"/>
    <col min="2826" max="3072" width="7.85546875" style="29"/>
    <col min="3073" max="3076" width="0" style="29" hidden="1" customWidth="1"/>
    <col min="3077" max="3077" width="30.140625" style="29" bestFit="1" customWidth="1"/>
    <col min="3078" max="3078" width="5.140625" style="29" customWidth="1"/>
    <col min="3079" max="3079" width="8.5703125" style="29" bestFit="1" customWidth="1"/>
    <col min="3080" max="3080" width="22.28515625" style="29" bestFit="1" customWidth="1"/>
    <col min="3081" max="3081" width="114.7109375" style="29" bestFit="1" customWidth="1"/>
    <col min="3082" max="3328" width="7.85546875" style="29"/>
    <col min="3329" max="3332" width="0" style="29" hidden="1" customWidth="1"/>
    <col min="3333" max="3333" width="30.140625" style="29" bestFit="1" customWidth="1"/>
    <col min="3334" max="3334" width="5.140625" style="29" customWidth="1"/>
    <col min="3335" max="3335" width="8.5703125" style="29" bestFit="1" customWidth="1"/>
    <col min="3336" max="3336" width="22.28515625" style="29" bestFit="1" customWidth="1"/>
    <col min="3337" max="3337" width="114.7109375" style="29" bestFit="1" customWidth="1"/>
    <col min="3338" max="3584" width="7.85546875" style="29"/>
    <col min="3585" max="3588" width="0" style="29" hidden="1" customWidth="1"/>
    <col min="3589" max="3589" width="30.140625" style="29" bestFit="1" customWidth="1"/>
    <col min="3590" max="3590" width="5.140625" style="29" customWidth="1"/>
    <col min="3591" max="3591" width="8.5703125" style="29" bestFit="1" customWidth="1"/>
    <col min="3592" max="3592" width="22.28515625" style="29" bestFit="1" customWidth="1"/>
    <col min="3593" max="3593" width="114.7109375" style="29" bestFit="1" customWidth="1"/>
    <col min="3594" max="3840" width="7.85546875" style="29"/>
    <col min="3841" max="3844" width="0" style="29" hidden="1" customWidth="1"/>
    <col min="3845" max="3845" width="30.140625" style="29" bestFit="1" customWidth="1"/>
    <col min="3846" max="3846" width="5.140625" style="29" customWidth="1"/>
    <col min="3847" max="3847" width="8.5703125" style="29" bestFit="1" customWidth="1"/>
    <col min="3848" max="3848" width="22.28515625" style="29" bestFit="1" customWidth="1"/>
    <col min="3849" max="3849" width="114.7109375" style="29" bestFit="1" customWidth="1"/>
    <col min="3850" max="4096" width="7.85546875" style="29"/>
    <col min="4097" max="4100" width="0" style="29" hidden="1" customWidth="1"/>
    <col min="4101" max="4101" width="30.140625" style="29" bestFit="1" customWidth="1"/>
    <col min="4102" max="4102" width="5.140625" style="29" customWidth="1"/>
    <col min="4103" max="4103" width="8.5703125" style="29" bestFit="1" customWidth="1"/>
    <col min="4104" max="4104" width="22.28515625" style="29" bestFit="1" customWidth="1"/>
    <col min="4105" max="4105" width="114.7109375" style="29" bestFit="1" customWidth="1"/>
    <col min="4106" max="4352" width="7.85546875" style="29"/>
    <col min="4353" max="4356" width="0" style="29" hidden="1" customWidth="1"/>
    <col min="4357" max="4357" width="30.140625" style="29" bestFit="1" customWidth="1"/>
    <col min="4358" max="4358" width="5.140625" style="29" customWidth="1"/>
    <col min="4359" max="4359" width="8.5703125" style="29" bestFit="1" customWidth="1"/>
    <col min="4360" max="4360" width="22.28515625" style="29" bestFit="1" customWidth="1"/>
    <col min="4361" max="4361" width="114.7109375" style="29" bestFit="1" customWidth="1"/>
    <col min="4362" max="4608" width="7.85546875" style="29"/>
    <col min="4609" max="4612" width="0" style="29" hidden="1" customWidth="1"/>
    <col min="4613" max="4613" width="30.140625" style="29" bestFit="1" customWidth="1"/>
    <col min="4614" max="4614" width="5.140625" style="29" customWidth="1"/>
    <col min="4615" max="4615" width="8.5703125" style="29" bestFit="1" customWidth="1"/>
    <col min="4616" max="4616" width="22.28515625" style="29" bestFit="1" customWidth="1"/>
    <col min="4617" max="4617" width="114.7109375" style="29" bestFit="1" customWidth="1"/>
    <col min="4618" max="4864" width="7.85546875" style="29"/>
    <col min="4865" max="4868" width="0" style="29" hidden="1" customWidth="1"/>
    <col min="4869" max="4869" width="30.140625" style="29" bestFit="1" customWidth="1"/>
    <col min="4870" max="4870" width="5.140625" style="29" customWidth="1"/>
    <col min="4871" max="4871" width="8.5703125" style="29" bestFit="1" customWidth="1"/>
    <col min="4872" max="4872" width="22.28515625" style="29" bestFit="1" customWidth="1"/>
    <col min="4873" max="4873" width="114.7109375" style="29" bestFit="1" customWidth="1"/>
    <col min="4874" max="5120" width="7.85546875" style="29"/>
    <col min="5121" max="5124" width="0" style="29" hidden="1" customWidth="1"/>
    <col min="5125" max="5125" width="30.140625" style="29" bestFit="1" customWidth="1"/>
    <col min="5126" max="5126" width="5.140625" style="29" customWidth="1"/>
    <col min="5127" max="5127" width="8.5703125" style="29" bestFit="1" customWidth="1"/>
    <col min="5128" max="5128" width="22.28515625" style="29" bestFit="1" customWidth="1"/>
    <col min="5129" max="5129" width="114.7109375" style="29" bestFit="1" customWidth="1"/>
    <col min="5130" max="5376" width="7.85546875" style="29"/>
    <col min="5377" max="5380" width="0" style="29" hidden="1" customWidth="1"/>
    <col min="5381" max="5381" width="30.140625" style="29" bestFit="1" customWidth="1"/>
    <col min="5382" max="5382" width="5.140625" style="29" customWidth="1"/>
    <col min="5383" max="5383" width="8.5703125" style="29" bestFit="1" customWidth="1"/>
    <col min="5384" max="5384" width="22.28515625" style="29" bestFit="1" customWidth="1"/>
    <col min="5385" max="5385" width="114.7109375" style="29" bestFit="1" customWidth="1"/>
    <col min="5386" max="5632" width="7.85546875" style="29"/>
    <col min="5633" max="5636" width="0" style="29" hidden="1" customWidth="1"/>
    <col min="5637" max="5637" width="30.140625" style="29" bestFit="1" customWidth="1"/>
    <col min="5638" max="5638" width="5.140625" style="29" customWidth="1"/>
    <col min="5639" max="5639" width="8.5703125" style="29" bestFit="1" customWidth="1"/>
    <col min="5640" max="5640" width="22.28515625" style="29" bestFit="1" customWidth="1"/>
    <col min="5641" max="5641" width="114.7109375" style="29" bestFit="1" customWidth="1"/>
    <col min="5642" max="5888" width="7.85546875" style="29"/>
    <col min="5889" max="5892" width="0" style="29" hidden="1" customWidth="1"/>
    <col min="5893" max="5893" width="30.140625" style="29" bestFit="1" customWidth="1"/>
    <col min="5894" max="5894" width="5.140625" style="29" customWidth="1"/>
    <col min="5895" max="5895" width="8.5703125" style="29" bestFit="1" customWidth="1"/>
    <col min="5896" max="5896" width="22.28515625" style="29" bestFit="1" customWidth="1"/>
    <col min="5897" max="5897" width="114.7109375" style="29" bestFit="1" customWidth="1"/>
    <col min="5898" max="6144" width="7.85546875" style="29"/>
    <col min="6145" max="6148" width="0" style="29" hidden="1" customWidth="1"/>
    <col min="6149" max="6149" width="30.140625" style="29" bestFit="1" customWidth="1"/>
    <col min="6150" max="6150" width="5.140625" style="29" customWidth="1"/>
    <col min="6151" max="6151" width="8.5703125" style="29" bestFit="1" customWidth="1"/>
    <col min="6152" max="6152" width="22.28515625" style="29" bestFit="1" customWidth="1"/>
    <col min="6153" max="6153" width="114.7109375" style="29" bestFit="1" customWidth="1"/>
    <col min="6154" max="6400" width="7.85546875" style="29"/>
    <col min="6401" max="6404" width="0" style="29" hidden="1" customWidth="1"/>
    <col min="6405" max="6405" width="30.140625" style="29" bestFit="1" customWidth="1"/>
    <col min="6406" max="6406" width="5.140625" style="29" customWidth="1"/>
    <col min="6407" max="6407" width="8.5703125" style="29" bestFit="1" customWidth="1"/>
    <col min="6408" max="6408" width="22.28515625" style="29" bestFit="1" customWidth="1"/>
    <col min="6409" max="6409" width="114.7109375" style="29" bestFit="1" customWidth="1"/>
    <col min="6410" max="6656" width="7.85546875" style="29"/>
    <col min="6657" max="6660" width="0" style="29" hidden="1" customWidth="1"/>
    <col min="6661" max="6661" width="30.140625" style="29" bestFit="1" customWidth="1"/>
    <col min="6662" max="6662" width="5.140625" style="29" customWidth="1"/>
    <col min="6663" max="6663" width="8.5703125" style="29" bestFit="1" customWidth="1"/>
    <col min="6664" max="6664" width="22.28515625" style="29" bestFit="1" customWidth="1"/>
    <col min="6665" max="6665" width="114.7109375" style="29" bestFit="1" customWidth="1"/>
    <col min="6666" max="6912" width="7.85546875" style="29"/>
    <col min="6913" max="6916" width="0" style="29" hidden="1" customWidth="1"/>
    <col min="6917" max="6917" width="30.140625" style="29" bestFit="1" customWidth="1"/>
    <col min="6918" max="6918" width="5.140625" style="29" customWidth="1"/>
    <col min="6919" max="6919" width="8.5703125" style="29" bestFit="1" customWidth="1"/>
    <col min="6920" max="6920" width="22.28515625" style="29" bestFit="1" customWidth="1"/>
    <col min="6921" max="6921" width="114.7109375" style="29" bestFit="1" customWidth="1"/>
    <col min="6922" max="7168" width="7.85546875" style="29"/>
    <col min="7169" max="7172" width="0" style="29" hidden="1" customWidth="1"/>
    <col min="7173" max="7173" width="30.140625" style="29" bestFit="1" customWidth="1"/>
    <col min="7174" max="7174" width="5.140625" style="29" customWidth="1"/>
    <col min="7175" max="7175" width="8.5703125" style="29" bestFit="1" customWidth="1"/>
    <col min="7176" max="7176" width="22.28515625" style="29" bestFit="1" customWidth="1"/>
    <col min="7177" max="7177" width="114.7109375" style="29" bestFit="1" customWidth="1"/>
    <col min="7178" max="7424" width="7.85546875" style="29"/>
    <col min="7425" max="7428" width="0" style="29" hidden="1" customWidth="1"/>
    <col min="7429" max="7429" width="30.140625" style="29" bestFit="1" customWidth="1"/>
    <col min="7430" max="7430" width="5.140625" style="29" customWidth="1"/>
    <col min="7431" max="7431" width="8.5703125" style="29" bestFit="1" customWidth="1"/>
    <col min="7432" max="7432" width="22.28515625" style="29" bestFit="1" customWidth="1"/>
    <col min="7433" max="7433" width="114.7109375" style="29" bestFit="1" customWidth="1"/>
    <col min="7434" max="7680" width="7.85546875" style="29"/>
    <col min="7681" max="7684" width="0" style="29" hidden="1" customWidth="1"/>
    <col min="7685" max="7685" width="30.140625" style="29" bestFit="1" customWidth="1"/>
    <col min="7686" max="7686" width="5.140625" style="29" customWidth="1"/>
    <col min="7687" max="7687" width="8.5703125" style="29" bestFit="1" customWidth="1"/>
    <col min="7688" max="7688" width="22.28515625" style="29" bestFit="1" customWidth="1"/>
    <col min="7689" max="7689" width="114.7109375" style="29" bestFit="1" customWidth="1"/>
    <col min="7690" max="7936" width="7.85546875" style="29"/>
    <col min="7937" max="7940" width="0" style="29" hidden="1" customWidth="1"/>
    <col min="7941" max="7941" width="30.140625" style="29" bestFit="1" customWidth="1"/>
    <col min="7942" max="7942" width="5.140625" style="29" customWidth="1"/>
    <col min="7943" max="7943" width="8.5703125" style="29" bestFit="1" customWidth="1"/>
    <col min="7944" max="7944" width="22.28515625" style="29" bestFit="1" customWidth="1"/>
    <col min="7945" max="7945" width="114.7109375" style="29" bestFit="1" customWidth="1"/>
    <col min="7946" max="8192" width="7.85546875" style="29"/>
    <col min="8193" max="8196" width="0" style="29" hidden="1" customWidth="1"/>
    <col min="8197" max="8197" width="30.140625" style="29" bestFit="1" customWidth="1"/>
    <col min="8198" max="8198" width="5.140625" style="29" customWidth="1"/>
    <col min="8199" max="8199" width="8.5703125" style="29" bestFit="1" customWidth="1"/>
    <col min="8200" max="8200" width="22.28515625" style="29" bestFit="1" customWidth="1"/>
    <col min="8201" max="8201" width="114.7109375" style="29" bestFit="1" customWidth="1"/>
    <col min="8202" max="8448" width="7.85546875" style="29"/>
    <col min="8449" max="8452" width="0" style="29" hidden="1" customWidth="1"/>
    <col min="8453" max="8453" width="30.140625" style="29" bestFit="1" customWidth="1"/>
    <col min="8454" max="8454" width="5.140625" style="29" customWidth="1"/>
    <col min="8455" max="8455" width="8.5703125" style="29" bestFit="1" customWidth="1"/>
    <col min="8456" max="8456" width="22.28515625" style="29" bestFit="1" customWidth="1"/>
    <col min="8457" max="8457" width="114.7109375" style="29" bestFit="1" customWidth="1"/>
    <col min="8458" max="8704" width="7.85546875" style="29"/>
    <col min="8705" max="8708" width="0" style="29" hidden="1" customWidth="1"/>
    <col min="8709" max="8709" width="30.140625" style="29" bestFit="1" customWidth="1"/>
    <col min="8710" max="8710" width="5.140625" style="29" customWidth="1"/>
    <col min="8711" max="8711" width="8.5703125" style="29" bestFit="1" customWidth="1"/>
    <col min="8712" max="8712" width="22.28515625" style="29" bestFit="1" customWidth="1"/>
    <col min="8713" max="8713" width="114.7109375" style="29" bestFit="1" customWidth="1"/>
    <col min="8714" max="8960" width="7.85546875" style="29"/>
    <col min="8961" max="8964" width="0" style="29" hidden="1" customWidth="1"/>
    <col min="8965" max="8965" width="30.140625" style="29" bestFit="1" customWidth="1"/>
    <col min="8966" max="8966" width="5.140625" style="29" customWidth="1"/>
    <col min="8967" max="8967" width="8.5703125" style="29" bestFit="1" customWidth="1"/>
    <col min="8968" max="8968" width="22.28515625" style="29" bestFit="1" customWidth="1"/>
    <col min="8969" max="8969" width="114.7109375" style="29" bestFit="1" customWidth="1"/>
    <col min="8970" max="9216" width="7.85546875" style="29"/>
    <col min="9217" max="9220" width="0" style="29" hidden="1" customWidth="1"/>
    <col min="9221" max="9221" width="30.140625" style="29" bestFit="1" customWidth="1"/>
    <col min="9222" max="9222" width="5.140625" style="29" customWidth="1"/>
    <col min="9223" max="9223" width="8.5703125" style="29" bestFit="1" customWidth="1"/>
    <col min="9224" max="9224" width="22.28515625" style="29" bestFit="1" customWidth="1"/>
    <col min="9225" max="9225" width="114.7109375" style="29" bestFit="1" customWidth="1"/>
    <col min="9226" max="9472" width="7.85546875" style="29"/>
    <col min="9473" max="9476" width="0" style="29" hidden="1" customWidth="1"/>
    <col min="9477" max="9477" width="30.140625" style="29" bestFit="1" customWidth="1"/>
    <col min="9478" max="9478" width="5.140625" style="29" customWidth="1"/>
    <col min="9479" max="9479" width="8.5703125" style="29" bestFit="1" customWidth="1"/>
    <col min="9480" max="9480" width="22.28515625" style="29" bestFit="1" customWidth="1"/>
    <col min="9481" max="9481" width="114.7109375" style="29" bestFit="1" customWidth="1"/>
    <col min="9482" max="9728" width="7.85546875" style="29"/>
    <col min="9729" max="9732" width="0" style="29" hidden="1" customWidth="1"/>
    <col min="9733" max="9733" width="30.140625" style="29" bestFit="1" customWidth="1"/>
    <col min="9734" max="9734" width="5.140625" style="29" customWidth="1"/>
    <col min="9735" max="9735" width="8.5703125" style="29" bestFit="1" customWidth="1"/>
    <col min="9736" max="9736" width="22.28515625" style="29" bestFit="1" customWidth="1"/>
    <col min="9737" max="9737" width="114.7109375" style="29" bestFit="1" customWidth="1"/>
    <col min="9738" max="9984" width="7.85546875" style="29"/>
    <col min="9985" max="9988" width="0" style="29" hidden="1" customWidth="1"/>
    <col min="9989" max="9989" width="30.140625" style="29" bestFit="1" customWidth="1"/>
    <col min="9990" max="9990" width="5.140625" style="29" customWidth="1"/>
    <col min="9991" max="9991" width="8.5703125" style="29" bestFit="1" customWidth="1"/>
    <col min="9992" max="9992" width="22.28515625" style="29" bestFit="1" customWidth="1"/>
    <col min="9993" max="9993" width="114.7109375" style="29" bestFit="1" customWidth="1"/>
    <col min="9994" max="10240" width="7.85546875" style="29"/>
    <col min="10241" max="10244" width="0" style="29" hidden="1" customWidth="1"/>
    <col min="10245" max="10245" width="30.140625" style="29" bestFit="1" customWidth="1"/>
    <col min="10246" max="10246" width="5.140625" style="29" customWidth="1"/>
    <col min="10247" max="10247" width="8.5703125" style="29" bestFit="1" customWidth="1"/>
    <col min="10248" max="10248" width="22.28515625" style="29" bestFit="1" customWidth="1"/>
    <col min="10249" max="10249" width="114.7109375" style="29" bestFit="1" customWidth="1"/>
    <col min="10250" max="10496" width="7.85546875" style="29"/>
    <col min="10497" max="10500" width="0" style="29" hidden="1" customWidth="1"/>
    <col min="10501" max="10501" width="30.140625" style="29" bestFit="1" customWidth="1"/>
    <col min="10502" max="10502" width="5.140625" style="29" customWidth="1"/>
    <col min="10503" max="10503" width="8.5703125" style="29" bestFit="1" customWidth="1"/>
    <col min="10504" max="10504" width="22.28515625" style="29" bestFit="1" customWidth="1"/>
    <col min="10505" max="10505" width="114.7109375" style="29" bestFit="1" customWidth="1"/>
    <col min="10506" max="10752" width="7.85546875" style="29"/>
    <col min="10753" max="10756" width="0" style="29" hidden="1" customWidth="1"/>
    <col min="10757" max="10757" width="30.140625" style="29" bestFit="1" customWidth="1"/>
    <col min="10758" max="10758" width="5.140625" style="29" customWidth="1"/>
    <col min="10759" max="10759" width="8.5703125" style="29" bestFit="1" customWidth="1"/>
    <col min="10760" max="10760" width="22.28515625" style="29" bestFit="1" customWidth="1"/>
    <col min="10761" max="10761" width="114.7109375" style="29" bestFit="1" customWidth="1"/>
    <col min="10762" max="11008" width="7.85546875" style="29"/>
    <col min="11009" max="11012" width="0" style="29" hidden="1" customWidth="1"/>
    <col min="11013" max="11013" width="30.140625" style="29" bestFit="1" customWidth="1"/>
    <col min="11014" max="11014" width="5.140625" style="29" customWidth="1"/>
    <col min="11015" max="11015" width="8.5703125" style="29" bestFit="1" customWidth="1"/>
    <col min="11016" max="11016" width="22.28515625" style="29" bestFit="1" customWidth="1"/>
    <col min="11017" max="11017" width="114.7109375" style="29" bestFit="1" customWidth="1"/>
    <col min="11018" max="11264" width="7.85546875" style="29"/>
    <col min="11265" max="11268" width="0" style="29" hidden="1" customWidth="1"/>
    <col min="11269" max="11269" width="30.140625" style="29" bestFit="1" customWidth="1"/>
    <col min="11270" max="11270" width="5.140625" style="29" customWidth="1"/>
    <col min="11271" max="11271" width="8.5703125" style="29" bestFit="1" customWidth="1"/>
    <col min="11272" max="11272" width="22.28515625" style="29" bestFit="1" customWidth="1"/>
    <col min="11273" max="11273" width="114.7109375" style="29" bestFit="1" customWidth="1"/>
    <col min="11274" max="11520" width="7.85546875" style="29"/>
    <col min="11521" max="11524" width="0" style="29" hidden="1" customWidth="1"/>
    <col min="11525" max="11525" width="30.140625" style="29" bestFit="1" customWidth="1"/>
    <col min="11526" max="11526" width="5.140625" style="29" customWidth="1"/>
    <col min="11527" max="11527" width="8.5703125" style="29" bestFit="1" customWidth="1"/>
    <col min="11528" max="11528" width="22.28515625" style="29" bestFit="1" customWidth="1"/>
    <col min="11529" max="11529" width="114.7109375" style="29" bestFit="1" customWidth="1"/>
    <col min="11530" max="11776" width="7.85546875" style="29"/>
    <col min="11777" max="11780" width="0" style="29" hidden="1" customWidth="1"/>
    <col min="11781" max="11781" width="30.140625" style="29" bestFit="1" customWidth="1"/>
    <col min="11782" max="11782" width="5.140625" style="29" customWidth="1"/>
    <col min="11783" max="11783" width="8.5703125" style="29" bestFit="1" customWidth="1"/>
    <col min="11784" max="11784" width="22.28515625" style="29" bestFit="1" customWidth="1"/>
    <col min="11785" max="11785" width="114.7109375" style="29" bestFit="1" customWidth="1"/>
    <col min="11786" max="12032" width="7.85546875" style="29"/>
    <col min="12033" max="12036" width="0" style="29" hidden="1" customWidth="1"/>
    <col min="12037" max="12037" width="30.140625" style="29" bestFit="1" customWidth="1"/>
    <col min="12038" max="12038" width="5.140625" style="29" customWidth="1"/>
    <col min="12039" max="12039" width="8.5703125" style="29" bestFit="1" customWidth="1"/>
    <col min="12040" max="12040" width="22.28515625" style="29" bestFit="1" customWidth="1"/>
    <col min="12041" max="12041" width="114.7109375" style="29" bestFit="1" customWidth="1"/>
    <col min="12042" max="12288" width="7.85546875" style="29"/>
    <col min="12289" max="12292" width="0" style="29" hidden="1" customWidth="1"/>
    <col min="12293" max="12293" width="30.140625" style="29" bestFit="1" customWidth="1"/>
    <col min="12294" max="12294" width="5.140625" style="29" customWidth="1"/>
    <col min="12295" max="12295" width="8.5703125" style="29" bestFit="1" customWidth="1"/>
    <col min="12296" max="12296" width="22.28515625" style="29" bestFit="1" customWidth="1"/>
    <col min="12297" max="12297" width="114.7109375" style="29" bestFit="1" customWidth="1"/>
    <col min="12298" max="12544" width="7.85546875" style="29"/>
    <col min="12545" max="12548" width="0" style="29" hidden="1" customWidth="1"/>
    <col min="12549" max="12549" width="30.140625" style="29" bestFit="1" customWidth="1"/>
    <col min="12550" max="12550" width="5.140625" style="29" customWidth="1"/>
    <col min="12551" max="12551" width="8.5703125" style="29" bestFit="1" customWidth="1"/>
    <col min="12552" max="12552" width="22.28515625" style="29" bestFit="1" customWidth="1"/>
    <col min="12553" max="12553" width="114.7109375" style="29" bestFit="1" customWidth="1"/>
    <col min="12554" max="12800" width="7.85546875" style="29"/>
    <col min="12801" max="12804" width="0" style="29" hidden="1" customWidth="1"/>
    <col min="12805" max="12805" width="30.140625" style="29" bestFit="1" customWidth="1"/>
    <col min="12806" max="12806" width="5.140625" style="29" customWidth="1"/>
    <col min="12807" max="12807" width="8.5703125" style="29" bestFit="1" customWidth="1"/>
    <col min="12808" max="12808" width="22.28515625" style="29" bestFit="1" customWidth="1"/>
    <col min="12809" max="12809" width="114.7109375" style="29" bestFit="1" customWidth="1"/>
    <col min="12810" max="13056" width="7.85546875" style="29"/>
    <col min="13057" max="13060" width="0" style="29" hidden="1" customWidth="1"/>
    <col min="13061" max="13061" width="30.140625" style="29" bestFit="1" customWidth="1"/>
    <col min="13062" max="13062" width="5.140625" style="29" customWidth="1"/>
    <col min="13063" max="13063" width="8.5703125" style="29" bestFit="1" customWidth="1"/>
    <col min="13064" max="13064" width="22.28515625" style="29" bestFit="1" customWidth="1"/>
    <col min="13065" max="13065" width="114.7109375" style="29" bestFit="1" customWidth="1"/>
    <col min="13066" max="13312" width="7.85546875" style="29"/>
    <col min="13313" max="13316" width="0" style="29" hidden="1" customWidth="1"/>
    <col min="13317" max="13317" width="30.140625" style="29" bestFit="1" customWidth="1"/>
    <col min="13318" max="13318" width="5.140625" style="29" customWidth="1"/>
    <col min="13319" max="13319" width="8.5703125" style="29" bestFit="1" customWidth="1"/>
    <col min="13320" max="13320" width="22.28515625" style="29" bestFit="1" customWidth="1"/>
    <col min="13321" max="13321" width="114.7109375" style="29" bestFit="1" customWidth="1"/>
    <col min="13322" max="13568" width="7.85546875" style="29"/>
    <col min="13569" max="13572" width="0" style="29" hidden="1" customWidth="1"/>
    <col min="13573" max="13573" width="30.140625" style="29" bestFit="1" customWidth="1"/>
    <col min="13574" max="13574" width="5.140625" style="29" customWidth="1"/>
    <col min="13575" max="13575" width="8.5703125" style="29" bestFit="1" customWidth="1"/>
    <col min="13576" max="13576" width="22.28515625" style="29" bestFit="1" customWidth="1"/>
    <col min="13577" max="13577" width="114.7109375" style="29" bestFit="1" customWidth="1"/>
    <col min="13578" max="13824" width="7.85546875" style="29"/>
    <col min="13825" max="13828" width="0" style="29" hidden="1" customWidth="1"/>
    <col min="13829" max="13829" width="30.140625" style="29" bestFit="1" customWidth="1"/>
    <col min="13830" max="13830" width="5.140625" style="29" customWidth="1"/>
    <col min="13831" max="13831" width="8.5703125" style="29" bestFit="1" customWidth="1"/>
    <col min="13832" max="13832" width="22.28515625" style="29" bestFit="1" customWidth="1"/>
    <col min="13833" max="13833" width="114.7109375" style="29" bestFit="1" customWidth="1"/>
    <col min="13834" max="14080" width="7.85546875" style="29"/>
    <col min="14081" max="14084" width="0" style="29" hidden="1" customWidth="1"/>
    <col min="14085" max="14085" width="30.140625" style="29" bestFit="1" customWidth="1"/>
    <col min="14086" max="14086" width="5.140625" style="29" customWidth="1"/>
    <col min="14087" max="14087" width="8.5703125" style="29" bestFit="1" customWidth="1"/>
    <col min="14088" max="14088" width="22.28515625" style="29" bestFit="1" customWidth="1"/>
    <col min="14089" max="14089" width="114.7109375" style="29" bestFit="1" customWidth="1"/>
    <col min="14090" max="14336" width="7.85546875" style="29"/>
    <col min="14337" max="14340" width="0" style="29" hidden="1" customWidth="1"/>
    <col min="14341" max="14341" width="30.140625" style="29" bestFit="1" customWidth="1"/>
    <col min="14342" max="14342" width="5.140625" style="29" customWidth="1"/>
    <col min="14343" max="14343" width="8.5703125" style="29" bestFit="1" customWidth="1"/>
    <col min="14344" max="14344" width="22.28515625" style="29" bestFit="1" customWidth="1"/>
    <col min="14345" max="14345" width="114.7109375" style="29" bestFit="1" customWidth="1"/>
    <col min="14346" max="14592" width="7.85546875" style="29"/>
    <col min="14593" max="14596" width="0" style="29" hidden="1" customWidth="1"/>
    <col min="14597" max="14597" width="30.140625" style="29" bestFit="1" customWidth="1"/>
    <col min="14598" max="14598" width="5.140625" style="29" customWidth="1"/>
    <col min="14599" max="14599" width="8.5703125" style="29" bestFit="1" customWidth="1"/>
    <col min="14600" max="14600" width="22.28515625" style="29" bestFit="1" customWidth="1"/>
    <col min="14601" max="14601" width="114.7109375" style="29" bestFit="1" customWidth="1"/>
    <col min="14602" max="14848" width="7.85546875" style="29"/>
    <col min="14849" max="14852" width="0" style="29" hidden="1" customWidth="1"/>
    <col min="14853" max="14853" width="30.140625" style="29" bestFit="1" customWidth="1"/>
    <col min="14854" max="14854" width="5.140625" style="29" customWidth="1"/>
    <col min="14855" max="14855" width="8.5703125" style="29" bestFit="1" customWidth="1"/>
    <col min="14856" max="14856" width="22.28515625" style="29" bestFit="1" customWidth="1"/>
    <col min="14857" max="14857" width="114.7109375" style="29" bestFit="1" customWidth="1"/>
    <col min="14858" max="15104" width="7.85546875" style="29"/>
    <col min="15105" max="15108" width="0" style="29" hidden="1" customWidth="1"/>
    <col min="15109" max="15109" width="30.140625" style="29" bestFit="1" customWidth="1"/>
    <col min="15110" max="15110" width="5.140625" style="29" customWidth="1"/>
    <col min="15111" max="15111" width="8.5703125" style="29" bestFit="1" customWidth="1"/>
    <col min="15112" max="15112" width="22.28515625" style="29" bestFit="1" customWidth="1"/>
    <col min="15113" max="15113" width="114.7109375" style="29" bestFit="1" customWidth="1"/>
    <col min="15114" max="15360" width="7.85546875" style="29"/>
    <col min="15361" max="15364" width="0" style="29" hidden="1" customWidth="1"/>
    <col min="15365" max="15365" width="30.140625" style="29" bestFit="1" customWidth="1"/>
    <col min="15366" max="15366" width="5.140625" style="29" customWidth="1"/>
    <col min="15367" max="15367" width="8.5703125" style="29" bestFit="1" customWidth="1"/>
    <col min="15368" max="15368" width="22.28515625" style="29" bestFit="1" customWidth="1"/>
    <col min="15369" max="15369" width="114.7109375" style="29" bestFit="1" customWidth="1"/>
    <col min="15370" max="15616" width="7.85546875" style="29"/>
    <col min="15617" max="15620" width="0" style="29" hidden="1" customWidth="1"/>
    <col min="15621" max="15621" width="30.140625" style="29" bestFit="1" customWidth="1"/>
    <col min="15622" max="15622" width="5.140625" style="29" customWidth="1"/>
    <col min="15623" max="15623" width="8.5703125" style="29" bestFit="1" customWidth="1"/>
    <col min="15624" max="15624" width="22.28515625" style="29" bestFit="1" customWidth="1"/>
    <col min="15625" max="15625" width="114.7109375" style="29" bestFit="1" customWidth="1"/>
    <col min="15626" max="15872" width="7.85546875" style="29"/>
    <col min="15873" max="15876" width="0" style="29" hidden="1" customWidth="1"/>
    <col min="15877" max="15877" width="30.140625" style="29" bestFit="1" customWidth="1"/>
    <col min="15878" max="15878" width="5.140625" style="29" customWidth="1"/>
    <col min="15879" max="15879" width="8.5703125" style="29" bestFit="1" customWidth="1"/>
    <col min="15880" max="15880" width="22.28515625" style="29" bestFit="1" customWidth="1"/>
    <col min="15881" max="15881" width="114.7109375" style="29" bestFit="1" customWidth="1"/>
    <col min="15882" max="16128" width="7.85546875" style="29"/>
    <col min="16129" max="16132" width="0" style="29" hidden="1" customWidth="1"/>
    <col min="16133" max="16133" width="30.140625" style="29" bestFit="1" customWidth="1"/>
    <col min="16134" max="16134" width="5.140625" style="29" customWidth="1"/>
    <col min="16135" max="16135" width="8.5703125" style="29" bestFit="1" customWidth="1"/>
    <col min="16136" max="16136" width="22.28515625" style="29" bestFit="1" customWidth="1"/>
    <col min="16137" max="16137" width="114.7109375" style="29" bestFit="1" customWidth="1"/>
    <col min="16138" max="16384" width="7.85546875" style="29"/>
  </cols>
  <sheetData>
    <row r="1" spans="1:12" ht="22.5" customHeight="1">
      <c r="B1" s="30"/>
      <c r="D1" s="31" t="s">
        <v>202</v>
      </c>
      <c r="E1" s="31" t="s">
        <v>203</v>
      </c>
      <c r="F1" s="32"/>
      <c r="G1" s="32"/>
      <c r="H1" s="32"/>
      <c r="I1" s="33" t="s">
        <v>204</v>
      </c>
    </row>
    <row r="2" spans="1:12">
      <c r="A2" s="34" t="s">
        <v>205</v>
      </c>
      <c r="B2" s="34" t="s">
        <v>206</v>
      </c>
      <c r="C2" s="34" t="s">
        <v>207</v>
      </c>
      <c r="D2" s="35" t="s">
        <v>207</v>
      </c>
      <c r="E2" s="36" t="s">
        <v>208</v>
      </c>
      <c r="F2" s="37" t="s">
        <v>209</v>
      </c>
      <c r="G2" s="38" t="s">
        <v>210</v>
      </c>
      <c r="H2" s="38" t="s">
        <v>211</v>
      </c>
      <c r="I2" s="38" t="s">
        <v>212</v>
      </c>
    </row>
    <row r="3" spans="1:12">
      <c r="A3" s="39"/>
      <c r="B3" s="39" t="s">
        <v>213</v>
      </c>
      <c r="C3" s="39">
        <v>9001000</v>
      </c>
      <c r="D3" s="40">
        <v>9001000</v>
      </c>
      <c r="E3" s="41" t="s">
        <v>213</v>
      </c>
      <c r="F3" s="42"/>
      <c r="G3" s="43"/>
      <c r="H3" s="41"/>
      <c r="I3" s="41"/>
    </row>
    <row r="4" spans="1:12">
      <c r="A4" s="39"/>
      <c r="B4" s="39" t="s">
        <v>214</v>
      </c>
      <c r="C4" s="39">
        <v>9001021</v>
      </c>
      <c r="D4" s="44">
        <v>9001021</v>
      </c>
      <c r="E4" s="39" t="s">
        <v>214</v>
      </c>
      <c r="F4" s="45" t="s">
        <v>215</v>
      </c>
      <c r="G4" s="46">
        <v>90000102</v>
      </c>
      <c r="H4" s="39" t="s">
        <v>216</v>
      </c>
      <c r="I4" s="39" t="s">
        <v>217</v>
      </c>
      <c r="L4" s="29" t="str">
        <f>H4&amp;"（"&amp;E4&amp;":"&amp;I4&amp;"）"</f>
        <v>引渡機材（納入機材（国内調達分）:日本国内で調達し、契約上、納入機材と明記され、契約相手に引渡されるもの（これに対する運搬費・梱包費含む））</v>
      </c>
    </row>
    <row r="5" spans="1:12">
      <c r="A5" s="39">
        <v>3</v>
      </c>
      <c r="B5" s="39" t="s">
        <v>218</v>
      </c>
      <c r="C5" s="39">
        <v>9001121</v>
      </c>
      <c r="D5" s="44">
        <v>9001121</v>
      </c>
      <c r="E5" s="39" t="s">
        <v>218</v>
      </c>
      <c r="F5" s="45" t="s">
        <v>215</v>
      </c>
      <c r="G5" s="46">
        <v>90000112</v>
      </c>
      <c r="H5" s="39" t="s">
        <v>219</v>
      </c>
      <c r="I5" s="39" t="s">
        <v>220</v>
      </c>
      <c r="L5" s="29" t="str">
        <f t="shared" ref="L5:L68" si="0">H5&amp;"（"&amp;E5&amp;":"&amp;I5&amp;"）"</f>
        <v>製品･工事用消耗品（工事用消耗品:工具（ﾍﾟﾝﾁ・ﾄﾞﾗｲﾊﾞｰ等）、ﾍﾟﾝｷ、ｹｰﾌﾞﾙ、ｺﾝﾃﾅ,ｳｴｽ、ｶﾝﾀﾌﾞ、巻尺、土のう袋、、ﾃｰﾌﾞﾙﾀｯﾌﾟ、ｶﾞﾑﾃｰﾌﾟ、蛍光灯）</v>
      </c>
    </row>
    <row r="6" spans="1:12">
      <c r="A6" s="39">
        <v>27</v>
      </c>
      <c r="B6" s="39" t="s">
        <v>221</v>
      </c>
      <c r="C6" s="39">
        <v>9001601</v>
      </c>
      <c r="D6" s="44">
        <v>9001601</v>
      </c>
      <c r="E6" s="39" t="s">
        <v>221</v>
      </c>
      <c r="F6" s="45" t="s">
        <v>215</v>
      </c>
      <c r="G6" s="46">
        <v>90000160</v>
      </c>
      <c r="H6" s="39" t="s">
        <v>222</v>
      </c>
      <c r="I6" s="39" t="s">
        <v>223</v>
      </c>
      <c r="L6" s="29" t="str">
        <f t="shared" si="0"/>
        <v>海外出張精算（材料費（海外発生分）:海外出張先にて調達した材料費）</v>
      </c>
    </row>
    <row r="7" spans="1:12">
      <c r="A7" s="39">
        <v>1</v>
      </c>
      <c r="B7" s="39" t="s">
        <v>224</v>
      </c>
      <c r="C7" s="39">
        <v>9001621</v>
      </c>
      <c r="D7" s="44">
        <v>9001621</v>
      </c>
      <c r="E7" s="47" t="s">
        <v>224</v>
      </c>
      <c r="F7" s="48" t="s">
        <v>215</v>
      </c>
      <c r="G7" s="49">
        <v>90000162</v>
      </c>
      <c r="H7" s="47" t="s">
        <v>225</v>
      </c>
      <c r="I7" s="47" t="s">
        <v>226</v>
      </c>
      <c r="L7" s="29" t="str">
        <f t="shared" si="0"/>
        <v>引渡機材(海外調達分)（納入機材（海外調達分）:海外で調達分で契約上、納入機材と明記され、契約相手に引渡されるもの（これに対する運搬費・梱包費含む））</v>
      </c>
    </row>
    <row r="8" spans="1:12">
      <c r="A8" s="39"/>
      <c r="B8" s="39" t="s">
        <v>227</v>
      </c>
      <c r="C8" s="39">
        <v>9002000</v>
      </c>
      <c r="D8" s="40">
        <v>9002000</v>
      </c>
      <c r="E8" s="41" t="s">
        <v>228</v>
      </c>
      <c r="F8" s="42"/>
      <c r="G8" s="43"/>
      <c r="H8" s="41"/>
      <c r="I8" s="41"/>
      <c r="L8" s="29" t="str">
        <f t="shared" si="0"/>
        <v>（◆◆◆外注費◆◆◆:）</v>
      </c>
    </row>
    <row r="9" spans="1:12">
      <c r="A9" s="39"/>
      <c r="B9" s="39" t="s">
        <v>229</v>
      </c>
      <c r="C9" s="39">
        <v>9002601</v>
      </c>
      <c r="D9" s="44">
        <v>9002601</v>
      </c>
      <c r="E9" s="39" t="s">
        <v>229</v>
      </c>
      <c r="F9" s="45" t="s">
        <v>215</v>
      </c>
      <c r="G9" s="46">
        <v>90000260</v>
      </c>
      <c r="H9" s="39" t="s">
        <v>230</v>
      </c>
      <c r="I9" s="39" t="s">
        <v>231</v>
      </c>
      <c r="L9" s="29" t="str">
        <f t="shared" si="0"/>
        <v>海外旅費精算（現地再委託費（海外発生分）:海外出張先にて支払った外注費）</v>
      </c>
    </row>
    <row r="10" spans="1:12">
      <c r="A10" s="39"/>
      <c r="B10" s="39"/>
      <c r="C10" s="39"/>
      <c r="D10" s="44"/>
      <c r="E10" s="34" t="s">
        <v>232</v>
      </c>
      <c r="F10" s="45" t="s">
        <v>215</v>
      </c>
      <c r="G10" s="50">
        <v>90000277</v>
      </c>
      <c r="H10" s="34" t="s">
        <v>232</v>
      </c>
      <c r="I10" s="34" t="s">
        <v>233</v>
      </c>
      <c r="L10" s="29" t="str">
        <f t="shared" si="0"/>
        <v>外注直接経費（外注直接経費:海外案件で国内外事業者・個人との人員借上契約に基づき支払う日当・宿泊費等（消費税対象外のみ適用））</v>
      </c>
    </row>
    <row r="11" spans="1:12">
      <c r="A11" s="39"/>
      <c r="B11" s="39" t="s">
        <v>234</v>
      </c>
      <c r="C11" s="39">
        <v>9004000</v>
      </c>
      <c r="D11" s="40">
        <v>9004000</v>
      </c>
      <c r="E11" s="41" t="s">
        <v>235</v>
      </c>
      <c r="F11" s="42"/>
      <c r="G11" s="43"/>
      <c r="H11" s="41"/>
      <c r="I11" s="41"/>
      <c r="L11" s="29" t="str">
        <f t="shared" si="0"/>
        <v>（◆◆◆労務費◆◆◆:）</v>
      </c>
    </row>
    <row r="12" spans="1:12">
      <c r="A12" s="39">
        <v>8</v>
      </c>
      <c r="B12" s="39" t="s">
        <v>236</v>
      </c>
      <c r="C12" s="39">
        <v>9004601</v>
      </c>
      <c r="D12" s="44">
        <v>9004601</v>
      </c>
      <c r="E12" s="39" t="s">
        <v>236</v>
      </c>
      <c r="F12" s="45" t="s">
        <v>215</v>
      </c>
      <c r="G12" s="46">
        <v>90000460</v>
      </c>
      <c r="H12" s="39" t="s">
        <v>237</v>
      </c>
      <c r="I12" s="39" t="s">
        <v>238</v>
      </c>
      <c r="L12" s="29" t="str">
        <f t="shared" si="0"/>
        <v>海外出張精算（ローカルスタッフ賃金:ローカルスタッフ、カウンターパート等の賃金）</v>
      </c>
    </row>
    <row r="13" spans="1:12">
      <c r="A13" s="39">
        <v>42</v>
      </c>
      <c r="B13" s="39" t="s">
        <v>239</v>
      </c>
      <c r="C13" s="39">
        <v>9004602</v>
      </c>
      <c r="D13" s="44">
        <v>9004602</v>
      </c>
      <c r="E13" s="47" t="s">
        <v>239</v>
      </c>
      <c r="F13" s="48" t="s">
        <v>215</v>
      </c>
      <c r="G13" s="49">
        <v>90000460</v>
      </c>
      <c r="H13" s="47" t="s">
        <v>237</v>
      </c>
      <c r="I13" s="47" t="s">
        <v>240</v>
      </c>
      <c r="L13" s="29" t="str">
        <f t="shared" si="0"/>
        <v>海外出張精算（現地傭人費（通訳・技術者等）:通訳・ドライバー・エンジニア・オペレータ・現地秘書等の給与）</v>
      </c>
    </row>
    <row r="14" spans="1:12">
      <c r="A14" s="39"/>
      <c r="B14" s="39" t="s">
        <v>241</v>
      </c>
      <c r="C14" s="39">
        <v>9005000</v>
      </c>
      <c r="D14" s="40">
        <v>9005000</v>
      </c>
      <c r="E14" s="41" t="s">
        <v>242</v>
      </c>
      <c r="F14" s="42"/>
      <c r="G14" s="43"/>
      <c r="H14" s="41"/>
      <c r="I14" s="41"/>
      <c r="L14" s="29" t="str">
        <f t="shared" si="0"/>
        <v>（◆◆◆通信交通費◆◆◆:）</v>
      </c>
    </row>
    <row r="15" spans="1:12">
      <c r="A15" s="39">
        <v>1</v>
      </c>
      <c r="B15" s="39" t="s">
        <v>243</v>
      </c>
      <c r="C15" s="39">
        <v>9005011</v>
      </c>
      <c r="D15" s="44">
        <v>9005011</v>
      </c>
      <c r="E15" s="39" t="s">
        <v>243</v>
      </c>
      <c r="F15" s="45" t="s">
        <v>244</v>
      </c>
      <c r="G15" s="46">
        <v>90000501</v>
      </c>
      <c r="H15" s="39" t="s">
        <v>245</v>
      </c>
      <c r="I15" s="39" t="s">
        <v>246</v>
      </c>
      <c r="L15" s="29" t="str">
        <f t="shared" si="0"/>
        <v>交 通 費（国内平日日当・宿泊手当:国内出張の平日日当・宿泊手当）</v>
      </c>
    </row>
    <row r="16" spans="1:12">
      <c r="A16" s="39">
        <v>126</v>
      </c>
      <c r="B16" s="39" t="s">
        <v>247</v>
      </c>
      <c r="C16" s="39">
        <v>9005012</v>
      </c>
      <c r="D16" s="44">
        <v>9005012</v>
      </c>
      <c r="E16" s="39" t="s">
        <v>247</v>
      </c>
      <c r="F16" s="45" t="s">
        <v>215</v>
      </c>
      <c r="G16" s="46">
        <v>90000501</v>
      </c>
      <c r="H16" s="39" t="s">
        <v>245</v>
      </c>
      <c r="I16" s="39" t="s">
        <v>248</v>
      </c>
      <c r="L16" s="29" t="str">
        <f t="shared" si="0"/>
        <v>交 通 費（国内交通運賃（国内航空券含む）:国内移動のための電車、バス、タクシー、レンタカー、ガソリン代、国内航空料金）</v>
      </c>
    </row>
    <row r="17" spans="1:12">
      <c r="A17" s="39"/>
      <c r="B17" s="39" t="s">
        <v>249</v>
      </c>
      <c r="C17" s="39">
        <v>9005013</v>
      </c>
      <c r="D17" s="44">
        <v>9005013</v>
      </c>
      <c r="E17" s="39" t="s">
        <v>249</v>
      </c>
      <c r="F17" s="45" t="s">
        <v>215</v>
      </c>
      <c r="G17" s="46">
        <v>90000501</v>
      </c>
      <c r="H17" s="39" t="s">
        <v>245</v>
      </c>
      <c r="I17" s="39" t="s">
        <v>248</v>
      </c>
      <c r="L17" s="29" t="str">
        <f t="shared" si="0"/>
        <v>交 通 費（レンカター・ガソリン代（円貨）:国内移動のための電車、バス、タクシー、レンタカー、ガソリン代、国内航空料金）</v>
      </c>
    </row>
    <row r="18" spans="1:12">
      <c r="A18" s="39">
        <v>3</v>
      </c>
      <c r="B18" s="39" t="s">
        <v>250</v>
      </c>
      <c r="C18" s="39">
        <v>9005021</v>
      </c>
      <c r="D18" s="44">
        <v>9005021</v>
      </c>
      <c r="E18" s="51" t="s">
        <v>250</v>
      </c>
      <c r="F18" s="45" t="s">
        <v>244</v>
      </c>
      <c r="G18" s="46">
        <v>90000502</v>
      </c>
      <c r="H18" s="39" t="s">
        <v>250</v>
      </c>
      <c r="I18" s="39" t="s">
        <v>416</v>
      </c>
      <c r="L18" s="29" t="str">
        <f t="shared" si="0"/>
        <v>休日日当（休日日当:国内出張に於ける休日日当）</v>
      </c>
    </row>
    <row r="19" spans="1:12">
      <c r="A19" s="39">
        <v>15</v>
      </c>
      <c r="B19" s="39" t="s">
        <v>10</v>
      </c>
      <c r="C19" s="39">
        <v>9005041</v>
      </c>
      <c r="D19" s="44">
        <v>9005041</v>
      </c>
      <c r="E19" s="51" t="s">
        <v>10</v>
      </c>
      <c r="F19" s="45" t="s">
        <v>244</v>
      </c>
      <c r="G19" s="46">
        <v>90000504</v>
      </c>
      <c r="H19" s="39" t="s">
        <v>10</v>
      </c>
      <c r="I19" s="39" t="s">
        <v>251</v>
      </c>
      <c r="L19" s="29" t="str">
        <f t="shared" si="0"/>
        <v>渡航支度金（渡航支度金:海外渡航支度金）</v>
      </c>
    </row>
    <row r="20" spans="1:12" ht="22.5">
      <c r="A20" s="39">
        <v>9</v>
      </c>
      <c r="B20" s="39" t="s">
        <v>252</v>
      </c>
      <c r="C20" s="39">
        <v>9005051</v>
      </c>
      <c r="D20" s="44">
        <v>9005051</v>
      </c>
      <c r="E20" s="51" t="s">
        <v>252</v>
      </c>
      <c r="F20" s="45" t="s">
        <v>215</v>
      </c>
      <c r="G20" s="46">
        <v>90000505</v>
      </c>
      <c r="H20" s="39" t="s">
        <v>253</v>
      </c>
      <c r="I20" s="52" t="s">
        <v>254</v>
      </c>
      <c r="L20" s="29" t="str">
        <f t="shared" si="0"/>
        <v>渡航諸費（渡航諸費（国内発生分）:海外渡航に伴う予防注射（現金払いのみ）、渡航用写真
※印紙で支払った予防注射は「渡航諸費（パスポート、ビザ取得）」で処理）</v>
      </c>
    </row>
    <row r="21" spans="1:12">
      <c r="A21" s="39">
        <v>12</v>
      </c>
      <c r="B21" s="39" t="s">
        <v>255</v>
      </c>
      <c r="C21" s="39">
        <v>9005071</v>
      </c>
      <c r="D21" s="44">
        <v>9005071</v>
      </c>
      <c r="E21" s="51" t="s">
        <v>255</v>
      </c>
      <c r="F21" s="45" t="s">
        <v>215</v>
      </c>
      <c r="G21" s="46">
        <v>90000507</v>
      </c>
      <c r="H21" s="39" t="s">
        <v>256</v>
      </c>
      <c r="I21" s="39" t="s">
        <v>257</v>
      </c>
      <c r="L21" s="29" t="str">
        <f t="shared" si="0"/>
        <v>研修生費用（研修生費用（国内発生分）:課税：契約上の海外研修生の国内宿泊日当・交通費）</v>
      </c>
    </row>
    <row r="22" spans="1:12">
      <c r="A22" s="39">
        <v>1</v>
      </c>
      <c r="B22" s="39" t="s">
        <v>258</v>
      </c>
      <c r="C22" s="39">
        <v>9005072</v>
      </c>
      <c r="D22" s="44">
        <v>9005072</v>
      </c>
      <c r="E22" s="53" t="s">
        <v>258</v>
      </c>
      <c r="F22" s="54" t="s">
        <v>215</v>
      </c>
      <c r="G22" s="55">
        <v>90000567</v>
      </c>
      <c r="H22" s="56" t="s">
        <v>256</v>
      </c>
      <c r="I22" s="56" t="s">
        <v>259</v>
      </c>
      <c r="L22" s="29" t="str">
        <f t="shared" si="0"/>
        <v>研修生費用（研修生費用（海外発生分）:非課税：契約上の海外研修生の国内宿泊日当・交通費）</v>
      </c>
    </row>
    <row r="23" spans="1:12">
      <c r="A23" s="39"/>
      <c r="B23" s="39" t="s">
        <v>260</v>
      </c>
      <c r="C23" s="39">
        <v>9005081</v>
      </c>
      <c r="D23" s="44">
        <v>9005081</v>
      </c>
      <c r="E23" s="53" t="s">
        <v>261</v>
      </c>
      <c r="F23" s="54" t="s">
        <v>215</v>
      </c>
      <c r="G23" s="55">
        <v>90000508</v>
      </c>
      <c r="H23" s="56" t="s">
        <v>262</v>
      </c>
      <c r="I23" s="56" t="s">
        <v>263</v>
      </c>
      <c r="L23" s="29" t="str">
        <f t="shared" si="0"/>
        <v>郵便料金（切手・葉書・郵便料金等（国内）:切手・葉書・速達・書留等郵便料金）</v>
      </c>
    </row>
    <row r="24" spans="1:12">
      <c r="A24" s="39">
        <v>19</v>
      </c>
      <c r="B24" s="39" t="s">
        <v>264</v>
      </c>
      <c r="C24" s="39">
        <v>9005101</v>
      </c>
      <c r="D24" s="44">
        <v>9005101</v>
      </c>
      <c r="E24" s="51" t="s">
        <v>265</v>
      </c>
      <c r="F24" s="45" t="s">
        <v>215</v>
      </c>
      <c r="G24" s="46">
        <v>90000510</v>
      </c>
      <c r="H24" s="39" t="s">
        <v>266</v>
      </c>
      <c r="I24" s="51" t="s">
        <v>267</v>
      </c>
      <c r="L24" s="29" t="str">
        <f t="shared" si="0"/>
        <v>電信電話料（電信電話料（国内発生分）:電話料金、FAX料金、携帯料金・ﾃﾚﾎﾝｶｰﾄﾞ、ﾓﾊﾞｲﾗｰｽﾞﾁｪｯｸ、ＮＨＫ受信料、電報、インターネット使用料）</v>
      </c>
    </row>
    <row r="25" spans="1:12">
      <c r="A25" s="39">
        <v>832</v>
      </c>
      <c r="B25" s="39" t="s">
        <v>268</v>
      </c>
      <c r="C25" s="39">
        <v>9005211</v>
      </c>
      <c r="D25" s="44">
        <v>9005211</v>
      </c>
      <c r="E25" s="51" t="s">
        <v>268</v>
      </c>
      <c r="F25" s="45" t="s">
        <v>215</v>
      </c>
      <c r="G25" s="46">
        <v>90000521</v>
      </c>
      <c r="H25" s="39" t="s">
        <v>269</v>
      </c>
      <c r="I25" s="39" t="s">
        <v>270</v>
      </c>
      <c r="L25" s="29" t="str">
        <f t="shared" si="0"/>
        <v>運 搬 費（宅急便・運搬費:宅配便）</v>
      </c>
    </row>
    <row r="26" spans="1:12" ht="12">
      <c r="A26" s="39">
        <v>2190</v>
      </c>
      <c r="B26" s="39" t="s">
        <v>271</v>
      </c>
      <c r="C26" s="39">
        <v>9005601</v>
      </c>
      <c r="D26" s="44">
        <v>9005601</v>
      </c>
      <c r="E26" s="51" t="s">
        <v>271</v>
      </c>
      <c r="F26" s="45" t="s">
        <v>215</v>
      </c>
      <c r="G26" s="46">
        <v>90000560</v>
      </c>
      <c r="H26" s="39" t="s">
        <v>222</v>
      </c>
      <c r="I26" s="57" t="s">
        <v>272</v>
      </c>
      <c r="L26" s="29" t="str">
        <f t="shared" si="0"/>
        <v>海外出張精算（通信費・交通費（海外発生分）:海外出張先にて使用した通信費、交通費）</v>
      </c>
    </row>
    <row r="27" spans="1:12" ht="12">
      <c r="A27" s="39">
        <v>217</v>
      </c>
      <c r="B27" s="39" t="s">
        <v>273</v>
      </c>
      <c r="C27" s="39">
        <v>9005602</v>
      </c>
      <c r="D27" s="44">
        <v>9005602</v>
      </c>
      <c r="E27" s="51" t="s">
        <v>273</v>
      </c>
      <c r="F27" s="45" t="s">
        <v>215</v>
      </c>
      <c r="G27" s="46">
        <v>90000560</v>
      </c>
      <c r="H27" s="39" t="s">
        <v>222</v>
      </c>
      <c r="I27" s="57" t="s">
        <v>274</v>
      </c>
      <c r="L27" s="29" t="str">
        <f t="shared" si="0"/>
        <v>海外出張精算（現地使用レンタカー・ガソリン代:海外出張先にて使用したレンタカー・ガソリン代）</v>
      </c>
    </row>
    <row r="28" spans="1:12" s="30" customFormat="1">
      <c r="A28" s="39">
        <v>906</v>
      </c>
      <c r="B28" s="39" t="s">
        <v>275</v>
      </c>
      <c r="C28" s="39">
        <v>9005603</v>
      </c>
      <c r="D28" s="44">
        <v>9005603</v>
      </c>
      <c r="E28" s="53" t="s">
        <v>276</v>
      </c>
      <c r="F28" s="45" t="s">
        <v>215</v>
      </c>
      <c r="G28" s="55">
        <v>90000560</v>
      </c>
      <c r="H28" s="56" t="s">
        <v>222</v>
      </c>
      <c r="I28" s="56"/>
      <c r="L28" s="29" t="str">
        <f t="shared" si="0"/>
        <v>海外出張精算（空港税・出国税:）</v>
      </c>
    </row>
    <row r="29" spans="1:12">
      <c r="A29" s="39">
        <v>5</v>
      </c>
      <c r="B29" s="39" t="s">
        <v>277</v>
      </c>
      <c r="C29" s="39">
        <v>9005611</v>
      </c>
      <c r="D29" s="44">
        <v>9005611</v>
      </c>
      <c r="E29" s="51" t="s">
        <v>277</v>
      </c>
      <c r="F29" s="45" t="s">
        <v>244</v>
      </c>
      <c r="G29" s="46">
        <v>90000562</v>
      </c>
      <c r="H29" s="39" t="s">
        <v>278</v>
      </c>
      <c r="I29" s="39"/>
      <c r="L29" s="29" t="str">
        <f t="shared" si="0"/>
        <v>海外手当（副参事以下差額手当:）</v>
      </c>
    </row>
    <row r="30" spans="1:12">
      <c r="A30" s="39">
        <v>15</v>
      </c>
      <c r="B30" s="39" t="s">
        <v>278</v>
      </c>
      <c r="C30" s="39">
        <v>9005621</v>
      </c>
      <c r="D30" s="44">
        <v>9005621</v>
      </c>
      <c r="E30" s="51" t="s">
        <v>278</v>
      </c>
      <c r="F30" s="45" t="s">
        <v>215</v>
      </c>
      <c r="G30" s="46">
        <v>90000562</v>
      </c>
      <c r="H30" s="39" t="s">
        <v>278</v>
      </c>
      <c r="I30" s="39" t="s">
        <v>279</v>
      </c>
      <c r="L30" s="29" t="str">
        <f t="shared" si="0"/>
        <v>海外手当（海外手当:駐勤手当及び海外出張に於ける日当・宿泊その他諸手当）</v>
      </c>
    </row>
    <row r="31" spans="1:12">
      <c r="A31" s="39">
        <v>2658</v>
      </c>
      <c r="B31" s="39" t="s">
        <v>280</v>
      </c>
      <c r="C31" s="39">
        <v>9005622</v>
      </c>
      <c r="D31" s="44">
        <v>9005622</v>
      </c>
      <c r="E31" s="51" t="s">
        <v>280</v>
      </c>
      <c r="F31" s="45" t="s">
        <v>244</v>
      </c>
      <c r="G31" s="46">
        <v>90000562</v>
      </c>
      <c r="H31" s="39" t="s">
        <v>278</v>
      </c>
      <c r="I31" s="39"/>
      <c r="L31" s="29" t="str">
        <f t="shared" si="0"/>
        <v>海外手当（海外駐勤手当（長期含む）:）</v>
      </c>
    </row>
    <row r="32" spans="1:12">
      <c r="A32" s="39">
        <v>1037</v>
      </c>
      <c r="B32" s="39" t="s">
        <v>281</v>
      </c>
      <c r="C32" s="39">
        <v>9005623</v>
      </c>
      <c r="D32" s="44">
        <v>9005623</v>
      </c>
      <c r="E32" s="51" t="s">
        <v>282</v>
      </c>
      <c r="F32" s="45" t="s">
        <v>215</v>
      </c>
      <c r="G32" s="46">
        <v>90000562</v>
      </c>
      <c r="H32" s="39" t="s">
        <v>278</v>
      </c>
      <c r="I32" s="39" t="s">
        <v>279</v>
      </c>
      <c r="L32" s="29" t="str">
        <f t="shared" si="0"/>
        <v>海外手当（ホテル代実費（規程超過分）:駐勤手当及び海外出張に於ける日当・宿泊その他諸手当）</v>
      </c>
    </row>
    <row r="33" spans="1:12">
      <c r="A33" s="39">
        <v>40</v>
      </c>
      <c r="B33" s="39" t="s">
        <v>283</v>
      </c>
      <c r="C33" s="39">
        <v>9005624</v>
      </c>
      <c r="D33" s="44">
        <v>9005624</v>
      </c>
      <c r="E33" s="51" t="s">
        <v>283</v>
      </c>
      <c r="F33" s="45" t="s">
        <v>215</v>
      </c>
      <c r="G33" s="46">
        <v>90000560</v>
      </c>
      <c r="H33" s="39" t="s">
        <v>222</v>
      </c>
      <c r="I33" s="57" t="s">
        <v>284</v>
      </c>
      <c r="L33" s="29" t="str">
        <f t="shared" si="0"/>
        <v>海外出張精算（Dayuse（ホテル）代:乗継等で利用したDayuse(ホテル代)）</v>
      </c>
    </row>
    <row r="34" spans="1:12">
      <c r="A34" s="39">
        <v>194</v>
      </c>
      <c r="B34" s="39" t="s">
        <v>285</v>
      </c>
      <c r="C34" s="39">
        <v>9005631</v>
      </c>
      <c r="D34" s="44">
        <v>9005631</v>
      </c>
      <c r="E34" s="51" t="s">
        <v>285</v>
      </c>
      <c r="F34" s="45" t="s">
        <v>215</v>
      </c>
      <c r="G34" s="46">
        <v>90000563</v>
      </c>
      <c r="H34" s="39" t="s">
        <v>285</v>
      </c>
      <c r="I34" s="39" t="s">
        <v>286</v>
      </c>
      <c r="L34" s="29" t="str">
        <f t="shared" si="0"/>
        <v>海外航空料金（海外航空料金:国際線航空料金）</v>
      </c>
    </row>
    <row r="35" spans="1:12">
      <c r="A35" s="39">
        <v>155</v>
      </c>
      <c r="B35" s="39" t="s">
        <v>287</v>
      </c>
      <c r="C35" s="39">
        <v>9005651</v>
      </c>
      <c r="D35" s="44">
        <v>9005651</v>
      </c>
      <c r="E35" s="51" t="s">
        <v>287</v>
      </c>
      <c r="F35" s="45" t="s">
        <v>215</v>
      </c>
      <c r="G35" s="46">
        <v>90000565</v>
      </c>
      <c r="H35" s="39" t="s">
        <v>253</v>
      </c>
      <c r="I35" s="39" t="s">
        <v>288</v>
      </c>
      <c r="L35" s="29" t="str">
        <f t="shared" si="0"/>
        <v>渡航諸費（パスポート・ビザ取得費:ﾊﾟｽﾎﾟｰﾄ､ﾋﾞｻﾞ取得費）</v>
      </c>
    </row>
    <row r="36" spans="1:12">
      <c r="A36" s="58">
        <v>1</v>
      </c>
      <c r="B36" s="58" t="s">
        <v>256</v>
      </c>
      <c r="C36" s="58">
        <v>9005671</v>
      </c>
      <c r="D36" s="44"/>
      <c r="E36" s="53" t="s">
        <v>256</v>
      </c>
      <c r="F36" s="54"/>
      <c r="G36" s="55">
        <v>90000567</v>
      </c>
      <c r="H36" s="39"/>
      <c r="I36" s="39"/>
      <c r="L36" s="29" t="str">
        <f t="shared" si="0"/>
        <v>（研修生費用:）</v>
      </c>
    </row>
    <row r="37" spans="1:12" ht="12">
      <c r="A37" s="39">
        <v>106</v>
      </c>
      <c r="B37" s="39" t="s">
        <v>289</v>
      </c>
      <c r="C37" s="39">
        <v>9005691</v>
      </c>
      <c r="D37" s="44">
        <v>9005691</v>
      </c>
      <c r="E37" s="51" t="s">
        <v>290</v>
      </c>
      <c r="F37" s="45" t="s">
        <v>215</v>
      </c>
      <c r="G37" s="46">
        <v>90000569</v>
      </c>
      <c r="H37" s="39" t="s">
        <v>289</v>
      </c>
      <c r="I37" s="39" t="s">
        <v>291</v>
      </c>
      <c r="L37" s="29" t="str">
        <f t="shared" si="0"/>
        <v>国際電信電話料（国際電信電話料:国際テレックス・ファックス・電話料金（非課税分）、海外用携帯電話通信料）</v>
      </c>
    </row>
    <row r="38" spans="1:12">
      <c r="A38" s="39">
        <v>15</v>
      </c>
      <c r="B38" s="39" t="s">
        <v>292</v>
      </c>
      <c r="C38" s="39">
        <v>9005711</v>
      </c>
      <c r="D38" s="44">
        <v>9005711</v>
      </c>
      <c r="E38" s="51" t="s">
        <v>292</v>
      </c>
      <c r="F38" s="45" t="s">
        <v>215</v>
      </c>
      <c r="G38" s="46">
        <v>90000571</v>
      </c>
      <c r="H38" s="39" t="s">
        <v>293</v>
      </c>
      <c r="I38" s="39" t="s">
        <v>294</v>
      </c>
      <c r="L38" s="29" t="str">
        <f t="shared" si="0"/>
        <v>運搬費及び諸経費（ＤＨＬ、国際郵便代・運送保険料:会社書類の運搬費（ＤＨＬ、国際小包）及び運送保険料）</v>
      </c>
    </row>
    <row r="39" spans="1:12">
      <c r="A39" s="39">
        <v>2</v>
      </c>
      <c r="B39" s="39" t="s">
        <v>295</v>
      </c>
      <c r="C39" s="39">
        <v>9005712</v>
      </c>
      <c r="D39" s="44">
        <v>9005712</v>
      </c>
      <c r="E39" s="51" t="s">
        <v>295</v>
      </c>
      <c r="F39" s="45" t="s">
        <v>215</v>
      </c>
      <c r="G39" s="46">
        <v>90000571</v>
      </c>
      <c r="H39" s="39" t="s">
        <v>293</v>
      </c>
      <c r="I39" s="39" t="s">
        <v>296</v>
      </c>
      <c r="L39" s="29" t="str">
        <f t="shared" si="0"/>
        <v>運搬費及び諸経費（エアカーゴ・資機材輸出入関連費:資機材の輸出入に関する陸上・海上運賃・エアカーゴ代）</v>
      </c>
    </row>
    <row r="40" spans="1:12">
      <c r="A40" s="39">
        <v>213</v>
      </c>
      <c r="B40" s="39" t="s">
        <v>297</v>
      </c>
      <c r="C40" s="39">
        <v>9005731</v>
      </c>
      <c r="D40" s="44">
        <v>9005731</v>
      </c>
      <c r="E40" s="59" t="s">
        <v>297</v>
      </c>
      <c r="F40" s="48" t="s">
        <v>215</v>
      </c>
      <c r="G40" s="49">
        <v>90000573</v>
      </c>
      <c r="H40" s="47" t="s">
        <v>298</v>
      </c>
      <c r="I40" s="47" t="s">
        <v>297</v>
      </c>
      <c r="L40" s="29" t="str">
        <f t="shared" si="0"/>
        <v>ｴｸｾｽ代（エクセス代:エクセス代）</v>
      </c>
    </row>
    <row r="41" spans="1:12">
      <c r="A41" s="39"/>
      <c r="B41" s="39" t="s">
        <v>299</v>
      </c>
      <c r="C41" s="39">
        <v>9006000</v>
      </c>
      <c r="D41" s="40">
        <v>9006000</v>
      </c>
      <c r="E41" s="60" t="s">
        <v>300</v>
      </c>
      <c r="F41" s="42"/>
      <c r="G41" s="43"/>
      <c r="H41" s="41"/>
      <c r="I41" s="41"/>
      <c r="L41" s="29" t="str">
        <f t="shared" si="0"/>
        <v>（◆◆◆事務用品複写費◆◆◆:）</v>
      </c>
    </row>
    <row r="42" spans="1:12">
      <c r="A42" s="39">
        <v>19</v>
      </c>
      <c r="B42" s="39" t="s">
        <v>301</v>
      </c>
      <c r="C42" s="39">
        <v>9006021</v>
      </c>
      <c r="D42" s="44">
        <v>9006021</v>
      </c>
      <c r="E42" s="51" t="s">
        <v>301</v>
      </c>
      <c r="F42" s="45" t="s">
        <v>215</v>
      </c>
      <c r="G42" s="46">
        <v>90000601</v>
      </c>
      <c r="H42" s="39" t="s">
        <v>302</v>
      </c>
      <c r="I42" s="39" t="s">
        <v>303</v>
      </c>
      <c r="L42" s="29" t="str">
        <f t="shared" si="0"/>
        <v>印刷･複写費（写真代・複写費（国内発生分）:コピー代・青焼き・写真・フィルム代、印刷物等）</v>
      </c>
    </row>
    <row r="43" spans="1:12">
      <c r="A43" s="39">
        <v>69</v>
      </c>
      <c r="B43" s="39" t="s">
        <v>304</v>
      </c>
      <c r="C43" s="39">
        <v>9006031</v>
      </c>
      <c r="D43" s="44">
        <v>9006031</v>
      </c>
      <c r="E43" s="51" t="s">
        <v>305</v>
      </c>
      <c r="F43" s="45" t="s">
        <v>215</v>
      </c>
      <c r="G43" s="46">
        <v>90000603</v>
      </c>
      <c r="H43" s="39" t="s">
        <v>306</v>
      </c>
      <c r="I43" s="39" t="s">
        <v>307</v>
      </c>
      <c r="L43" s="29" t="str">
        <f t="shared" si="0"/>
        <v>消耗品費（事務用消耗品費（国内発生分）:鉛筆、消しゴム、野帳、その他一般事務消耗品）</v>
      </c>
    </row>
    <row r="44" spans="1:12">
      <c r="A44" s="39">
        <v>16</v>
      </c>
      <c r="B44" s="39" t="s">
        <v>308</v>
      </c>
      <c r="C44" s="39">
        <v>9006041</v>
      </c>
      <c r="D44" s="44">
        <v>9006041</v>
      </c>
      <c r="E44" s="51" t="s">
        <v>308</v>
      </c>
      <c r="F44" s="45" t="s">
        <v>215</v>
      </c>
      <c r="G44" s="46">
        <v>90000604</v>
      </c>
      <c r="H44" s="39" t="s">
        <v>309</v>
      </c>
      <c r="I44" s="39" t="s">
        <v>310</v>
      </c>
      <c r="L44" s="29" t="str">
        <f t="shared" si="0"/>
        <v>備 品 費（備品（国内購入１０万未満）:机､椅子､ﾛｯｶｰ、携帯電話）</v>
      </c>
    </row>
    <row r="45" spans="1:12">
      <c r="A45" s="39">
        <v>38</v>
      </c>
      <c r="B45" s="39" t="s">
        <v>311</v>
      </c>
      <c r="C45" s="39">
        <v>9006042</v>
      </c>
      <c r="D45" s="44">
        <v>9006042</v>
      </c>
      <c r="E45" s="51" t="s">
        <v>312</v>
      </c>
      <c r="F45" s="45" t="s">
        <v>215</v>
      </c>
      <c r="G45" s="46">
        <v>90000604</v>
      </c>
      <c r="H45" s="39" t="s">
        <v>309</v>
      </c>
      <c r="I45" s="39" t="s">
        <v>313</v>
      </c>
      <c r="L45" s="29" t="str">
        <f t="shared" si="0"/>
        <v>備 品 費（OA用品（国内購入１０万未満）:OA・ｶﾒﾗ）</v>
      </c>
    </row>
    <row r="46" spans="1:12">
      <c r="A46" s="39">
        <v>27</v>
      </c>
      <c r="B46" s="39" t="s">
        <v>314</v>
      </c>
      <c r="C46" s="39">
        <v>9006043</v>
      </c>
      <c r="D46" s="44">
        <v>9006043</v>
      </c>
      <c r="E46" s="51" t="s">
        <v>314</v>
      </c>
      <c r="F46" s="45" t="s">
        <v>215</v>
      </c>
      <c r="G46" s="46">
        <v>90000660</v>
      </c>
      <c r="H46" s="39" t="s">
        <v>222</v>
      </c>
      <c r="I46" s="39" t="s">
        <v>310</v>
      </c>
      <c r="L46" s="29" t="str">
        <f t="shared" si="0"/>
        <v>海外出張精算（備品（海外購入１０万未満）:机､椅子､ﾛｯｶｰ、携帯電話）</v>
      </c>
    </row>
    <row r="47" spans="1:12">
      <c r="A47" s="39">
        <v>29</v>
      </c>
      <c r="B47" s="39" t="s">
        <v>315</v>
      </c>
      <c r="C47" s="39">
        <v>9006044</v>
      </c>
      <c r="D47" s="44">
        <v>9006044</v>
      </c>
      <c r="E47" s="51" t="s">
        <v>315</v>
      </c>
      <c r="F47" s="45" t="s">
        <v>215</v>
      </c>
      <c r="G47" s="46">
        <v>90000660</v>
      </c>
      <c r="H47" s="39" t="s">
        <v>222</v>
      </c>
      <c r="I47" s="39" t="s">
        <v>313</v>
      </c>
      <c r="L47" s="29" t="str">
        <f t="shared" si="0"/>
        <v>海外出張精算（OA用品（海外購入１０万未満）:OA・ｶﾒﾗ）</v>
      </c>
    </row>
    <row r="48" spans="1:12">
      <c r="A48" s="39">
        <v>20</v>
      </c>
      <c r="B48" s="39" t="s">
        <v>316</v>
      </c>
      <c r="C48" s="39">
        <v>9006051</v>
      </c>
      <c r="D48" s="44">
        <v>9006051</v>
      </c>
      <c r="E48" s="51" t="s">
        <v>316</v>
      </c>
      <c r="F48" s="45" t="s">
        <v>215</v>
      </c>
      <c r="G48" s="46">
        <v>90000605</v>
      </c>
      <c r="H48" s="39" t="s">
        <v>317</v>
      </c>
      <c r="I48" s="39" t="s">
        <v>318</v>
      </c>
      <c r="L48" s="29" t="str">
        <f t="shared" si="0"/>
        <v>新聞図書費（新聞図書費（国内発生分）:書籍閲覧代、新聞、地図、参考図書、文献データ）</v>
      </c>
    </row>
    <row r="49" spans="1:12">
      <c r="A49" s="39">
        <v>1</v>
      </c>
      <c r="B49" s="39" t="s">
        <v>319</v>
      </c>
      <c r="C49" s="39">
        <v>9006081</v>
      </c>
      <c r="D49" s="44">
        <v>9006081</v>
      </c>
      <c r="E49" s="51" t="s">
        <v>319</v>
      </c>
      <c r="F49" s="45" t="s">
        <v>215</v>
      </c>
      <c r="G49" s="46">
        <v>90000608</v>
      </c>
      <c r="H49" s="39" t="s">
        <v>320</v>
      </c>
      <c r="I49" s="39" t="s">
        <v>321</v>
      </c>
      <c r="L49" s="29" t="str">
        <f t="shared" si="0"/>
        <v>ｿﾌﾄｳｴｱ（ソフトウエア（国内10万未満）:ﾊﾞｰｼﾞｮﾝｱｯﾌﾟ代）</v>
      </c>
    </row>
    <row r="50" spans="1:12">
      <c r="A50" s="39">
        <v>4</v>
      </c>
      <c r="B50" s="39" t="s">
        <v>322</v>
      </c>
      <c r="C50" s="39">
        <v>9006082</v>
      </c>
      <c r="D50" s="44">
        <v>9006082</v>
      </c>
      <c r="E50" s="51" t="s">
        <v>322</v>
      </c>
      <c r="F50" s="45" t="s">
        <v>215</v>
      </c>
      <c r="G50" s="46">
        <v>90000668</v>
      </c>
      <c r="H50" s="39" t="s">
        <v>323</v>
      </c>
      <c r="I50" s="39" t="s">
        <v>324</v>
      </c>
      <c r="L50" s="29" t="str">
        <f t="shared" si="0"/>
        <v>海外ｿﾌﾄｳｴｱ（ソフトウエア（海外10万未満）:海外で取得した１０万未満のソフトウエア）</v>
      </c>
    </row>
    <row r="51" spans="1:12">
      <c r="A51" s="39">
        <v>316</v>
      </c>
      <c r="B51" s="39" t="s">
        <v>325</v>
      </c>
      <c r="C51" s="39">
        <v>9006601</v>
      </c>
      <c r="D51" s="44">
        <v>9006601</v>
      </c>
      <c r="E51" s="59" t="s">
        <v>325</v>
      </c>
      <c r="F51" s="48" t="s">
        <v>215</v>
      </c>
      <c r="G51" s="49">
        <v>90000660</v>
      </c>
      <c r="H51" s="47" t="s">
        <v>222</v>
      </c>
      <c r="I51" s="47" t="s">
        <v>326</v>
      </c>
      <c r="L51" s="29" t="str">
        <f t="shared" si="0"/>
        <v>海外出張精算（事務用品・複写費（海外発生分）:海外出張先にて支払った事務用品・複写費、新聞図書費）</v>
      </c>
    </row>
    <row r="52" spans="1:12">
      <c r="A52" s="39"/>
      <c r="B52" s="39" t="s">
        <v>327</v>
      </c>
      <c r="C52" s="39">
        <v>9007000</v>
      </c>
      <c r="D52" s="40">
        <v>9007000</v>
      </c>
      <c r="E52" s="60" t="s">
        <v>328</v>
      </c>
      <c r="F52" s="42"/>
      <c r="G52" s="43"/>
      <c r="H52" s="41"/>
      <c r="I52" s="41"/>
      <c r="L52" s="29" t="str">
        <f t="shared" si="0"/>
        <v>（◆◆◆福利厚生費◆◆◆:）</v>
      </c>
    </row>
    <row r="53" spans="1:12">
      <c r="A53" s="39">
        <v>9</v>
      </c>
      <c r="B53" s="39" t="s">
        <v>329</v>
      </c>
      <c r="C53" s="39">
        <v>9007011</v>
      </c>
      <c r="D53" s="44">
        <v>9007011</v>
      </c>
      <c r="E53" s="51" t="s">
        <v>329</v>
      </c>
      <c r="F53" s="45" t="s">
        <v>215</v>
      </c>
      <c r="G53" s="46">
        <v>90000701</v>
      </c>
      <c r="H53" s="39" t="s">
        <v>330</v>
      </c>
      <c r="I53" s="39" t="s">
        <v>331</v>
      </c>
      <c r="L53" s="29" t="str">
        <f t="shared" si="0"/>
        <v>保険衛生･医療費（医薬品・医療費（国内発生分）:医薬品、医療費）</v>
      </c>
    </row>
    <row r="54" spans="1:12">
      <c r="A54" s="39">
        <v>1</v>
      </c>
      <c r="B54" s="39" t="s">
        <v>332</v>
      </c>
      <c r="C54" s="39">
        <v>9007051</v>
      </c>
      <c r="D54" s="44">
        <v>9007051</v>
      </c>
      <c r="E54" s="51" t="s">
        <v>332</v>
      </c>
      <c r="F54" s="45" t="s">
        <v>215</v>
      </c>
      <c r="G54" s="46">
        <v>90000705</v>
      </c>
      <c r="H54" s="39" t="s">
        <v>333</v>
      </c>
      <c r="I54" s="39" t="s">
        <v>334</v>
      </c>
      <c r="L54" s="29" t="str">
        <f t="shared" si="0"/>
        <v>厚生用雑品（厚生用雑品（国内発生分）:洗剤・衛生用品等、お茶）</v>
      </c>
    </row>
    <row r="55" spans="1:12">
      <c r="A55" s="39">
        <v>12</v>
      </c>
      <c r="B55" s="39" t="s">
        <v>335</v>
      </c>
      <c r="C55" s="39">
        <v>9007601</v>
      </c>
      <c r="D55" s="44">
        <v>9007601</v>
      </c>
      <c r="E55" s="51" t="s">
        <v>335</v>
      </c>
      <c r="F55" s="45" t="s">
        <v>215</v>
      </c>
      <c r="G55" s="46">
        <v>90000760</v>
      </c>
      <c r="H55" s="39" t="s">
        <v>222</v>
      </c>
      <c r="I55" s="39" t="s">
        <v>336</v>
      </c>
      <c r="L55" s="29" t="str">
        <f t="shared" si="0"/>
        <v>海外出張精算（薬・水・厚生品（海外発生分）:海外出張先にて支払った福利厚生費）</v>
      </c>
    </row>
    <row r="56" spans="1:12">
      <c r="A56" s="39">
        <v>6</v>
      </c>
      <c r="B56" s="39" t="s">
        <v>337</v>
      </c>
      <c r="C56" s="39">
        <v>9007611</v>
      </c>
      <c r="D56" s="44">
        <v>9007611</v>
      </c>
      <c r="E56" s="59" t="s">
        <v>337</v>
      </c>
      <c r="F56" s="48" t="s">
        <v>215</v>
      </c>
      <c r="G56" s="49">
        <v>90000761</v>
      </c>
      <c r="H56" s="47" t="s">
        <v>338</v>
      </c>
      <c r="I56" s="47" t="s">
        <v>339</v>
      </c>
      <c r="L56" s="29" t="str">
        <f t="shared" si="0"/>
        <v>海外医療費（医療費（海外発生分）:海外での健康診断等）</v>
      </c>
    </row>
    <row r="57" spans="1:12">
      <c r="A57" s="39"/>
      <c r="B57" s="39" t="s">
        <v>340</v>
      </c>
      <c r="C57" s="39">
        <v>9008000</v>
      </c>
      <c r="D57" s="40">
        <v>9008000</v>
      </c>
      <c r="E57" s="61" t="s">
        <v>341</v>
      </c>
      <c r="F57" s="42"/>
      <c r="G57" s="43"/>
      <c r="H57" s="41"/>
      <c r="I57" s="41"/>
      <c r="L57" s="29" t="str">
        <f t="shared" si="0"/>
        <v>（◆◆◆会議費【貼付】◆◆◆:）</v>
      </c>
    </row>
    <row r="58" spans="1:12" ht="12">
      <c r="A58" s="39">
        <v>4</v>
      </c>
      <c r="B58" s="39" t="s">
        <v>342</v>
      </c>
      <c r="C58" s="39">
        <v>9008011</v>
      </c>
      <c r="D58" s="44">
        <v>9008011</v>
      </c>
      <c r="E58" s="51" t="s">
        <v>342</v>
      </c>
      <c r="F58" s="45" t="s">
        <v>215</v>
      </c>
      <c r="G58" s="46">
        <v>90000801</v>
      </c>
      <c r="H58" s="39" t="s">
        <v>343</v>
      </c>
      <c r="I58" s="57" t="s">
        <v>344</v>
      </c>
      <c r="L58" s="29" t="str">
        <f t="shared" si="0"/>
        <v>会 議 費（会議費・開催会場費（国内発生）:【会議費請求書用紙貼付】通常会議を行う場所での茶菓子、弁当代、会場費）</v>
      </c>
    </row>
    <row r="59" spans="1:12" ht="12">
      <c r="A59" s="39">
        <v>109</v>
      </c>
      <c r="B59" s="39" t="s">
        <v>345</v>
      </c>
      <c r="C59" s="39">
        <v>9008601</v>
      </c>
      <c r="D59" s="44">
        <v>9008601</v>
      </c>
      <c r="E59" s="59" t="s">
        <v>345</v>
      </c>
      <c r="F59" s="48" t="s">
        <v>215</v>
      </c>
      <c r="G59" s="49">
        <v>90000860</v>
      </c>
      <c r="H59" s="47" t="s">
        <v>237</v>
      </c>
      <c r="I59" s="57" t="s">
        <v>344</v>
      </c>
      <c r="L59" s="29" t="str">
        <f t="shared" si="0"/>
        <v>海外出張精算（会議費・開催会場費（海外発生）:【会議費請求書用紙貼付】通常会議を行う場所での茶菓子、弁当代、会場費）</v>
      </c>
    </row>
    <row r="60" spans="1:12" s="30" customFormat="1">
      <c r="A60" s="39"/>
      <c r="B60" s="39" t="s">
        <v>346</v>
      </c>
      <c r="C60" s="39">
        <v>9009000</v>
      </c>
      <c r="D60" s="40">
        <v>9009000</v>
      </c>
      <c r="E60" s="61" t="s">
        <v>347</v>
      </c>
      <c r="F60" s="42"/>
      <c r="G60" s="43"/>
      <c r="H60" s="41"/>
      <c r="I60" s="41"/>
      <c r="L60" s="29" t="str">
        <f t="shared" si="0"/>
        <v>（◆◆◆交際費◆◆◆:）</v>
      </c>
    </row>
    <row r="61" spans="1:12" s="30" customFormat="1" ht="22.5">
      <c r="A61" s="39">
        <v>45</v>
      </c>
      <c r="B61" s="39" t="s">
        <v>348</v>
      </c>
      <c r="C61" s="39">
        <v>9009011</v>
      </c>
      <c r="D61" s="62">
        <v>9009011</v>
      </c>
      <c r="E61" s="53" t="s">
        <v>349</v>
      </c>
      <c r="F61" s="54" t="s">
        <v>215</v>
      </c>
      <c r="G61" s="55">
        <v>90000901</v>
      </c>
      <c r="H61" s="56" t="s">
        <v>350</v>
      </c>
      <c r="I61" s="63" t="s">
        <v>351</v>
      </c>
      <c r="L61" s="29" t="str">
        <f t="shared" si="0"/>
        <v>接 待 費（交際費（国内課税対象分）:飲食代、ゴルフプレー代（利用税除く）、客先宿泊料、懇親会費、手土産代、中元・歳暮、
ゴルフ会費・コンペ賞品代、客先交通費、祝い品、社外への花輪・生花）</v>
      </c>
    </row>
    <row r="62" spans="1:12">
      <c r="A62" s="39">
        <v>63</v>
      </c>
      <c r="B62" s="39" t="s">
        <v>352</v>
      </c>
      <c r="C62" s="39">
        <v>9009022</v>
      </c>
      <c r="D62" s="62">
        <v>9009022</v>
      </c>
      <c r="E62" s="53" t="s">
        <v>353</v>
      </c>
      <c r="F62" s="54" t="s">
        <v>215</v>
      </c>
      <c r="G62" s="55">
        <v>90000960</v>
      </c>
      <c r="H62" s="56" t="s">
        <v>222</v>
      </c>
      <c r="I62" s="56" t="s">
        <v>354</v>
      </c>
      <c r="L62" s="29" t="str">
        <f t="shared" si="0"/>
        <v>海外出張精算（交際費（国内非課税分）:国内非課税分（免税店購入）の土産代）</v>
      </c>
    </row>
    <row r="63" spans="1:12">
      <c r="A63" s="39">
        <v>157</v>
      </c>
      <c r="B63" s="39" t="s">
        <v>355</v>
      </c>
      <c r="C63" s="39">
        <v>9009601</v>
      </c>
      <c r="D63" s="44">
        <v>9009601</v>
      </c>
      <c r="E63" s="59" t="s">
        <v>355</v>
      </c>
      <c r="F63" s="48" t="s">
        <v>215</v>
      </c>
      <c r="G63" s="49">
        <v>90000960</v>
      </c>
      <c r="H63" s="47" t="s">
        <v>222</v>
      </c>
      <c r="I63" s="47" t="s">
        <v>356</v>
      </c>
      <c r="L63" s="29" t="str">
        <f t="shared" si="0"/>
        <v>海外出張精算（交際費（海外発生分）:海外出張先にて支払った交際費）</v>
      </c>
    </row>
    <row r="64" spans="1:12">
      <c r="A64" s="39"/>
      <c r="B64" s="39" t="s">
        <v>357</v>
      </c>
      <c r="C64" s="39">
        <v>9010000</v>
      </c>
      <c r="D64" s="40">
        <v>9010000</v>
      </c>
      <c r="E64" s="60" t="s">
        <v>358</v>
      </c>
      <c r="F64" s="42"/>
      <c r="G64" s="43"/>
      <c r="H64" s="41"/>
      <c r="I64" s="41"/>
      <c r="L64" s="29" t="str">
        <f t="shared" si="0"/>
        <v>（◆◆◆修繕維持費◆◆◆:）</v>
      </c>
    </row>
    <row r="65" spans="1:12">
      <c r="A65" s="39">
        <v>3</v>
      </c>
      <c r="B65" s="39" t="s">
        <v>359</v>
      </c>
      <c r="C65" s="39">
        <v>9010601</v>
      </c>
      <c r="D65" s="44">
        <v>9010601</v>
      </c>
      <c r="E65" s="59" t="s">
        <v>359</v>
      </c>
      <c r="F65" s="48" t="s">
        <v>215</v>
      </c>
      <c r="G65" s="49">
        <v>90001060</v>
      </c>
      <c r="H65" s="47" t="s">
        <v>237</v>
      </c>
      <c r="I65" s="47" t="s">
        <v>360</v>
      </c>
      <c r="L65" s="29" t="str">
        <f t="shared" si="0"/>
        <v>海外出張精算（修繕維持費（海外発生分）:海外出張先にて支払った修繕費）</v>
      </c>
    </row>
    <row r="66" spans="1:12">
      <c r="A66" s="39"/>
      <c r="B66" s="39" t="s">
        <v>361</v>
      </c>
      <c r="C66" s="39">
        <v>9011000</v>
      </c>
      <c r="D66" s="40">
        <v>9011000</v>
      </c>
      <c r="E66" s="60" t="s">
        <v>362</v>
      </c>
      <c r="F66" s="42"/>
      <c r="G66" s="43"/>
      <c r="H66" s="41"/>
      <c r="I66" s="41"/>
      <c r="L66" s="29" t="str">
        <f t="shared" si="0"/>
        <v>（◆◆◆動力用水光熱費◆◆◆:）</v>
      </c>
    </row>
    <row r="67" spans="1:12">
      <c r="A67" s="39"/>
      <c r="B67" s="39" t="s">
        <v>363</v>
      </c>
      <c r="C67" s="39">
        <v>9011602</v>
      </c>
      <c r="D67" s="44">
        <v>9011602</v>
      </c>
      <c r="E67" s="51" t="s">
        <v>363</v>
      </c>
      <c r="F67" s="45" t="s">
        <v>215</v>
      </c>
      <c r="G67" s="46">
        <v>90001160</v>
      </c>
      <c r="H67" s="39" t="s">
        <v>237</v>
      </c>
      <c r="I67" s="39" t="s">
        <v>364</v>
      </c>
      <c r="L67" s="29" t="str">
        <f t="shared" si="0"/>
        <v>海外出張精算（水道光熱費（海外発生分）:海外出張先にて支払った水道・光熱費）</v>
      </c>
    </row>
    <row r="68" spans="1:12" s="30" customFormat="1">
      <c r="A68" s="39"/>
      <c r="B68" s="39" t="s">
        <v>365</v>
      </c>
      <c r="C68" s="39">
        <v>9013000</v>
      </c>
      <c r="D68" s="40">
        <v>9013000</v>
      </c>
      <c r="E68" s="64" t="s">
        <v>366</v>
      </c>
      <c r="F68" s="65"/>
      <c r="G68" s="66"/>
      <c r="H68" s="67"/>
      <c r="I68" s="67"/>
      <c r="L68" s="29" t="str">
        <f t="shared" si="0"/>
        <v>（◆◆◆諸賃借料◆◆◆:）</v>
      </c>
    </row>
    <row r="69" spans="1:12" ht="33.75">
      <c r="A69" s="39">
        <v>3</v>
      </c>
      <c r="B69" s="39" t="s">
        <v>367</v>
      </c>
      <c r="C69" s="39">
        <v>9013021</v>
      </c>
      <c r="D69" s="62">
        <v>9013021</v>
      </c>
      <c r="E69" s="39" t="s">
        <v>368</v>
      </c>
      <c r="F69" s="45" t="s">
        <v>369</v>
      </c>
      <c r="G69" s="46">
        <v>90001301</v>
      </c>
      <c r="H69" s="39" t="s">
        <v>370</v>
      </c>
      <c r="I69" s="68" t="s">
        <v>371</v>
      </c>
      <c r="L69" s="29" t="str">
        <f t="shared" ref="L69:L81" si="1">H69&amp;"（"&amp;E69&amp;":"&amp;I69&amp;"）"</f>
        <v>賃借料（レンタル料等）（賃借料（国内発生分）:機械・工具・損料・備品・特殊車両等レンタル料　※作業に使用する特殊車両のレンタル料及び現場組立ハウス料含む
業務の都合により事務所内で作業ができずやむを得えず、旅館等での作業による宿泊料実費
注：保守・点検費用は修繕費で処理　（保管目的で賃貸契約した倉庫は｢1602｣、交通費目的のレンタルは｢0501｣）</v>
      </c>
    </row>
    <row r="70" spans="1:12">
      <c r="A70" s="39">
        <v>15</v>
      </c>
      <c r="B70" s="39" t="s">
        <v>372</v>
      </c>
      <c r="C70" s="39">
        <v>9013601</v>
      </c>
      <c r="D70" s="44">
        <v>9013601</v>
      </c>
      <c r="E70" s="51" t="s">
        <v>372</v>
      </c>
      <c r="F70" s="45" t="s">
        <v>215</v>
      </c>
      <c r="G70" s="46">
        <v>90001360</v>
      </c>
      <c r="H70" s="39" t="s">
        <v>237</v>
      </c>
      <c r="I70" s="39" t="s">
        <v>373</v>
      </c>
      <c r="L70" s="29" t="str">
        <f t="shared" si="1"/>
        <v>海外出張精算（賃借料、リース料（海外発生分）:海外出張先にて支払った備品レンタル、リース料、その他賃借料）</v>
      </c>
    </row>
    <row r="71" spans="1:12">
      <c r="A71" s="39"/>
      <c r="B71" s="39" t="s">
        <v>374</v>
      </c>
      <c r="C71" s="39">
        <v>9014000</v>
      </c>
      <c r="D71" s="40">
        <v>9014000</v>
      </c>
      <c r="E71" s="64" t="s">
        <v>375</v>
      </c>
      <c r="F71" s="65"/>
      <c r="G71" s="66"/>
      <c r="H71" s="67"/>
      <c r="I71" s="67"/>
      <c r="L71" s="29" t="str">
        <f t="shared" si="1"/>
        <v>（◆◆◆保険料◆◆◆:）</v>
      </c>
    </row>
    <row r="72" spans="1:12">
      <c r="A72" s="39">
        <v>2</v>
      </c>
      <c r="B72" s="39" t="s">
        <v>376</v>
      </c>
      <c r="C72" s="39">
        <v>9014031</v>
      </c>
      <c r="D72" s="44">
        <v>9014031</v>
      </c>
      <c r="E72" s="51" t="s">
        <v>376</v>
      </c>
      <c r="F72" s="45" t="s">
        <v>215</v>
      </c>
      <c r="G72" s="46">
        <v>90001403</v>
      </c>
      <c r="H72" s="39" t="s">
        <v>377</v>
      </c>
      <c r="I72" s="39" t="s">
        <v>378</v>
      </c>
      <c r="L72" s="29" t="str">
        <f t="shared" si="1"/>
        <v>傷害保険料（傷害保険料（国内発生分）:海外出張に伴う海外旅行傷害保険料）</v>
      </c>
    </row>
    <row r="73" spans="1:12">
      <c r="A73" s="39"/>
      <c r="B73" s="39" t="s">
        <v>379</v>
      </c>
      <c r="C73" s="39">
        <v>9020000</v>
      </c>
      <c r="D73" s="40">
        <v>9020000</v>
      </c>
      <c r="E73" s="64" t="s">
        <v>380</v>
      </c>
      <c r="F73" s="65"/>
      <c r="G73" s="66"/>
      <c r="H73" s="67"/>
      <c r="I73" s="67"/>
      <c r="L73" s="29" t="str">
        <f t="shared" si="1"/>
        <v>（◆◆◆雑費◆◆◆:）</v>
      </c>
    </row>
    <row r="74" spans="1:12">
      <c r="A74" s="39"/>
      <c r="B74" s="39" t="s">
        <v>381</v>
      </c>
      <c r="C74" s="39">
        <v>9020031</v>
      </c>
      <c r="D74" s="44">
        <v>9020031</v>
      </c>
      <c r="E74" s="51" t="s">
        <v>381</v>
      </c>
      <c r="F74" s="45" t="s">
        <v>215</v>
      </c>
      <c r="G74" s="46">
        <v>90002003</v>
      </c>
      <c r="H74" s="39" t="s">
        <v>382</v>
      </c>
      <c r="I74" s="39" t="s">
        <v>383</v>
      </c>
      <c r="L74" s="29" t="str">
        <f t="shared" si="1"/>
        <v>海外現場研修費（ＯＪＴ関連費用（国内発生分）:ＯＪＴに要する諸費用で国内にて発生する費用）</v>
      </c>
    </row>
    <row r="75" spans="1:12">
      <c r="A75" s="39"/>
      <c r="B75" s="39" t="s">
        <v>384</v>
      </c>
      <c r="C75" s="39">
        <v>9020101</v>
      </c>
      <c r="D75" s="44">
        <v>9020101</v>
      </c>
      <c r="E75" s="51" t="s">
        <v>384</v>
      </c>
      <c r="F75" s="45" t="s">
        <v>215</v>
      </c>
      <c r="G75" s="46">
        <v>90002001</v>
      </c>
      <c r="H75" s="39" t="s">
        <v>385</v>
      </c>
      <c r="I75" s="39"/>
      <c r="L75" s="29" t="str">
        <f t="shared" si="1"/>
        <v>教育講習費（教育講習費（国内発生分）:）</v>
      </c>
    </row>
    <row r="76" spans="1:12" ht="33.75">
      <c r="A76" s="69"/>
      <c r="B76" s="69"/>
      <c r="C76" s="69"/>
      <c r="D76" s="69"/>
      <c r="E76" s="53" t="s">
        <v>386</v>
      </c>
      <c r="F76" s="70" t="s">
        <v>369</v>
      </c>
      <c r="G76" s="71">
        <v>90002010</v>
      </c>
      <c r="H76" s="51" t="s">
        <v>387</v>
      </c>
      <c r="I76" s="72" t="s">
        <v>388</v>
      </c>
      <c r="L76" s="29" t="str">
        <f t="shared" si="1"/>
        <v>送金手数料（仮払戻入時の送金手数料:仮払戻入時に発生する振込手数料。作業科目は以下を指定してください。
日本工営の作業科目『XCA0070』、玉野の作業科目『XQA0000』
振り込みの際、振込人名には、『社員番号＋氏名』を入力してください。）</v>
      </c>
    </row>
    <row r="77" spans="1:12">
      <c r="A77" s="39">
        <v>9</v>
      </c>
      <c r="B77" s="39" t="s">
        <v>389</v>
      </c>
      <c r="C77" s="39">
        <v>9020111</v>
      </c>
      <c r="D77" s="62">
        <v>9020111</v>
      </c>
      <c r="E77" s="53" t="s">
        <v>390</v>
      </c>
      <c r="F77" s="45" t="s">
        <v>215</v>
      </c>
      <c r="G77" s="46">
        <v>90002010</v>
      </c>
      <c r="H77" s="39" t="s">
        <v>387</v>
      </c>
      <c r="I77" s="39"/>
      <c r="L77" s="29" t="str">
        <f t="shared" si="1"/>
        <v>送金手数料（送金手数料（国内現金送金のみ）:）</v>
      </c>
    </row>
    <row r="78" spans="1:12">
      <c r="A78" s="39">
        <v>20</v>
      </c>
      <c r="B78" s="39" t="s">
        <v>391</v>
      </c>
      <c r="C78" s="39">
        <v>9020601</v>
      </c>
      <c r="D78" s="44">
        <v>9020601</v>
      </c>
      <c r="E78" s="39" t="s">
        <v>391</v>
      </c>
      <c r="F78" s="45" t="s">
        <v>215</v>
      </c>
      <c r="G78" s="46">
        <v>90002060</v>
      </c>
      <c r="H78" s="39" t="s">
        <v>222</v>
      </c>
      <c r="I78" s="39" t="s">
        <v>392</v>
      </c>
      <c r="L78" s="29" t="str">
        <f t="shared" si="1"/>
        <v>海外出張精算（手数料・雑費（海外発生分）:海外出張先にて支払った雑費）</v>
      </c>
    </row>
    <row r="79" spans="1:12">
      <c r="A79" s="39">
        <v>15</v>
      </c>
      <c r="B79" s="39" t="s">
        <v>393</v>
      </c>
      <c r="C79" s="39">
        <v>9020602</v>
      </c>
      <c r="D79" s="44">
        <v>9020602</v>
      </c>
      <c r="E79" s="39" t="s">
        <v>393</v>
      </c>
      <c r="F79" s="45" t="s">
        <v>215</v>
      </c>
      <c r="G79" s="46">
        <v>90002060</v>
      </c>
      <c r="H79" s="39" t="s">
        <v>222</v>
      </c>
      <c r="I79" s="39" t="s">
        <v>392</v>
      </c>
      <c r="L79" s="29" t="str">
        <f t="shared" si="1"/>
        <v>海外出張精算（教育講習費（海外発生分）:海外出張先にて支払った雑費）</v>
      </c>
    </row>
    <row r="80" spans="1:12">
      <c r="A80" s="39"/>
      <c r="B80" s="39" t="s">
        <v>394</v>
      </c>
      <c r="C80" s="39">
        <v>9020631</v>
      </c>
      <c r="D80" s="44">
        <v>9020631</v>
      </c>
      <c r="E80" s="39" t="s">
        <v>394</v>
      </c>
      <c r="F80" s="45" t="s">
        <v>215</v>
      </c>
      <c r="G80" s="46">
        <v>90002063</v>
      </c>
      <c r="H80" s="39" t="s">
        <v>382</v>
      </c>
      <c r="I80" s="73" t="s">
        <v>395</v>
      </c>
      <c r="L80" s="29" t="str">
        <f t="shared" si="1"/>
        <v>海外現場研修費（ＯＪＴ関連費用（海外発生分）:ＯＪＴに要する諸費用で海外にて発生する費用）</v>
      </c>
    </row>
    <row r="81" spans="1:12">
      <c r="A81" s="47">
        <v>2</v>
      </c>
      <c r="B81" s="47" t="s">
        <v>396</v>
      </c>
      <c r="C81" s="47">
        <v>9020603</v>
      </c>
      <c r="D81" s="74">
        <v>9020603</v>
      </c>
      <c r="E81" s="75" t="s">
        <v>397</v>
      </c>
      <c r="F81" s="76" t="s">
        <v>369</v>
      </c>
      <c r="G81" s="77">
        <v>90002089</v>
      </c>
      <c r="H81" s="78" t="s">
        <v>398</v>
      </c>
      <c r="I81" s="78" t="s">
        <v>399</v>
      </c>
      <c r="L81" s="29" t="str">
        <f t="shared" si="1"/>
        <v>その他雑費（国内発生分その他雑費:国内で発生したその他雑費(コインロッカー等））</v>
      </c>
    </row>
    <row r="82" spans="1:12">
      <c r="D82" s="79"/>
    </row>
    <row r="86" spans="1:12">
      <c r="I86" s="81"/>
    </row>
    <row r="87" spans="1:12">
      <c r="F87" s="82"/>
    </row>
  </sheetData>
  <sheetProtection sheet="1" objects="1" scenarios="1"/>
  <phoneticPr fontId="3"/>
  <printOptions horizontalCentered="1"/>
  <pageMargins left="0.39370078740157483" right="0.39370078740157483" top="0.59055118110236227" bottom="0.39370078740157483" header="0.39370078740157483" footer="0.39370078740157483"/>
  <pageSetup paperSize="8" scale="30" orientation="portrait" verticalDpi="300" r:id="rId1"/>
  <headerFooter alignWithMargins="0">
    <oddHeader>&amp;L経理規程集 事務細則2-5号　勘定科目取扱事務細則　別表</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84</vt:i4>
      </vt:variant>
    </vt:vector>
  </HeadingPairs>
  <TitlesOfParts>
    <vt:vector size="97" baseType="lpstr">
      <vt:lpstr>①基本条件</vt:lpstr>
      <vt:lpstr>②売上計画</vt:lpstr>
      <vt:lpstr>③JICA用報酬計算</vt:lpstr>
      <vt:lpstr>③人件費</vt:lpstr>
      <vt:lpstr>④借上外注費</vt:lpstr>
      <vt:lpstr>⑤経費</vt:lpstr>
      <vt:lpstr>⑥経費一覧表</vt:lpstr>
      <vt:lpstr>⑦実行予算総括表</vt:lpstr>
      <vt:lpstr>T_為替</vt:lpstr>
      <vt:lpstr>T_従業員</vt:lpstr>
      <vt:lpstr>T_データ</vt:lpstr>
      <vt:lpstr>⑧回覧書式</vt:lpstr>
      <vt:lpstr>参考 勘定科目</vt:lpstr>
      <vt:lpstr>CIT見込額</vt:lpstr>
      <vt:lpstr>JICA社員報酬額</vt:lpstr>
      <vt:lpstr>JICA借上報酬額</vt:lpstr>
      <vt:lpstr>PIT社員</vt:lpstr>
      <vt:lpstr>PIT社員通貨1</vt:lpstr>
      <vt:lpstr>PIT社員通貨2</vt:lpstr>
      <vt:lpstr>PIT社員通貨3</vt:lpstr>
      <vt:lpstr>PIT社員通貨4</vt:lpstr>
      <vt:lpstr>PIT借上</vt:lpstr>
      <vt:lpstr>PIT借上_通貨1</vt:lpstr>
      <vt:lpstr>PIT借上_通貨2</vt:lpstr>
      <vt:lpstr>PIT借上_通貨3</vt:lpstr>
      <vt:lpstr>PIT借上_通貨4</vt:lpstr>
      <vt:lpstr>①基本条件!Print_Area</vt:lpstr>
      <vt:lpstr>②売上計画!Print_Area</vt:lpstr>
      <vt:lpstr>③JICA用報酬計算!Print_Area</vt:lpstr>
      <vt:lpstr>③人件費!Print_Area</vt:lpstr>
      <vt:lpstr>④借上外注費!Print_Area</vt:lpstr>
      <vt:lpstr>⑤経費!Print_Area</vt:lpstr>
      <vt:lpstr>⑥経費一覧表!Print_Area</vt:lpstr>
      <vt:lpstr>⑦実行予算総括表!Print_Area</vt:lpstr>
      <vt:lpstr>⑧回覧書式!Print_Area</vt:lpstr>
      <vt:lpstr>T_データ!Print_Area</vt:lpstr>
      <vt:lpstr>④借上外注費!Print_Titles</vt:lpstr>
      <vt:lpstr>⑤経費!Print_Titles</vt:lpstr>
      <vt:lpstr>TL</vt:lpstr>
      <vt:lpstr>WBS</vt:lpstr>
      <vt:lpstr>プロジェクトコード</vt:lpstr>
      <vt:lpstr>プロジェクト件名</vt:lpstr>
      <vt:lpstr>リエゾン担当</vt:lpstr>
      <vt:lpstr>課長</vt:lpstr>
      <vt:lpstr>会議費計</vt:lpstr>
      <vt:lpstr>外注委託費計</vt:lpstr>
      <vt:lpstr>完成基準</vt:lpstr>
      <vt:lpstr>完成年度</vt:lpstr>
      <vt:lpstr>完成予定日</vt:lpstr>
      <vt:lpstr>経費_借上外注費及びPIT</vt:lpstr>
      <vt:lpstr>経費_人件費及びPIT</vt:lpstr>
      <vt:lpstr>経費売上額</vt:lpstr>
      <vt:lpstr>減価償却費計</vt:lpstr>
      <vt:lpstr>個人所得税計_借上分</vt:lpstr>
      <vt:lpstr>交際費計</vt:lpstr>
      <vt:lpstr>工期開始日</vt:lpstr>
      <vt:lpstr>工期終了日</vt:lpstr>
      <vt:lpstr>材料費計</vt:lpstr>
      <vt:lpstr>雑費計</vt:lpstr>
      <vt:lpstr>事務手数料計</vt:lpstr>
      <vt:lpstr>事務用品複写費計</vt:lpstr>
      <vt:lpstr>社員報酬額</vt:lpstr>
      <vt:lpstr>社員報酬売上高</vt:lpstr>
      <vt:lpstr>④借上外注費!借上外注費計</vt:lpstr>
      <vt:lpstr>借上報酬額</vt:lpstr>
      <vt:lpstr>借上報酬額_通貨1</vt:lpstr>
      <vt:lpstr>借上報酬額_通貨2</vt:lpstr>
      <vt:lpstr>借上報酬額_通貨2_円</vt:lpstr>
      <vt:lpstr>借上報酬額_通貨3</vt:lpstr>
      <vt:lpstr>借上報酬額_通貨3_円</vt:lpstr>
      <vt:lpstr>借上報酬額_通貨4</vt:lpstr>
      <vt:lpstr>借上報酬額_通貨4_円</vt:lpstr>
      <vt:lpstr>主管部</vt:lpstr>
      <vt:lpstr>修繕維持費計</vt:lpstr>
      <vt:lpstr>所長</vt:lpstr>
      <vt:lpstr>諸賃借料計</vt:lpstr>
      <vt:lpstr>人件費計</vt:lpstr>
      <vt:lpstr>租税公課計</vt:lpstr>
      <vt:lpstr>地代家賃計</vt:lpstr>
      <vt:lpstr>通貨1</vt:lpstr>
      <vt:lpstr>通貨1レート</vt:lpstr>
      <vt:lpstr>通貨1単位</vt:lpstr>
      <vt:lpstr>通貨2</vt:lpstr>
      <vt:lpstr>通貨2レート</vt:lpstr>
      <vt:lpstr>通貨2単位</vt:lpstr>
      <vt:lpstr>通貨3</vt:lpstr>
      <vt:lpstr>通貨3レート</vt:lpstr>
      <vt:lpstr>通貨3単位</vt:lpstr>
      <vt:lpstr>通貨4</vt:lpstr>
      <vt:lpstr>通貨4レート</vt:lpstr>
      <vt:lpstr>通貨4単位</vt:lpstr>
      <vt:lpstr>通信交通費計</vt:lpstr>
      <vt:lpstr>動力用水光熱費計</vt:lpstr>
      <vt:lpstr>福利厚生費計</vt:lpstr>
      <vt:lpstr>分担部</vt:lpstr>
      <vt:lpstr>保険料計</vt:lpstr>
      <vt:lpstr>労務費計</vt:lpstr>
    </vt:vector>
  </TitlesOfParts>
  <Company>Toshiba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Tetsuya Maeda</dc:creator>
  <cp:lastModifiedBy>Tetsuya Maeda</cp:lastModifiedBy>
  <cp:lastPrinted>2015-07-28T10:33:01Z</cp:lastPrinted>
  <dcterms:created xsi:type="dcterms:W3CDTF">2015-06-27T00:12:11Z</dcterms:created>
  <dcterms:modified xsi:type="dcterms:W3CDTF">2015-07-28T11:44:49Z</dcterms:modified>
</cp:coreProperties>
</file>