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45" windowWidth="18315" windowHeight="11880"/>
  </bookViews>
  <sheets>
    <sheet name="KR" sheetId="1" r:id="rId1"/>
  </sheets>
  <externalReferences>
    <externalReference r:id="rId2"/>
  </externalReferences>
  <definedNames>
    <definedName name="_xlnm._FilterDatabase" localSheetId="0" hidden="1">KR!$A$3:$AV$44</definedName>
    <definedName name="JICA国別" localSheetId="0">#REF!</definedName>
    <definedName name="JICA国別">#REF!</definedName>
    <definedName name="_xlnm.Print_Area" localSheetId="0">KR!$F$2:$AG$43</definedName>
    <definedName name="_xlnm.Print_Titles" localSheetId="0">KR!$2:$4</definedName>
  </definedNames>
  <calcPr calcId="125725"/>
</workbook>
</file>

<file path=xl/calcChain.xml><?xml version="1.0" encoding="utf-8"?>
<calcChain xmlns="http://schemas.openxmlformats.org/spreadsheetml/2006/main">
  <c r="A44" i="1"/>
  <c r="A43"/>
  <c r="AU42"/>
  <c r="AF42"/>
  <c r="AB42"/>
  <c r="AA42"/>
  <c r="Z42"/>
  <c r="T42"/>
  <c r="P42"/>
  <c r="AV42" s="1"/>
  <c r="A42"/>
  <c r="AV41"/>
  <c r="AU41"/>
  <c r="AF41"/>
  <c r="AB41"/>
  <c r="AA41"/>
  <c r="Z41"/>
  <c r="T41"/>
  <c r="P41"/>
  <c r="A41"/>
  <c r="AV40"/>
  <c r="AU40"/>
  <c r="AF40"/>
  <c r="AB40"/>
  <c r="AA40"/>
  <c r="Z40"/>
  <c r="T40"/>
  <c r="P40"/>
  <c r="A40"/>
  <c r="AU39"/>
  <c r="AF39"/>
  <c r="Z39"/>
  <c r="T39"/>
  <c r="P39"/>
  <c r="AV39" s="1"/>
  <c r="A39"/>
  <c r="AU38"/>
  <c r="AF38"/>
  <c r="AB38"/>
  <c r="AA38"/>
  <c r="Z38"/>
  <c r="T38"/>
  <c r="P38"/>
  <c r="AV38" s="1"/>
  <c r="A38"/>
  <c r="AU37"/>
  <c r="AF37"/>
  <c r="Z37"/>
  <c r="T37"/>
  <c r="P37"/>
  <c r="AV37" s="1"/>
  <c r="A37"/>
  <c r="AU36"/>
  <c r="AF36"/>
  <c r="AB36"/>
  <c r="AA36"/>
  <c r="Z36"/>
  <c r="P36"/>
  <c r="AV36" s="1"/>
  <c r="A36"/>
  <c r="AU35"/>
  <c r="AF35"/>
  <c r="Z35"/>
  <c r="P35"/>
  <c r="T35" s="1"/>
  <c r="A35"/>
  <c r="AU34"/>
  <c r="AF34"/>
  <c r="Z34"/>
  <c r="P34"/>
  <c r="AV34" s="1"/>
  <c r="A34"/>
  <c r="AV33"/>
  <c r="AU33"/>
  <c r="AF33"/>
  <c r="AB33"/>
  <c r="AA33"/>
  <c r="Z33"/>
  <c r="T33"/>
  <c r="P33"/>
  <c r="A33"/>
  <c r="AV32"/>
  <c r="AU32"/>
  <c r="AF32"/>
  <c r="AB32"/>
  <c r="AA32"/>
  <c r="Z32"/>
  <c r="T32"/>
  <c r="P32"/>
  <c r="A32"/>
  <c r="AU30"/>
  <c r="AF30"/>
  <c r="Z30"/>
  <c r="T30"/>
  <c r="P30"/>
  <c r="AV30" s="1"/>
  <c r="A30"/>
  <c r="AU29"/>
  <c r="AF29"/>
  <c r="Z29"/>
  <c r="T29"/>
  <c r="P29"/>
  <c r="AV29" s="1"/>
  <c r="A29"/>
  <c r="AU28"/>
  <c r="AF28"/>
  <c r="Z28"/>
  <c r="T28"/>
  <c r="P28"/>
  <c r="AV28" s="1"/>
  <c r="A28"/>
  <c r="AU27"/>
  <c r="AF27"/>
  <c r="Z27"/>
  <c r="T27"/>
  <c r="P27"/>
  <c r="AV27" s="1"/>
  <c r="A27"/>
  <c r="AU26"/>
  <c r="AF26"/>
  <c r="Z26"/>
  <c r="T26"/>
  <c r="P26"/>
  <c r="AV26" s="1"/>
  <c r="A26"/>
  <c r="AU25"/>
  <c r="AF25"/>
  <c r="Z25"/>
  <c r="T25"/>
  <c r="P25"/>
  <c r="AV25" s="1"/>
  <c r="A25"/>
  <c r="AU24"/>
  <c r="AF24"/>
  <c r="AB24"/>
  <c r="AA24"/>
  <c r="Z24"/>
  <c r="T24"/>
  <c r="P24"/>
  <c r="AV24" s="1"/>
  <c r="A24"/>
  <c r="AU23"/>
  <c r="AF23"/>
  <c r="Z23"/>
  <c r="T23"/>
  <c r="P23"/>
  <c r="AV23" s="1"/>
  <c r="A23"/>
  <c r="AU22"/>
  <c r="AV22" s="1"/>
  <c r="AF22"/>
  <c r="AB22"/>
  <c r="AA22"/>
  <c r="Z22"/>
  <c r="T22"/>
  <c r="P22"/>
  <c r="A22"/>
  <c r="AU21"/>
  <c r="AF21"/>
  <c r="Z21"/>
  <c r="T21"/>
  <c r="P21"/>
  <c r="AV21" s="1"/>
  <c r="A21"/>
  <c r="AU20"/>
  <c r="AF20"/>
  <c r="Z20"/>
  <c r="S20"/>
  <c r="P20"/>
  <c r="AV20" s="1"/>
  <c r="A20"/>
  <c r="AV19"/>
  <c r="AU19"/>
  <c r="AF19"/>
  <c r="Z19"/>
  <c r="T19"/>
  <c r="S19"/>
  <c r="P19"/>
  <c r="A19"/>
  <c r="AU18"/>
  <c r="AV18" s="1"/>
  <c r="AF18"/>
  <c r="AB18"/>
  <c r="AA18"/>
  <c r="Z18"/>
  <c r="T18"/>
  <c r="P18"/>
  <c r="A18"/>
  <c r="AU17"/>
  <c r="AV17" s="1"/>
  <c r="AF17"/>
  <c r="AB17"/>
  <c r="AA17"/>
  <c r="Z17"/>
  <c r="T17"/>
  <c r="P17"/>
  <c r="A17"/>
  <c r="AU16"/>
  <c r="AF16"/>
  <c r="Z16"/>
  <c r="T16"/>
  <c r="P16"/>
  <c r="AV16" s="1"/>
  <c r="A16"/>
  <c r="AU15"/>
  <c r="AF15"/>
  <c r="AB15"/>
  <c r="AA15"/>
  <c r="Z15"/>
  <c r="T15"/>
  <c r="P15"/>
  <c r="AV15" s="1"/>
  <c r="A15"/>
  <c r="AU14"/>
  <c r="AF14"/>
  <c r="AB14"/>
  <c r="AA14"/>
  <c r="Z14"/>
  <c r="T14"/>
  <c r="P14"/>
  <c r="AV14" s="1"/>
  <c r="A14"/>
  <c r="AU13"/>
  <c r="AF13"/>
  <c r="Z13"/>
  <c r="T13"/>
  <c r="P13"/>
  <c r="AV13" s="1"/>
  <c r="A13"/>
  <c r="AU12"/>
  <c r="AF12"/>
  <c r="Z12"/>
  <c r="T12"/>
  <c r="P12"/>
  <c r="AV12" s="1"/>
  <c r="A12"/>
  <c r="AU11"/>
  <c r="AF11"/>
  <c r="Z11"/>
  <c r="T11"/>
  <c r="P11"/>
  <c r="AV11" s="1"/>
  <c r="A11"/>
  <c r="AU10"/>
  <c r="AF10"/>
  <c r="Z10"/>
  <c r="T10"/>
  <c r="P10"/>
  <c r="AV10" s="1"/>
  <c r="A10"/>
  <c r="AU9"/>
  <c r="AF9"/>
  <c r="Z9"/>
  <c r="S9"/>
  <c r="P9"/>
  <c r="AV9" s="1"/>
  <c r="A9"/>
  <c r="AV8"/>
  <c r="AU8"/>
  <c r="AF8"/>
  <c r="Z8"/>
  <c r="T8"/>
  <c r="S8"/>
  <c r="P8"/>
  <c r="A8"/>
  <c r="AU7"/>
  <c r="AV7" s="1"/>
  <c r="AF7"/>
  <c r="AB7"/>
  <c r="AA7"/>
  <c r="Z7"/>
  <c r="T7"/>
  <c r="P7"/>
  <c r="A7"/>
  <c r="AU6"/>
  <c r="AN6"/>
  <c r="AF6"/>
  <c r="AB6"/>
  <c r="AA6"/>
  <c r="Z6"/>
  <c r="S6"/>
  <c r="Q6"/>
  <c r="P6"/>
  <c r="AV6" s="1"/>
  <c r="A6"/>
  <c r="AV35" l="1"/>
  <c r="T9"/>
  <c r="T20"/>
  <c r="T6"/>
  <c r="T34"/>
  <c r="T36"/>
</calcChain>
</file>

<file path=xl/sharedStrings.xml><?xml version="1.0" encoding="utf-8"?>
<sst xmlns="http://schemas.openxmlformats.org/spreadsheetml/2006/main" count="666" uniqueCount="212">
  <si>
    <t>更新日</t>
    <rPh sb="0" eb="3">
      <t>コウシンビ</t>
    </rPh>
    <phoneticPr fontId="2"/>
  </si>
  <si>
    <t>分担通知書の金額を入力しています。</t>
    <rPh sb="0" eb="2">
      <t>ブンタン</t>
    </rPh>
    <rPh sb="2" eb="5">
      <t>ツウチショ</t>
    </rPh>
    <rPh sb="6" eb="8">
      <t>キンガク</t>
    </rPh>
    <rPh sb="9" eb="11">
      <t>ニュウリョク</t>
    </rPh>
    <phoneticPr fontId="2"/>
  </si>
  <si>
    <r>
      <rPr>
        <b/>
        <sz val="10"/>
        <color rgb="FF0000FF"/>
        <rFont val="ＭＳ Ｐゴシック"/>
        <family val="3"/>
        <charset val="128"/>
      </rPr>
      <t>2016年7月から9月まで</t>
    </r>
    <r>
      <rPr>
        <sz val="10"/>
        <color rgb="FFC00000"/>
        <rFont val="ＭＳ Ｐゴシック"/>
        <family val="3"/>
        <charset val="128"/>
      </rPr>
      <t>の売上高を入力して下さい。
完成の場合は当期分担受注額合計になります。
※出来高基準で分担通知書に稼働期間の記載がある場合は推定値を入力しています。</t>
    </r>
    <rPh sb="4" eb="5">
      <t>ネン</t>
    </rPh>
    <rPh sb="6" eb="7">
      <t>ツキ</t>
    </rPh>
    <rPh sb="10" eb="11">
      <t>ツキ</t>
    </rPh>
    <rPh sb="14" eb="16">
      <t>ウリアゲ</t>
    </rPh>
    <rPh sb="16" eb="17">
      <t>ダカ</t>
    </rPh>
    <rPh sb="18" eb="20">
      <t>ニュウリョク</t>
    </rPh>
    <rPh sb="22" eb="23">
      <t>クダ</t>
    </rPh>
    <rPh sb="27" eb="29">
      <t>カンセイ</t>
    </rPh>
    <rPh sb="30" eb="32">
      <t>バアイ</t>
    </rPh>
    <rPh sb="33" eb="35">
      <t>トウキ</t>
    </rPh>
    <rPh sb="35" eb="37">
      <t>ブンタン</t>
    </rPh>
    <rPh sb="37" eb="39">
      <t>ジュチュウ</t>
    </rPh>
    <rPh sb="51" eb="54">
      <t>デキダカ</t>
    </rPh>
    <rPh sb="54" eb="56">
      <t>キジュン</t>
    </rPh>
    <rPh sb="57" eb="59">
      <t>ブンタン</t>
    </rPh>
    <rPh sb="59" eb="62">
      <t>ツウチショ</t>
    </rPh>
    <rPh sb="63" eb="65">
      <t>カドウ</t>
    </rPh>
    <rPh sb="65" eb="67">
      <t>キカン</t>
    </rPh>
    <rPh sb="68" eb="70">
      <t>キサイ</t>
    </rPh>
    <rPh sb="73" eb="75">
      <t>バアイ</t>
    </rPh>
    <rPh sb="76" eb="78">
      <t>スイテイ</t>
    </rPh>
    <rPh sb="78" eb="79">
      <t>チ</t>
    </rPh>
    <rPh sb="80" eb="82">
      <t>ニュウリョク</t>
    </rPh>
    <phoneticPr fontId="2"/>
  </si>
  <si>
    <r>
      <rPr>
        <b/>
        <sz val="10"/>
        <color rgb="FF0000FF"/>
        <rFont val="ＭＳ Ｐゴシック"/>
        <family val="3"/>
        <charset val="128"/>
      </rPr>
      <t>2016年7月から9月まで</t>
    </r>
    <r>
      <rPr>
        <sz val="10"/>
        <color rgb="FFC00000"/>
        <rFont val="ＭＳ Ｐゴシック"/>
        <family val="3"/>
        <charset val="128"/>
      </rPr>
      <t>の報酬額を入力して下さい。
※完成基準は分担通知書で確認しますので、出来高基準のみ入力願います。。</t>
    </r>
    <rPh sb="4" eb="5">
      <t>ネン</t>
    </rPh>
    <rPh sb="6" eb="7">
      <t>ツキ</t>
    </rPh>
    <rPh sb="10" eb="11">
      <t>ツキ</t>
    </rPh>
    <rPh sb="14" eb="16">
      <t>ホウシュウ</t>
    </rPh>
    <rPh sb="16" eb="17">
      <t>ガク</t>
    </rPh>
    <rPh sb="18" eb="20">
      <t>ニュウリョク</t>
    </rPh>
    <rPh sb="22" eb="23">
      <t>クダ</t>
    </rPh>
    <rPh sb="29" eb="31">
      <t>カンセイ</t>
    </rPh>
    <rPh sb="31" eb="33">
      <t>キジュン</t>
    </rPh>
    <rPh sb="34" eb="36">
      <t>ブンタン</t>
    </rPh>
    <rPh sb="36" eb="39">
      <t>ツウチショ</t>
    </rPh>
    <rPh sb="40" eb="42">
      <t>カクニン</t>
    </rPh>
    <rPh sb="48" eb="51">
      <t>デキダカ</t>
    </rPh>
    <rPh sb="51" eb="53">
      <t>キジュン</t>
    </rPh>
    <rPh sb="55" eb="57">
      <t>ニュウリョク</t>
    </rPh>
    <rPh sb="57" eb="58">
      <t>ネガ</t>
    </rPh>
    <phoneticPr fontId="2"/>
  </si>
  <si>
    <t>次繰分担受注金額がマイナスになる場合、分担変更通知書の提出を至急お願いします。</t>
    <rPh sb="0" eb="1">
      <t>ジ</t>
    </rPh>
    <rPh sb="1" eb="2">
      <t>ク</t>
    </rPh>
    <rPh sb="2" eb="4">
      <t>ブンタン</t>
    </rPh>
    <rPh sb="4" eb="6">
      <t>ジュチュウ</t>
    </rPh>
    <rPh sb="6" eb="8">
      <t>キンガク</t>
    </rPh>
    <rPh sb="16" eb="18">
      <t>バアイ</t>
    </rPh>
    <rPh sb="19" eb="21">
      <t>ブンタン</t>
    </rPh>
    <rPh sb="21" eb="23">
      <t>ヘンコウ</t>
    </rPh>
    <rPh sb="23" eb="26">
      <t>ツウチショ</t>
    </rPh>
    <rPh sb="27" eb="29">
      <t>テイシュツ</t>
    </rPh>
    <rPh sb="30" eb="32">
      <t>シキュウ</t>
    </rPh>
    <rPh sb="33" eb="34">
      <t>ネガ</t>
    </rPh>
    <phoneticPr fontId="2"/>
  </si>
  <si>
    <t>確認前のデータです。違っていましたら修正願います。</t>
    <rPh sb="0" eb="2">
      <t>カクニン</t>
    </rPh>
    <rPh sb="2" eb="3">
      <t>マエ</t>
    </rPh>
    <rPh sb="10" eb="11">
      <t>チガ</t>
    </rPh>
    <rPh sb="18" eb="20">
      <t>シュウセイ</t>
    </rPh>
    <rPh sb="20" eb="21">
      <t>ネガ</t>
    </rPh>
    <phoneticPr fontId="2"/>
  </si>
  <si>
    <t>＜分担通知書から算定した値＞</t>
    <rPh sb="1" eb="3">
      <t>ブンタン</t>
    </rPh>
    <rPh sb="3" eb="6">
      <t>ツウチショ</t>
    </rPh>
    <rPh sb="8" eb="10">
      <t>サンテイ</t>
    </rPh>
    <rPh sb="12" eb="13">
      <t>ネ</t>
    </rPh>
    <phoneticPr fontId="2"/>
  </si>
  <si>
    <t>ﾘﾝｸｺｰﾄﾞ②</t>
    <phoneticPr fontId="2"/>
  </si>
  <si>
    <t>ﾘﾝｸｺｰﾄﾞ③</t>
  </si>
  <si>
    <t>チェック①
（内部受注金額）</t>
    <rPh sb="7" eb="9">
      <t>ナイブ</t>
    </rPh>
    <rPh sb="9" eb="11">
      <t>ジュチュウ</t>
    </rPh>
    <rPh sb="11" eb="13">
      <t>キンガク</t>
    </rPh>
    <phoneticPr fontId="2"/>
  </si>
  <si>
    <t>分担通知書
No.</t>
  </si>
  <si>
    <t>分担通知書日付</t>
  </si>
  <si>
    <t>主管事業部</t>
  </si>
  <si>
    <t>プロジェクト番号</t>
  </si>
  <si>
    <t>件名</t>
  </si>
  <si>
    <t>技術主管部Code</t>
  </si>
  <si>
    <t>WBS番号</t>
  </si>
  <si>
    <t>受注番号</t>
  </si>
  <si>
    <t>分担事業部</t>
  </si>
  <si>
    <t>分担部</t>
  </si>
  <si>
    <t>前期繰越分担受注額</t>
  </si>
  <si>
    <t>当期分担受注額</t>
  </si>
  <si>
    <t>当期分担受注額合計</t>
  </si>
  <si>
    <t>当期分担売上額</t>
    <phoneticPr fontId="2"/>
  </si>
  <si>
    <t>当期分担売上額のうち、報酬額</t>
    <rPh sb="11" eb="13">
      <t>ホウシュウ</t>
    </rPh>
    <rPh sb="13" eb="14">
      <t>ガク</t>
    </rPh>
    <phoneticPr fontId="2"/>
  </si>
  <si>
    <t>当期分担売上額のうち、経費</t>
    <rPh sb="11" eb="13">
      <t>ケイヒ</t>
    </rPh>
    <phoneticPr fontId="2"/>
  </si>
  <si>
    <t>次繰分担受注額</t>
  </si>
  <si>
    <t>工期終了日</t>
  </si>
  <si>
    <t>通貨Code</t>
  </si>
  <si>
    <t>受注区分名称</t>
  </si>
  <si>
    <t>円換算前期繰越分担受注額</t>
  </si>
  <si>
    <t>円換算当期分担受注額</t>
  </si>
  <si>
    <t>円換算当期分担受注額合計</t>
  </si>
  <si>
    <t>分担通知書番号</t>
    <rPh sb="0" eb="2">
      <t>ブンタン</t>
    </rPh>
    <rPh sb="2" eb="5">
      <t>ツウチショ</t>
    </rPh>
    <rPh sb="5" eb="7">
      <t>バンゴウ</t>
    </rPh>
    <phoneticPr fontId="2"/>
  </si>
  <si>
    <t>分担通知書日付</t>
    <rPh sb="0" eb="2">
      <t>ブンタン</t>
    </rPh>
    <rPh sb="2" eb="5">
      <t>ツウチショ</t>
    </rPh>
    <rPh sb="5" eb="7">
      <t>ヒヅケ</t>
    </rPh>
    <phoneticPr fontId="2"/>
  </si>
  <si>
    <t>完区</t>
    <rPh sb="0" eb="1">
      <t>カン</t>
    </rPh>
    <rPh sb="1" eb="2">
      <t>ク</t>
    </rPh>
    <phoneticPr fontId="2"/>
  </si>
  <si>
    <t>完繰</t>
    <rPh sb="0" eb="1">
      <t>カン</t>
    </rPh>
    <rPh sb="1" eb="2">
      <t>クリ</t>
    </rPh>
    <phoneticPr fontId="2"/>
  </si>
  <si>
    <t>KZ
担当</t>
    <rPh sb="3" eb="5">
      <t>タントウ</t>
    </rPh>
    <phoneticPr fontId="2"/>
  </si>
  <si>
    <t>コメント</t>
    <phoneticPr fontId="2"/>
  </si>
  <si>
    <t>ﾁｪｯｸ②</t>
    <phoneticPr fontId="2"/>
  </si>
  <si>
    <t>ﾁｪｯｸ③</t>
    <phoneticPr fontId="2"/>
  </si>
  <si>
    <t>a</t>
    <phoneticPr fontId="2"/>
  </si>
  <si>
    <t>b</t>
    <phoneticPr fontId="2"/>
  </si>
  <si>
    <t>c=a+b</t>
    <phoneticPr fontId="2"/>
  </si>
  <si>
    <t>d</t>
    <phoneticPr fontId="2"/>
  </si>
  <si>
    <r>
      <t>d</t>
    </r>
    <r>
      <rPr>
        <sz val="11"/>
        <rFont val="ＭＳ Ｐゴシック"/>
        <family val="3"/>
        <charset val="128"/>
      </rPr>
      <t>1</t>
    </r>
    <phoneticPr fontId="2"/>
  </si>
  <si>
    <r>
      <t>d</t>
    </r>
    <r>
      <rPr>
        <sz val="11"/>
        <rFont val="ＭＳ Ｐゴシック"/>
        <family val="3"/>
        <charset val="128"/>
      </rPr>
      <t>2=d-d1</t>
    </r>
    <phoneticPr fontId="2"/>
  </si>
  <si>
    <t>e=c-d</t>
    <phoneticPr fontId="2"/>
  </si>
  <si>
    <t>a'</t>
    <phoneticPr fontId="2"/>
  </si>
  <si>
    <r>
      <t>b</t>
    </r>
    <r>
      <rPr>
        <sz val="11"/>
        <rFont val="ＭＳ Ｐゴシック"/>
        <family val="3"/>
        <charset val="128"/>
      </rPr>
      <t>'</t>
    </r>
    <phoneticPr fontId="2"/>
  </si>
  <si>
    <t>c'=a'+b'</t>
    <phoneticPr fontId="2"/>
  </si>
  <si>
    <r>
      <t>KR/</t>
    </r>
    <r>
      <rPr>
        <b/>
        <sz val="11"/>
        <rFont val="ＭＳ Ｐゴシック"/>
        <family val="3"/>
        <charset val="128"/>
      </rPr>
      <t>主管</t>
    </r>
    <r>
      <rPr>
        <sz val="11"/>
        <rFont val="ＭＳ Ｐゴシック"/>
        <family val="3"/>
        <charset val="128"/>
      </rPr>
      <t>案件</t>
    </r>
    <rPh sb="3" eb="5">
      <t>シュカン</t>
    </rPh>
    <rPh sb="5" eb="7">
      <t>アンケン</t>
    </rPh>
    <phoneticPr fontId="2"/>
  </si>
  <si>
    <t>JA11I0043-OR001</t>
  </si>
  <si>
    <t>ok</t>
  </si>
  <si>
    <t>LMKR-16-0009</t>
  </si>
  <si>
    <t>JN</t>
  </si>
  <si>
    <t>JA08O1009P</t>
  </si>
  <si>
    <t>ベトナム国南北高速道路建設事業（ホーチミン－ゾーザイ区間）監督</t>
  </si>
  <si>
    <t>JN0100</t>
  </si>
  <si>
    <t>JA11I0043</t>
  </si>
  <si>
    <t>OR001</t>
  </si>
  <si>
    <t>PD</t>
  </si>
  <si>
    <t>PD0400</t>
  </si>
  <si>
    <t>JPY</t>
  </si>
  <si>
    <t>確定受注</t>
  </si>
  <si>
    <t>[KZ]分担通知書から算定した値をQ列に入力しました。</t>
    <rPh sb="18" eb="19">
      <t>レツ</t>
    </rPh>
    <rPh sb="20" eb="22">
      <t>ニュウリョク</t>
    </rPh>
    <phoneticPr fontId="2"/>
  </si>
  <si>
    <t>JA12T2004-OR001</t>
  </si>
  <si>
    <t>-</t>
  </si>
  <si>
    <t>JA10R1006P</t>
  </si>
  <si>
    <t>ペルー国環状線道路イエローライン建設コンセッション事業に係るプロジェクトマネージメント</t>
  </si>
  <si>
    <t>JA12T2004</t>
  </si>
  <si>
    <t>JT</t>
  </si>
  <si>
    <t>JT0100</t>
  </si>
  <si>
    <t>-</t>
    <phoneticPr fontId="2"/>
  </si>
  <si>
    <t>USD</t>
  </si>
  <si>
    <t>JA16I0037-OR001</t>
  </si>
  <si>
    <t>JA14R1011P</t>
  </si>
  <si>
    <t>ミャンマー国ティラワ地区インフラ開発事業フェーズⅡ（接続道路改修）</t>
  </si>
  <si>
    <t>JA16I0037</t>
  </si>
  <si>
    <t>JA16C2002-OR001</t>
  </si>
  <si>
    <t>JA14R1012P</t>
  </si>
  <si>
    <t>インドネシア国ジャカルタ国際コンテナターミナル(JICT)拡張計画(Phase 6,7,8 &amp; 10)</t>
  </si>
  <si>
    <t>JA16C2002</t>
  </si>
  <si>
    <t>JN0400</t>
  </si>
  <si>
    <t>JA15I0008-OR001</t>
  </si>
  <si>
    <t>JA14R1014P</t>
  </si>
  <si>
    <t>バングラデシュ国ダッカ都市交通マネジメントプロジェクト</t>
  </si>
  <si>
    <t>JA15I0008</t>
  </si>
  <si>
    <t>JA15I0009-OR001</t>
  </si>
  <si>
    <t>JA15I0009</t>
  </si>
  <si>
    <t>DC</t>
  </si>
  <si>
    <t>DC0C50</t>
  </si>
  <si>
    <t>JA16D2005-OR001</t>
  </si>
  <si>
    <t>JA16D2005</t>
  </si>
  <si>
    <t>JA16J2001-OR001</t>
  </si>
  <si>
    <t>JA16J2001</t>
  </si>
  <si>
    <t>JN0700</t>
  </si>
  <si>
    <t>JA16E2046-OR001</t>
  </si>
  <si>
    <t>JA14R1016P</t>
  </si>
  <si>
    <t>ウガンダ国カンパラ・フライオーバー建設計画(詳細設計－入札補助)</t>
  </si>
  <si>
    <t>JA16E2046</t>
  </si>
  <si>
    <t>JJ</t>
  </si>
  <si>
    <t>JJ0500</t>
  </si>
  <si>
    <t>JA16J2003-OR002</t>
  </si>
  <si>
    <t>JA14R1018P</t>
  </si>
  <si>
    <t>ネパール国カトマンズ盆地都市交通改善プロジェクト</t>
  </si>
  <si>
    <t>JA16J2003</t>
  </si>
  <si>
    <t>OR002</t>
  </si>
  <si>
    <t>JA16J2009-OR002</t>
  </si>
  <si>
    <t>JA16J2009</t>
  </si>
  <si>
    <t>JA16T2002-OR002</t>
  </si>
  <si>
    <t>JA16T2002</t>
  </si>
  <si>
    <t>JA16T2004-OR002</t>
  </si>
  <si>
    <t>LKTKR-17-001</t>
  </si>
  <si>
    <t>JA14R1022P</t>
  </si>
  <si>
    <t>ミャンマー国新タケタ橋建設計画ターム3</t>
  </si>
  <si>
    <t>JA16T2004</t>
  </si>
  <si>
    <t>JA16E2001-OR001</t>
  </si>
  <si>
    <t>JA15R1003P</t>
  </si>
  <si>
    <t>ベトナム国ハノイ市環状３号線整備事業(マイジック-南タンロン区間)</t>
  </si>
  <si>
    <t>JA16E2001</t>
  </si>
  <si>
    <t>JA16I0002-OR001</t>
  </si>
  <si>
    <t>JA16I0002</t>
  </si>
  <si>
    <t>JA16E2035-OR001</t>
  </si>
  <si>
    <t>JA15R1006P</t>
  </si>
  <si>
    <t>インド国北東州道路網改善事業準備調査</t>
  </si>
  <si>
    <t>JA16E2035</t>
  </si>
  <si>
    <t>JA16E2036-OR001</t>
  </si>
  <si>
    <t>JA16E2036</t>
  </si>
  <si>
    <t>JA16G2015-OR001</t>
  </si>
  <si>
    <t>JA16G2015</t>
  </si>
  <si>
    <t>JJ0800</t>
  </si>
  <si>
    <t>JA16G2016-OR001</t>
  </si>
  <si>
    <t>JA16G2016</t>
  </si>
  <si>
    <t>JA16D2009-OR001</t>
  </si>
  <si>
    <t>JA16R1003P</t>
  </si>
  <si>
    <t>ケニア国ナイロビ高架橋建設・道路拡幅事業準備調査</t>
  </si>
  <si>
    <t>JA16D2009</t>
  </si>
  <si>
    <t>JA16E2049-OR001</t>
  </si>
  <si>
    <t>JA16R1018P</t>
  </si>
  <si>
    <t>セントルシア国カルデサック流域橋梁改修計画準備調査</t>
  </si>
  <si>
    <t>JA16E2049</t>
  </si>
  <si>
    <t>JA16W2011-OR001</t>
  </si>
  <si>
    <t>JA16W2011</t>
  </si>
  <si>
    <t>JJ0700</t>
  </si>
  <si>
    <t>JA16I0054-OR002</t>
  </si>
  <si>
    <t>JA16U1018P</t>
  </si>
  <si>
    <t>ベトナム国クモン峠トンネル詳細設計</t>
  </si>
  <si>
    <t>JA16I0054</t>
  </si>
  <si>
    <t>JA16I0055-OR002</t>
  </si>
  <si>
    <t>JA16I0055</t>
  </si>
  <si>
    <t>DC0D10</t>
  </si>
  <si>
    <t>JA16Q2008-OR002</t>
  </si>
  <si>
    <t>JA16Q2008</t>
  </si>
  <si>
    <t>JN0800</t>
  </si>
  <si>
    <r>
      <t>KR/</t>
    </r>
    <r>
      <rPr>
        <b/>
        <sz val="11"/>
        <rFont val="ＭＳ Ｐゴシック"/>
        <family val="3"/>
        <charset val="128"/>
      </rPr>
      <t>分担</t>
    </r>
    <r>
      <rPr>
        <sz val="11"/>
        <rFont val="ＭＳ Ｐゴシック"/>
        <family val="3"/>
        <charset val="128"/>
      </rPr>
      <t>案件</t>
    </r>
    <rPh sb="3" eb="5">
      <t>ブンタン</t>
    </rPh>
    <rPh sb="5" eb="7">
      <t>アンケン</t>
    </rPh>
    <phoneticPr fontId="2"/>
  </si>
  <si>
    <t>JA16R2007-OR001</t>
  </si>
  <si>
    <t>JA16G1001P</t>
  </si>
  <si>
    <t>アルメニア国地すべり災害管理対策プロジェクト(2年次)</t>
  </si>
  <si>
    <t>JA16R2007</t>
  </si>
  <si>
    <t>繰</t>
    <rPh sb="0" eb="1">
      <t>ク</t>
    </rPh>
    <phoneticPr fontId="2"/>
  </si>
  <si>
    <t>JA16R2010-OR001</t>
  </si>
  <si>
    <t>LKRKD-17-001</t>
  </si>
  <si>
    <t>JA16C1001P</t>
  </si>
  <si>
    <t>ベトナム国日越友好病院(チョーライ第二病院)整備事業詳細設計調査【有償勘定技術支援】</t>
  </si>
  <si>
    <t>JA16R2010</t>
  </si>
  <si>
    <t>-</t>
    <phoneticPr fontId="2"/>
  </si>
  <si>
    <t>JA16R2012-OR001</t>
  </si>
  <si>
    <t>JA16J1003P</t>
  </si>
  <si>
    <t>カンボジア国プノンペン都公共バス交通改善計画準備調査</t>
  </si>
  <si>
    <t>JA16R2012</t>
  </si>
  <si>
    <t>JA16R2017-OR001</t>
  </si>
  <si>
    <t>JA</t>
  </si>
  <si>
    <t>JA16M1008P</t>
  </si>
  <si>
    <t>インド国デリー東部外環道路建設事業に係る技術支援（ITS補足調査)</t>
  </si>
  <si>
    <t>JAPD00</t>
  </si>
  <si>
    <t>JA16R2017</t>
  </si>
  <si>
    <t>JA16R2022-OR001</t>
  </si>
  <si>
    <t>LKRKD-17-002</t>
  </si>
  <si>
    <t>JA16R2022</t>
  </si>
  <si>
    <t>JA16R2023-OR001</t>
  </si>
  <si>
    <t>JA16T1007P</t>
  </si>
  <si>
    <t>パナマ国首都圏都市交通３号線整備事業支援(SAPI)</t>
  </si>
  <si>
    <t>JA16R2023</t>
  </si>
  <si>
    <t>JA16R2026-OR001</t>
  </si>
  <si>
    <t>LKG-17-006</t>
  </si>
  <si>
    <t>JA16G1018P</t>
  </si>
  <si>
    <t>エルサルバドル国公共インフラ強化のための気候変動・リスク管理戦略支援プロジェクト（フェーズ2）</t>
  </si>
  <si>
    <t>JA16R2026</t>
  </si>
  <si>
    <t>JA16U2021-OR001</t>
  </si>
  <si>
    <t>JA16J1004P</t>
  </si>
  <si>
    <t>ベトナム国ハノイ市首都圏BRT情報収集･確認調査</t>
  </si>
  <si>
    <t>JA16U2021</t>
  </si>
  <si>
    <t>JA17R2001-OR001</t>
  </si>
  <si>
    <t>LKL-17-014</t>
  </si>
  <si>
    <t>JA17L1001P</t>
  </si>
  <si>
    <t>ミャンマー国ヤンゴン都市交通整備プログラム形成準備調査</t>
  </si>
  <si>
    <t>JA17R2001</t>
  </si>
  <si>
    <t>JA17R2002-OR001</t>
  </si>
  <si>
    <t>JA17R2002</t>
  </si>
  <si>
    <t>JA17R2003-OR001</t>
  </si>
  <si>
    <t>JA17R2003</t>
  </si>
  <si>
    <t>出来</t>
  </si>
  <si>
    <t>出</t>
  </si>
  <si>
    <t>内桶</t>
  </si>
  <si>
    <t>完成</t>
  </si>
  <si>
    <t>繰</t>
  </si>
  <si>
    <t>岡島</t>
  </si>
  <si>
    <t>部完</t>
  </si>
  <si>
    <t>黒井</t>
  </si>
  <si>
    <t>完</t>
  </si>
  <si>
    <t>倉持</t>
  </si>
</sst>
</file>

<file path=xl/styles.xml><?xml version="1.0" encoding="utf-8"?>
<styleSheet xmlns="http://schemas.openxmlformats.org/spreadsheetml/2006/main">
  <numFmts count="5">
    <numFmt numFmtId="6" formatCode="&quot;¥&quot;#,##0;[Red]&quot;¥&quot;\-#,##0"/>
    <numFmt numFmtId="176" formatCode="[$-409]yyyy/m/d\ h:mm\ AM/PM;@"/>
    <numFmt numFmtId="177" formatCode="#,##0.0,;[Red]\-#,##0.0,;\-"/>
    <numFmt numFmtId="178" formatCode="[$-409]mmm\-yy;@"/>
    <numFmt numFmtId="179" formatCode="#,##0.00_ ;[Red]\-#,##0.00\ "/>
  </numFmts>
  <fonts count="13">
    <font>
      <sz val="11"/>
      <name val="ＭＳ Ｐゴシック"/>
      <family val="3"/>
      <charset val="128"/>
    </font>
    <font>
      <sz val="11"/>
      <name val="ＭＳ Ｐゴシック"/>
      <family val="3"/>
      <charset val="128"/>
    </font>
    <font>
      <sz val="6"/>
      <name val="ＭＳ Ｐゴシック"/>
      <family val="3"/>
      <charset val="128"/>
    </font>
    <font>
      <sz val="11"/>
      <color indexed="62"/>
      <name val="ＭＳ Ｐゴシック"/>
      <family val="3"/>
      <charset val="128"/>
    </font>
    <font>
      <sz val="11"/>
      <color rgb="FFC00000"/>
      <name val="ＭＳ Ｐゴシック"/>
      <family val="3"/>
      <charset val="128"/>
    </font>
    <font>
      <sz val="10"/>
      <color rgb="FFC00000"/>
      <name val="ＭＳ Ｐゴシック"/>
      <family val="3"/>
      <charset val="128"/>
    </font>
    <font>
      <b/>
      <sz val="10"/>
      <color rgb="FF0000FF"/>
      <name val="ＭＳ Ｐゴシック"/>
      <family val="3"/>
      <charset val="128"/>
    </font>
    <font>
      <sz val="10"/>
      <name val="ＭＳ Ｐゴシック"/>
      <family val="3"/>
      <charset val="128"/>
    </font>
    <font>
      <sz val="10"/>
      <color indexed="62"/>
      <name val="ＭＳ Ｐゴシック"/>
      <family val="3"/>
      <charset val="128"/>
    </font>
    <font>
      <sz val="11"/>
      <color rgb="FF333399"/>
      <name val="ＭＳ Ｐゴシック"/>
      <family val="3"/>
      <charset val="128"/>
    </font>
    <font>
      <b/>
      <sz val="11"/>
      <name val="ＭＳ Ｐゴシック"/>
      <family val="3"/>
      <charset val="128"/>
    </font>
    <font>
      <sz val="11"/>
      <color rgb="FF0000FF"/>
      <name val="ＭＳ Ｐゴシック"/>
      <family val="3"/>
      <charset val="128"/>
    </font>
    <font>
      <sz val="11"/>
      <color rgb="FF0000CC"/>
      <name val="ＭＳ Ｐゴシック"/>
      <family val="3"/>
      <charset val="128"/>
    </font>
  </fonts>
  <fills count="13">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C0C0C0"/>
        <bgColor indexed="64"/>
      </patternFill>
    </fill>
    <fill>
      <patternFill patternType="solid">
        <fgColor indexed="43"/>
        <bgColor indexed="64"/>
      </patternFill>
    </fill>
    <fill>
      <patternFill patternType="solid">
        <fgColor rgb="FFFFFF99"/>
        <bgColor indexed="64"/>
      </patternFill>
    </fill>
    <fill>
      <patternFill patternType="solid">
        <fgColor theme="8" tint="0.59999389629810485"/>
        <bgColor indexed="64"/>
      </patternFill>
    </fill>
    <fill>
      <patternFill patternType="solid">
        <fgColor indexed="41"/>
        <bgColor indexed="64"/>
      </patternFill>
    </fill>
    <fill>
      <patternFill patternType="solid">
        <fgColor rgb="FF66FF66"/>
        <bgColor indexed="64"/>
      </patternFill>
    </fill>
    <fill>
      <patternFill patternType="solid">
        <fgColor rgb="FFCCFFFF"/>
        <bgColor indexed="64"/>
      </patternFill>
    </fill>
    <fill>
      <patternFill patternType="solid">
        <fgColor theme="0" tint="-0.14999847407452621"/>
        <bgColor indexed="64"/>
      </patternFill>
    </fill>
    <fill>
      <patternFill patternType="solid">
        <fgColor rgb="FF00FF00"/>
        <bgColor indexed="64"/>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rgb="FFC00000"/>
      </left>
      <right style="medium">
        <color rgb="FFC00000"/>
      </right>
      <top style="medium">
        <color rgb="FFC00000"/>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C00000"/>
      </left>
      <right style="medium">
        <color rgb="FFC00000"/>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medium">
        <color rgb="FFC00000"/>
      </left>
      <right style="medium">
        <color rgb="FFC00000"/>
      </right>
      <top style="thin">
        <color indexed="64"/>
      </top>
      <bottom/>
      <diagonal/>
    </border>
    <border>
      <left style="medium">
        <color rgb="FFC00000"/>
      </left>
      <right style="medium">
        <color rgb="FFC00000"/>
      </right>
      <top style="thin">
        <color indexed="64"/>
      </top>
      <bottom style="medium">
        <color rgb="FFC00000"/>
      </bottom>
      <diagonal/>
    </border>
  </borders>
  <cellStyleXfs count="3">
    <xf numFmtId="0" fontId="0" fillId="0" borderId="0">
      <alignment vertical="center"/>
    </xf>
    <xf numFmtId="38" fontId="1" fillId="0" borderId="0" applyFont="0" applyFill="0" applyBorder="0" applyAlignment="0" applyProtection="0">
      <alignment vertical="center"/>
    </xf>
    <xf numFmtId="6" fontId="1" fillId="0" borderId="0" applyFont="0" applyFill="0" applyBorder="0" applyAlignment="0" applyProtection="0">
      <alignment vertical="center"/>
    </xf>
  </cellStyleXfs>
  <cellXfs count="125">
    <xf numFmtId="0" fontId="0" fillId="0" borderId="0" xfId="0">
      <alignment vertical="center"/>
    </xf>
    <xf numFmtId="0" fontId="0" fillId="2" borderId="0" xfId="0" applyFill="1">
      <alignment vertical="center"/>
    </xf>
    <xf numFmtId="0" fontId="3" fillId="3" borderId="0" xfId="0" applyFont="1" applyFill="1">
      <alignment vertical="center"/>
    </xf>
    <xf numFmtId="0" fontId="3" fillId="3" borderId="0" xfId="0" applyFont="1" applyFill="1" applyAlignment="1">
      <alignment vertical="center"/>
    </xf>
    <xf numFmtId="14" fontId="3" fillId="3" borderId="0" xfId="0" applyNumberFormat="1" applyFont="1" applyFill="1" applyAlignment="1">
      <alignment vertical="center"/>
    </xf>
    <xf numFmtId="0" fontId="1" fillId="0" borderId="1" xfId="0" applyFont="1" applyFill="1" applyBorder="1" applyAlignment="1">
      <alignment horizontal="center" vertical="center"/>
    </xf>
    <xf numFmtId="176" fontId="0" fillId="0" borderId="2" xfId="0" applyNumberFormat="1" applyFill="1" applyBorder="1" applyAlignment="1">
      <alignment horizontal="center" vertical="center"/>
    </xf>
    <xf numFmtId="176" fontId="0" fillId="0" borderId="3" xfId="0" applyNumberFormat="1" applyFill="1" applyBorder="1" applyAlignment="1">
      <alignment horizontal="center" vertical="center"/>
    </xf>
    <xf numFmtId="40" fontId="0" fillId="0" borderId="0" xfId="1" applyNumberFormat="1" applyFont="1">
      <alignment vertical="center"/>
    </xf>
    <xf numFmtId="40" fontId="1" fillId="0" borderId="0" xfId="1" applyNumberFormat="1">
      <alignment vertical="center"/>
    </xf>
    <xf numFmtId="40" fontId="1" fillId="0" borderId="0" xfId="1" applyNumberFormat="1" applyFill="1">
      <alignment vertical="center"/>
    </xf>
    <xf numFmtId="14" fontId="0" fillId="0" borderId="0" xfId="0" applyNumberFormat="1">
      <alignment vertical="center"/>
    </xf>
    <xf numFmtId="6" fontId="0" fillId="0" borderId="0" xfId="2" applyFont="1">
      <alignment vertical="center"/>
    </xf>
    <xf numFmtId="0" fontId="3" fillId="0" borderId="0" xfId="0" applyFont="1" applyFill="1">
      <alignment vertical="center"/>
    </xf>
    <xf numFmtId="14" fontId="3" fillId="0" borderId="0" xfId="0" applyNumberFormat="1" applyFont="1">
      <alignment vertical="center"/>
    </xf>
    <xf numFmtId="0" fontId="3" fillId="0" borderId="0" xfId="0" applyFont="1" applyAlignment="1">
      <alignment horizontal="center" vertical="center"/>
    </xf>
    <xf numFmtId="0" fontId="3" fillId="0" borderId="0" xfId="0" applyFont="1">
      <alignment vertical="center"/>
    </xf>
    <xf numFmtId="0" fontId="4" fillId="0" borderId="0" xfId="0" applyFont="1">
      <alignment vertical="center"/>
    </xf>
    <xf numFmtId="0" fontId="0" fillId="2" borderId="0" xfId="0" applyNumberFormat="1" applyFill="1">
      <alignment vertical="center"/>
    </xf>
    <xf numFmtId="0" fontId="3" fillId="3" borderId="0" xfId="0" applyNumberFormat="1" applyFont="1" applyFill="1">
      <alignment vertical="center"/>
    </xf>
    <xf numFmtId="0" fontId="1" fillId="0" borderId="0" xfId="0" applyNumberFormat="1" applyFont="1" applyFill="1">
      <alignment vertical="center"/>
    </xf>
    <xf numFmtId="0" fontId="0" fillId="0" borderId="0" xfId="0" applyNumberFormat="1">
      <alignment vertical="center"/>
    </xf>
    <xf numFmtId="0" fontId="5" fillId="0" borderId="4" xfId="0" applyNumberFormat="1" applyFont="1" applyBorder="1" applyAlignment="1">
      <alignment vertical="center" wrapText="1"/>
    </xf>
    <xf numFmtId="38" fontId="3" fillId="0" borderId="0" xfId="1" applyFont="1">
      <alignment vertical="center"/>
    </xf>
    <xf numFmtId="0" fontId="3" fillId="0" borderId="0" xfId="0" applyNumberFormat="1" applyFont="1">
      <alignment vertical="center"/>
    </xf>
    <xf numFmtId="0" fontId="0" fillId="0" borderId="0" xfId="0" quotePrefix="1" applyAlignment="1">
      <alignment vertical="center" wrapText="1"/>
    </xf>
    <xf numFmtId="177" fontId="7" fillId="0" borderId="0" xfId="0" applyNumberFormat="1" applyFont="1" applyFill="1" applyAlignment="1"/>
    <xf numFmtId="177" fontId="7" fillId="0" borderId="0" xfId="0" applyNumberFormat="1" applyFont="1" applyFill="1" applyBorder="1">
      <alignment vertical="center"/>
    </xf>
    <xf numFmtId="177" fontId="5" fillId="0" borderId="0" xfId="0" applyNumberFormat="1" applyFont="1" applyFill="1">
      <alignment vertical="center"/>
    </xf>
    <xf numFmtId="177" fontId="7" fillId="0" borderId="0" xfId="0" applyNumberFormat="1" applyFont="1" applyFill="1">
      <alignment vertical="center"/>
    </xf>
    <xf numFmtId="0" fontId="8" fillId="0" borderId="0" xfId="0" applyFont="1" applyFill="1">
      <alignment vertical="center"/>
    </xf>
    <xf numFmtId="0" fontId="9" fillId="2" borderId="0" xfId="0" applyFont="1" applyFill="1" applyAlignment="1">
      <alignment vertical="center" wrapText="1"/>
    </xf>
    <xf numFmtId="0" fontId="3" fillId="4" borderId="0" xfId="0" applyFont="1" applyFill="1" applyAlignment="1">
      <alignment vertical="center" wrapText="1"/>
    </xf>
    <xf numFmtId="0" fontId="3" fillId="3" borderId="0" xfId="0" applyFont="1" applyFill="1" applyAlignment="1">
      <alignment vertical="center" wrapText="1"/>
    </xf>
    <xf numFmtId="14" fontId="3" fillId="3" borderId="0" xfId="0" applyNumberFormat="1" applyFont="1" applyFill="1" applyAlignment="1">
      <alignment vertical="center" wrapText="1"/>
    </xf>
    <xf numFmtId="0" fontId="0" fillId="5" borderId="5" xfId="0" applyFill="1" applyBorder="1" applyAlignment="1">
      <alignment vertical="center" wrapText="1"/>
    </xf>
    <xf numFmtId="0" fontId="0" fillId="6" borderId="5" xfId="0" applyFill="1" applyBorder="1" applyAlignment="1">
      <alignment vertical="center" wrapText="1"/>
    </xf>
    <xf numFmtId="40" fontId="0" fillId="5" borderId="6" xfId="1" applyNumberFormat="1" applyFont="1" applyFill="1" applyBorder="1" applyAlignment="1">
      <alignment vertical="center" wrapText="1"/>
    </xf>
    <xf numFmtId="40" fontId="0" fillId="5" borderId="7" xfId="1" applyNumberFormat="1" applyFont="1" applyFill="1" applyBorder="1" applyAlignment="1">
      <alignment vertical="center" wrapText="1"/>
    </xf>
    <xf numFmtId="40" fontId="0" fillId="5" borderId="8" xfId="1" applyNumberFormat="1" applyFont="1" applyFill="1" applyBorder="1" applyAlignment="1">
      <alignment vertical="center" wrapText="1"/>
    </xf>
    <xf numFmtId="40" fontId="0" fillId="5" borderId="9" xfId="1" applyNumberFormat="1" applyFont="1" applyFill="1" applyBorder="1" applyAlignment="1">
      <alignment vertical="center" wrapText="1"/>
    </xf>
    <xf numFmtId="14" fontId="0" fillId="5" borderId="5" xfId="0" applyNumberFormat="1" applyFill="1" applyBorder="1" applyAlignment="1">
      <alignment vertical="center" wrapText="1"/>
    </xf>
    <xf numFmtId="6" fontId="0" fillId="5" borderId="5" xfId="2" applyFont="1" applyFill="1" applyBorder="1" applyAlignment="1">
      <alignment vertical="center" wrapText="1"/>
    </xf>
    <xf numFmtId="6" fontId="3" fillId="3" borderId="5" xfId="2" applyFont="1" applyFill="1" applyBorder="1" applyAlignment="1">
      <alignment vertical="center" wrapText="1"/>
    </xf>
    <xf numFmtId="14" fontId="3" fillId="3" borderId="5" xfId="2" applyNumberFormat="1" applyFont="1" applyFill="1" applyBorder="1" applyAlignment="1">
      <alignment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0" borderId="0" xfId="0" applyFont="1" applyAlignment="1">
      <alignment vertical="center" wrapText="1"/>
    </xf>
    <xf numFmtId="0" fontId="0" fillId="7" borderId="5" xfId="0" applyFill="1" applyBorder="1" applyAlignment="1">
      <alignment vertical="center" wrapText="1"/>
    </xf>
    <xf numFmtId="0" fontId="0" fillId="0" borderId="0" xfId="0" applyAlignment="1">
      <alignment vertical="center" wrapText="1"/>
    </xf>
    <xf numFmtId="178" fontId="7" fillId="8" borderId="5" xfId="0" applyNumberFormat="1" applyFont="1" applyFill="1" applyBorder="1" applyAlignment="1">
      <alignment horizontal="center" vertical="center" wrapText="1"/>
    </xf>
    <xf numFmtId="0" fontId="8" fillId="3" borderId="10" xfId="0" applyFont="1" applyFill="1" applyBorder="1" applyAlignment="1">
      <alignment vertical="center" wrapText="1"/>
    </xf>
    <xf numFmtId="0" fontId="8" fillId="3" borderId="0" xfId="0" applyFont="1" applyFill="1" applyBorder="1" applyAlignment="1">
      <alignment vertical="center" wrapText="1"/>
    </xf>
    <xf numFmtId="0" fontId="0" fillId="5" borderId="5" xfId="0" applyFont="1" applyFill="1" applyBorder="1" applyAlignment="1">
      <alignment vertical="center" wrapText="1"/>
    </xf>
    <xf numFmtId="0" fontId="0" fillId="6" borderId="5" xfId="0" applyFont="1" applyFill="1" applyBorder="1" applyAlignment="1">
      <alignment vertical="center" wrapText="1"/>
    </xf>
    <xf numFmtId="40" fontId="0" fillId="5" borderId="6" xfId="1" applyNumberFormat="1" applyFont="1" applyFill="1" applyBorder="1" applyAlignment="1">
      <alignment horizontal="center" vertical="center" wrapText="1"/>
    </xf>
    <xf numFmtId="40" fontId="1" fillId="9" borderId="11" xfId="1" applyNumberFormat="1" applyFont="1" applyFill="1" applyBorder="1" applyAlignment="1">
      <alignment horizontal="center" vertical="center" wrapText="1"/>
    </xf>
    <xf numFmtId="40" fontId="0" fillId="5" borderId="8" xfId="1" applyNumberFormat="1" applyFont="1" applyFill="1" applyBorder="1" applyAlignment="1">
      <alignment horizontal="center" vertical="center" wrapText="1"/>
    </xf>
    <xf numFmtId="40" fontId="0" fillId="9" borderId="11" xfId="1" applyNumberFormat="1" applyFont="1" applyFill="1" applyBorder="1" applyAlignment="1">
      <alignment horizontal="center" vertical="center" wrapText="1"/>
    </xf>
    <xf numFmtId="40" fontId="0" fillId="6" borderId="9" xfId="1" applyNumberFormat="1" applyFont="1" applyFill="1" applyBorder="1" applyAlignment="1">
      <alignment horizontal="center" vertical="center" wrapText="1"/>
    </xf>
    <xf numFmtId="40" fontId="0" fillId="5" borderId="9" xfId="1" applyNumberFormat="1" applyFont="1" applyFill="1" applyBorder="1" applyAlignment="1">
      <alignment horizontal="center" vertical="center" wrapText="1"/>
    </xf>
    <xf numFmtId="6" fontId="0" fillId="5" borderId="5" xfId="2" applyFont="1" applyFill="1" applyBorder="1" applyAlignment="1">
      <alignment horizontal="center" vertical="center" wrapText="1"/>
    </xf>
    <xf numFmtId="6" fontId="1" fillId="9" borderId="5" xfId="2" applyFont="1" applyFill="1" applyBorder="1" applyAlignment="1">
      <alignment horizontal="center" vertical="center" wrapText="1"/>
    </xf>
    <xf numFmtId="6" fontId="1" fillId="6" borderId="5" xfId="2" applyFont="1" applyFill="1" applyBorder="1" applyAlignment="1">
      <alignment vertical="center" wrapText="1"/>
    </xf>
    <xf numFmtId="14" fontId="1" fillId="6" borderId="5" xfId="2" applyNumberFormat="1" applyFont="1" applyFill="1" applyBorder="1" applyAlignment="1">
      <alignment vertical="center" wrapText="1"/>
    </xf>
    <xf numFmtId="0" fontId="0" fillId="6" borderId="6" xfId="0" applyFont="1" applyFill="1" applyBorder="1" applyAlignment="1">
      <alignment horizontal="center" vertical="center" wrapText="1"/>
    </xf>
    <xf numFmtId="0" fontId="0" fillId="6" borderId="11" xfId="0" applyFont="1" applyFill="1" applyBorder="1" applyAlignment="1">
      <alignment horizontal="center" vertical="center" wrapText="1"/>
    </xf>
    <xf numFmtId="0" fontId="0" fillId="6" borderId="9" xfId="0" applyFont="1" applyFill="1" applyBorder="1" applyAlignment="1">
      <alignment horizontal="center" vertical="center" wrapText="1"/>
    </xf>
    <xf numFmtId="178" fontId="5" fillId="8" borderId="5" xfId="0" applyNumberFormat="1" applyFont="1" applyFill="1" applyBorder="1" applyAlignment="1">
      <alignment horizontal="center" vertical="center" wrapText="1"/>
    </xf>
    <xf numFmtId="0" fontId="9" fillId="0" borderId="0" xfId="0" applyFont="1" applyFill="1" applyAlignment="1">
      <alignment vertical="center" wrapText="1"/>
    </xf>
    <xf numFmtId="0" fontId="3" fillId="0" borderId="0" xfId="0" applyFont="1" applyFill="1" applyAlignment="1">
      <alignment vertical="center" wrapText="1"/>
    </xf>
    <xf numFmtId="14" fontId="3" fillId="0" borderId="0" xfId="0" applyNumberFormat="1" applyFont="1" applyFill="1" applyAlignment="1">
      <alignment vertical="center" wrapText="1"/>
    </xf>
    <xf numFmtId="0" fontId="0" fillId="0" borderId="5" xfId="0" applyFont="1" applyFill="1" applyBorder="1" applyAlignment="1">
      <alignment vertical="center" wrapText="1"/>
    </xf>
    <xf numFmtId="0" fontId="0" fillId="0" borderId="12" xfId="0" applyFill="1" applyBorder="1" applyAlignment="1">
      <alignment vertical="center" wrapText="1"/>
    </xf>
    <xf numFmtId="0" fontId="0" fillId="0" borderId="5" xfId="0" applyFill="1" applyBorder="1" applyAlignment="1">
      <alignment vertical="center" wrapText="1"/>
    </xf>
    <xf numFmtId="40" fontId="0" fillId="0" borderId="6" xfId="1" applyNumberFormat="1" applyFont="1" applyFill="1" applyBorder="1" applyAlignment="1">
      <alignment horizontal="center" vertical="center" wrapText="1"/>
    </xf>
    <xf numFmtId="40" fontId="1" fillId="0" borderId="11" xfId="1" applyNumberFormat="1" applyFont="1" applyFill="1" applyBorder="1" applyAlignment="1">
      <alignment horizontal="center" vertical="center" wrapText="1"/>
    </xf>
    <xf numFmtId="40" fontId="0" fillId="0" borderId="8" xfId="1" applyNumberFormat="1" applyFont="1" applyFill="1" applyBorder="1" applyAlignment="1">
      <alignment horizontal="center" vertical="center" wrapText="1"/>
    </xf>
    <xf numFmtId="40" fontId="0" fillId="0" borderId="11" xfId="1" applyNumberFormat="1" applyFont="1" applyFill="1" applyBorder="1" applyAlignment="1">
      <alignment horizontal="center" vertical="center" wrapText="1"/>
    </xf>
    <xf numFmtId="40" fontId="0" fillId="0" borderId="9" xfId="1" applyNumberFormat="1" applyFont="1" applyFill="1" applyBorder="1" applyAlignment="1">
      <alignment horizontal="center" vertical="center" wrapText="1"/>
    </xf>
    <xf numFmtId="14" fontId="0" fillId="0" borderId="5" xfId="0" applyNumberFormat="1" applyFill="1" applyBorder="1" applyAlignment="1">
      <alignment vertical="center" wrapText="1"/>
    </xf>
    <xf numFmtId="6" fontId="0" fillId="0" borderId="5" xfId="2" applyFont="1" applyFill="1" applyBorder="1" applyAlignment="1">
      <alignment horizontal="center" vertical="center" wrapText="1"/>
    </xf>
    <xf numFmtId="6" fontId="1" fillId="0" borderId="5" xfId="2" applyFont="1" applyFill="1" applyBorder="1" applyAlignment="1">
      <alignment horizontal="center" vertical="center" wrapText="1"/>
    </xf>
    <xf numFmtId="6" fontId="1" fillId="0" borderId="5" xfId="2" applyFont="1" applyFill="1" applyBorder="1" applyAlignment="1">
      <alignment vertical="center" wrapText="1"/>
    </xf>
    <xf numFmtId="14" fontId="1" fillId="0" borderId="5" xfId="2" applyNumberFormat="1" applyFont="1" applyFill="1" applyBorder="1" applyAlignment="1">
      <alignment vertical="center" wrapText="1"/>
    </xf>
    <xf numFmtId="0" fontId="0" fillId="0" borderId="6" xfId="0" applyFont="1" applyFill="1" applyBorder="1" applyAlignment="1">
      <alignment horizontal="center" vertical="center" wrapText="1"/>
    </xf>
    <xf numFmtId="0" fontId="0" fillId="0" borderId="11"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0" xfId="0" applyFill="1" applyAlignment="1">
      <alignment vertical="center" wrapText="1"/>
    </xf>
    <xf numFmtId="178" fontId="7" fillId="0" borderId="5" xfId="0" applyNumberFormat="1" applyFont="1" applyFill="1" applyBorder="1" applyAlignment="1">
      <alignment horizontal="center" vertical="center" wrapText="1"/>
    </xf>
    <xf numFmtId="178" fontId="5" fillId="0" borderId="5" xfId="0" applyNumberFormat="1" applyFont="1" applyFill="1" applyBorder="1" applyAlignment="1">
      <alignment horizontal="center" vertical="center" wrapText="1"/>
    </xf>
    <xf numFmtId="0" fontId="8" fillId="0" borderId="0" xfId="0" applyFont="1" applyFill="1" applyBorder="1" applyAlignment="1">
      <alignment vertical="center" wrapText="1"/>
    </xf>
    <xf numFmtId="0" fontId="9" fillId="2" borderId="0" xfId="0" applyFont="1" applyFill="1">
      <alignment vertical="center"/>
    </xf>
    <xf numFmtId="0" fontId="3" fillId="3" borderId="0" xfId="0" quotePrefix="1" applyFont="1" applyFill="1">
      <alignment vertical="center"/>
    </xf>
    <xf numFmtId="0" fontId="0" fillId="0" borderId="5" xfId="0" applyFill="1" applyBorder="1">
      <alignment vertical="center"/>
    </xf>
    <xf numFmtId="40" fontId="0" fillId="0" borderId="6" xfId="1" applyNumberFormat="1" applyFont="1" applyFill="1" applyBorder="1">
      <alignment vertical="center"/>
    </xf>
    <xf numFmtId="40" fontId="0" fillId="0" borderId="11" xfId="1" applyNumberFormat="1" applyFont="1" applyFill="1" applyBorder="1">
      <alignment vertical="center"/>
    </xf>
    <xf numFmtId="40" fontId="11" fillId="0" borderId="8" xfId="1" applyNumberFormat="1" applyFont="1" applyFill="1" applyBorder="1">
      <alignment vertical="center"/>
    </xf>
    <xf numFmtId="40" fontId="12" fillId="0" borderId="9" xfId="1" applyNumberFormat="1" applyFont="1" applyFill="1" applyBorder="1">
      <alignment vertical="center"/>
    </xf>
    <xf numFmtId="40" fontId="11" fillId="0" borderId="9" xfId="1" applyNumberFormat="1" applyFont="1" applyFill="1" applyBorder="1">
      <alignment vertical="center"/>
    </xf>
    <xf numFmtId="14" fontId="0" fillId="0" borderId="5" xfId="0" applyNumberFormat="1" applyFill="1" applyBorder="1">
      <alignment vertical="center"/>
    </xf>
    <xf numFmtId="6" fontId="0" fillId="0" borderId="5" xfId="2" applyFont="1" applyFill="1" applyBorder="1">
      <alignment vertical="center"/>
    </xf>
    <xf numFmtId="6" fontId="11" fillId="0" borderId="5" xfId="2" applyFont="1" applyFill="1" applyBorder="1">
      <alignment vertical="center"/>
    </xf>
    <xf numFmtId="0" fontId="3" fillId="0" borderId="5" xfId="0" applyFont="1" applyFill="1" applyBorder="1">
      <alignment vertical="center"/>
    </xf>
    <xf numFmtId="14" fontId="3" fillId="0" borderId="5" xfId="0" applyNumberFormat="1" applyFont="1" applyFill="1" applyBorder="1">
      <alignment vertical="center"/>
    </xf>
    <xf numFmtId="0" fontId="3" fillId="0" borderId="6"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0" xfId="0" applyFill="1">
      <alignment vertical="center"/>
    </xf>
    <xf numFmtId="38" fontId="0" fillId="10" borderId="5" xfId="1" quotePrefix="1" applyFont="1" applyFill="1" applyBorder="1">
      <alignment vertical="center"/>
    </xf>
    <xf numFmtId="38" fontId="4" fillId="10" borderId="5" xfId="1" quotePrefix="1" applyFont="1" applyFill="1" applyBorder="1">
      <alignment vertical="center"/>
    </xf>
    <xf numFmtId="179" fontId="0" fillId="2" borderId="0" xfId="0" applyNumberFormat="1" applyFill="1">
      <alignment vertical="center"/>
    </xf>
    <xf numFmtId="40" fontId="0" fillId="11" borderId="11" xfId="1" applyNumberFormat="1" applyFont="1" applyFill="1" applyBorder="1" applyAlignment="1">
      <alignment horizontal="right" vertical="center"/>
    </xf>
    <xf numFmtId="40" fontId="12" fillId="11" borderId="9" xfId="1" applyNumberFormat="1" applyFont="1" applyFill="1" applyBorder="1" applyAlignment="1">
      <alignment horizontal="right" vertical="center"/>
    </xf>
    <xf numFmtId="0" fontId="10" fillId="0" borderId="5" xfId="0" applyFont="1" applyFill="1" applyBorder="1">
      <alignment vertical="center"/>
    </xf>
    <xf numFmtId="40" fontId="0" fillId="0" borderId="13" xfId="1" applyNumberFormat="1" applyFont="1" applyFill="1" applyBorder="1">
      <alignment vertical="center"/>
    </xf>
    <xf numFmtId="40" fontId="0" fillId="11" borderId="13" xfId="1" applyNumberFormat="1" applyFont="1" applyFill="1" applyBorder="1" applyAlignment="1">
      <alignment horizontal="right" vertical="center"/>
    </xf>
    <xf numFmtId="0" fontId="3" fillId="0" borderId="13" xfId="0" applyFont="1" applyFill="1" applyBorder="1" applyAlignment="1">
      <alignment horizontal="center" vertical="center"/>
    </xf>
    <xf numFmtId="0" fontId="0" fillId="0" borderId="11" xfId="0" applyFont="1" applyFill="1" applyBorder="1" applyAlignment="1">
      <alignment horizontal="center" vertical="center"/>
    </xf>
    <xf numFmtId="0" fontId="3" fillId="12" borderId="0" xfId="0" applyFont="1" applyFill="1">
      <alignment vertical="center"/>
    </xf>
    <xf numFmtId="40" fontId="0" fillId="0" borderId="14" xfId="1" applyNumberFormat="1" applyFont="1" applyFill="1" applyBorder="1">
      <alignment vertical="center"/>
    </xf>
    <xf numFmtId="40" fontId="0" fillId="0" borderId="9" xfId="1" applyNumberFormat="1" applyFont="1" applyFill="1" applyBorder="1">
      <alignment vertical="center"/>
    </xf>
    <xf numFmtId="0" fontId="3" fillId="0" borderId="14" xfId="0" applyFont="1" applyFill="1" applyBorder="1" applyAlignment="1">
      <alignment horizontal="center" vertical="center"/>
    </xf>
    <xf numFmtId="40" fontId="0" fillId="0" borderId="0" xfId="1" applyNumberFormat="1" applyFont="1" applyFill="1">
      <alignment vertical="center"/>
    </xf>
  </cellXfs>
  <cellStyles count="3">
    <cellStyle name="桁区切り" xfId="1" builtinId="6"/>
    <cellStyle name="通貨" xfId="2" builtinId="7"/>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ovs-www\KZ\02.%20&#21508;&#12464;&#12523;&#12540;&#12503;&#26989;&#21209;\09.%20&#35531;&#27714;\11.&#27770;&#31639;\02.&#20986;&#26469;&#39640;\2017&#24180;6&#26376;&#26399;\01.&#31532;1&#22235;&#21322;&#26399;\&#36890;&#36948;\02%20&#30330;&#27880;\&#20316;&#26989;\160909%20&#20998;&#25285;&#21463;&#27880;_&#30906;&#35469;&#2999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最新履歴確認用"/>
      <sheetName val="分担受注2016年7月期(履歴）"/>
      <sheetName val="完繰情報（最新）"/>
      <sheetName val="作成手順"/>
      <sheetName val="未使用WBS"/>
      <sheetName val="分担が発生しない通貨"/>
      <sheetName val="Sheet1"/>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FFFF00"/>
  </sheetPr>
  <dimension ref="A1:AW44"/>
  <sheetViews>
    <sheetView showGridLines="0" tabSelected="1" topLeftCell="F2" zoomScale="85" zoomScaleNormal="85" workbookViewId="0">
      <pane xSplit="5" ySplit="3" topLeftCell="K23" activePane="bottomRight" state="frozenSplit"/>
      <selection activeCell="O21" sqref="O21"/>
      <selection pane="bottomLeft" activeCell="O21" sqref="O21"/>
      <selection pane="topRight" activeCell="O21" sqref="O21"/>
      <selection pane="bottomRight" activeCell="O44" sqref="O44"/>
    </sheetView>
  </sheetViews>
  <sheetFormatPr defaultRowHeight="13.5" outlineLevelCol="1"/>
  <cols>
    <col min="1" max="1" width="23" style="1" bestFit="1" customWidth="1"/>
    <col min="2" max="2" width="17.5" style="2" customWidth="1"/>
    <col min="3" max="3" width="13.875" style="2" customWidth="1"/>
    <col min="4" max="4" width="18.25" style="3" customWidth="1"/>
    <col min="5" max="5" width="13" style="4" customWidth="1"/>
    <col min="6" max="6" width="5.25" customWidth="1"/>
    <col min="7" max="7" width="11.75" customWidth="1"/>
    <col min="8" max="8" width="26.875" customWidth="1"/>
    <col min="9" max="9" width="9.25" bestFit="1" customWidth="1"/>
    <col min="10" max="10" width="10.125" customWidth="1"/>
    <col min="11" max="11" width="9" hidden="1" customWidth="1" outlineLevel="1"/>
    <col min="12" max="12" width="5.625" hidden="1" customWidth="1" outlineLevel="1" collapsed="1"/>
    <col min="13" max="13" width="9.25" bestFit="1" customWidth="1" collapsed="1"/>
    <col min="14" max="14" width="19.5" style="8" bestFit="1" customWidth="1"/>
    <col min="15" max="15" width="17.25" style="8" customWidth="1"/>
    <col min="16" max="16" width="19.5" style="8" bestFit="1" customWidth="1"/>
    <col min="17" max="17" width="18.625" style="124" bestFit="1" customWidth="1"/>
    <col min="18" max="19" width="18.625" style="124" customWidth="1"/>
    <col min="20" max="20" width="18.75" style="8" bestFit="1" customWidth="1"/>
    <col min="21" max="21" width="13.125" style="11" bestFit="1" customWidth="1"/>
    <col min="22" max="22" width="6" customWidth="1"/>
    <col min="23" max="23" width="9.25" hidden="1" customWidth="1" outlineLevel="1"/>
    <col min="24" max="24" width="12.5" style="12" bestFit="1" customWidth="1" collapsed="1"/>
    <col min="25" max="25" width="12.5" style="12" bestFit="1" customWidth="1"/>
    <col min="26" max="26" width="12.5" style="12" customWidth="1"/>
    <col min="27" max="27" width="18.75" style="13" customWidth="1"/>
    <col min="28" max="28" width="10.5" style="14" bestFit="1" customWidth="1"/>
    <col min="29" max="29" width="5.875" style="15" bestFit="1" customWidth="1"/>
    <col min="30" max="30" width="6.75" style="15" bestFit="1" customWidth="1"/>
    <col min="31" max="31" width="5.875" style="15" bestFit="1" customWidth="1"/>
    <col min="32" max="32" width="2.625" style="16" bestFit="1" customWidth="1"/>
    <col min="33" max="33" width="47.75" customWidth="1"/>
    <col min="34" max="34" width="3" customWidth="1"/>
    <col min="35" max="36" width="9.25" customWidth="1"/>
    <col min="37" max="37" width="9.25" style="17" bestFit="1" customWidth="1"/>
    <col min="38" max="46" width="9.25" hidden="1" customWidth="1" outlineLevel="1"/>
    <col min="47" max="48" width="17.375" hidden="1" customWidth="1" outlineLevel="1"/>
    <col min="49" max="49" width="9" collapsed="1"/>
  </cols>
  <sheetData>
    <row r="1" spans="1:48" ht="14.25" thickBot="1">
      <c r="G1" s="5" t="s">
        <v>0</v>
      </c>
      <c r="H1" s="6">
        <v>42530.456944444442</v>
      </c>
      <c r="I1" s="7"/>
      <c r="O1" s="9"/>
      <c r="P1" s="9"/>
      <c r="Q1" s="10"/>
      <c r="R1" s="10"/>
      <c r="S1" s="10"/>
      <c r="T1" s="9"/>
    </row>
    <row r="2" spans="1:48" s="21" customFormat="1" ht="151.5" customHeight="1" thickBot="1">
      <c r="A2" s="18"/>
      <c r="B2" s="19"/>
      <c r="C2" s="19"/>
      <c r="D2" s="19"/>
      <c r="E2" s="19"/>
      <c r="F2" s="20"/>
      <c r="O2" s="22" t="s">
        <v>1</v>
      </c>
      <c r="Q2" s="22" t="s">
        <v>2</v>
      </c>
      <c r="R2" s="22" t="s">
        <v>3</v>
      </c>
      <c r="S2" s="22"/>
      <c r="T2" s="22" t="s">
        <v>4</v>
      </c>
      <c r="AB2" s="23"/>
      <c r="AC2" s="23"/>
      <c r="AD2" s="22" t="s">
        <v>5</v>
      </c>
      <c r="AE2" s="23"/>
      <c r="AF2" s="24"/>
      <c r="AG2" s="25"/>
      <c r="AI2" s="26" t="s">
        <v>6</v>
      </c>
      <c r="AJ2" s="27"/>
      <c r="AK2" s="28"/>
      <c r="AL2" s="29"/>
      <c r="AM2" s="29"/>
      <c r="AN2" s="29"/>
      <c r="AO2" s="29"/>
      <c r="AP2" s="29"/>
      <c r="AQ2" s="29"/>
      <c r="AR2" s="29"/>
      <c r="AS2" s="29"/>
      <c r="AT2" s="29"/>
      <c r="AU2" s="30"/>
      <c r="AV2" s="30"/>
    </row>
    <row r="3" spans="1:48" s="50" customFormat="1" ht="40.5">
      <c r="A3" s="31" t="s">
        <v>7</v>
      </c>
      <c r="B3" s="32" t="s">
        <v>8</v>
      </c>
      <c r="C3" s="33" t="s">
        <v>9</v>
      </c>
      <c r="D3" s="33" t="s">
        <v>10</v>
      </c>
      <c r="E3" s="34" t="s">
        <v>11</v>
      </c>
      <c r="F3" s="35" t="s">
        <v>12</v>
      </c>
      <c r="G3" s="35" t="s">
        <v>13</v>
      </c>
      <c r="H3" s="35" t="s">
        <v>14</v>
      </c>
      <c r="I3" s="35" t="s">
        <v>15</v>
      </c>
      <c r="J3" s="35" t="s">
        <v>16</v>
      </c>
      <c r="K3" s="36" t="s">
        <v>17</v>
      </c>
      <c r="L3" s="35" t="s">
        <v>18</v>
      </c>
      <c r="M3" s="35" t="s">
        <v>19</v>
      </c>
      <c r="N3" s="37" t="s">
        <v>20</v>
      </c>
      <c r="O3" s="38" t="s">
        <v>21</v>
      </c>
      <c r="P3" s="39" t="s">
        <v>22</v>
      </c>
      <c r="Q3" s="38" t="s">
        <v>23</v>
      </c>
      <c r="R3" s="38" t="s">
        <v>24</v>
      </c>
      <c r="S3" s="40" t="s">
        <v>25</v>
      </c>
      <c r="T3" s="40" t="s">
        <v>26</v>
      </c>
      <c r="U3" s="41" t="s">
        <v>27</v>
      </c>
      <c r="V3" s="35" t="s">
        <v>28</v>
      </c>
      <c r="W3" s="35" t="s">
        <v>29</v>
      </c>
      <c r="X3" s="42" t="s">
        <v>30</v>
      </c>
      <c r="Y3" s="42" t="s">
        <v>31</v>
      </c>
      <c r="Z3" s="42" t="s">
        <v>32</v>
      </c>
      <c r="AA3" s="43" t="s">
        <v>33</v>
      </c>
      <c r="AB3" s="44" t="s">
        <v>34</v>
      </c>
      <c r="AC3" s="45" t="s">
        <v>35</v>
      </c>
      <c r="AD3" s="46" t="s">
        <v>36</v>
      </c>
      <c r="AE3" s="47" t="s">
        <v>37</v>
      </c>
      <c r="AF3" s="48"/>
      <c r="AG3" s="49" t="s">
        <v>38</v>
      </c>
      <c r="AI3" s="51">
        <v>42552</v>
      </c>
      <c r="AJ3" s="51">
        <v>42583</v>
      </c>
      <c r="AK3" s="51">
        <v>42614</v>
      </c>
      <c r="AL3" s="51">
        <v>42644</v>
      </c>
      <c r="AM3" s="51">
        <v>42675</v>
      </c>
      <c r="AN3" s="51">
        <v>42705</v>
      </c>
      <c r="AO3" s="51">
        <v>42736</v>
      </c>
      <c r="AP3" s="51">
        <v>42767</v>
      </c>
      <c r="AQ3" s="51">
        <v>42795</v>
      </c>
      <c r="AR3" s="51">
        <v>42826</v>
      </c>
      <c r="AS3" s="51">
        <v>42856</v>
      </c>
      <c r="AT3" s="51">
        <v>42887</v>
      </c>
      <c r="AU3" s="52" t="s">
        <v>39</v>
      </c>
      <c r="AV3" s="53" t="s">
        <v>40</v>
      </c>
    </row>
    <row r="4" spans="1:48" s="50" customFormat="1">
      <c r="A4" s="31"/>
      <c r="B4" s="32"/>
      <c r="C4" s="33"/>
      <c r="D4" s="33"/>
      <c r="E4" s="34"/>
      <c r="F4" s="54"/>
      <c r="G4" s="54"/>
      <c r="H4" s="54"/>
      <c r="I4" s="54"/>
      <c r="J4" s="55"/>
      <c r="K4" s="36"/>
      <c r="L4" s="54"/>
      <c r="M4" s="54"/>
      <c r="N4" s="56" t="s">
        <v>41</v>
      </c>
      <c r="O4" s="57" t="s">
        <v>42</v>
      </c>
      <c r="P4" s="58" t="s">
        <v>43</v>
      </c>
      <c r="Q4" s="57" t="s">
        <v>44</v>
      </c>
      <c r="R4" s="59" t="s">
        <v>45</v>
      </c>
      <c r="S4" s="60" t="s">
        <v>46</v>
      </c>
      <c r="T4" s="61" t="s">
        <v>47</v>
      </c>
      <c r="U4" s="41"/>
      <c r="V4" s="35"/>
      <c r="W4" s="35"/>
      <c r="X4" s="62" t="s">
        <v>48</v>
      </c>
      <c r="Y4" s="63" t="s">
        <v>49</v>
      </c>
      <c r="Z4" s="62" t="s">
        <v>50</v>
      </c>
      <c r="AA4" s="64"/>
      <c r="AB4" s="65"/>
      <c r="AC4" s="66"/>
      <c r="AD4" s="67"/>
      <c r="AE4" s="68"/>
      <c r="AF4" s="48"/>
      <c r="AG4" s="49"/>
      <c r="AI4" s="51"/>
      <c r="AJ4" s="51"/>
      <c r="AK4" s="69"/>
      <c r="AL4" s="51"/>
      <c r="AM4" s="51"/>
      <c r="AN4" s="51"/>
      <c r="AO4" s="51"/>
      <c r="AP4" s="51"/>
      <c r="AQ4" s="51"/>
      <c r="AR4" s="51"/>
      <c r="AS4" s="51"/>
      <c r="AT4" s="51"/>
      <c r="AU4" s="53"/>
      <c r="AV4" s="53"/>
    </row>
    <row r="5" spans="1:48" s="89" customFormat="1" ht="30" customHeight="1">
      <c r="A5" s="70"/>
      <c r="B5" s="71"/>
      <c r="C5" s="71"/>
      <c r="D5" s="71"/>
      <c r="E5" s="72"/>
      <c r="F5" s="73"/>
      <c r="G5" s="74" t="s">
        <v>51</v>
      </c>
      <c r="H5" s="73"/>
      <c r="I5" s="73"/>
      <c r="J5" s="73"/>
      <c r="K5" s="75"/>
      <c r="L5" s="73"/>
      <c r="M5" s="73"/>
      <c r="N5" s="76"/>
      <c r="O5" s="77"/>
      <c r="P5" s="78"/>
      <c r="Q5" s="77"/>
      <c r="R5" s="79"/>
      <c r="S5" s="80"/>
      <c r="T5" s="80"/>
      <c r="U5" s="81"/>
      <c r="V5" s="75"/>
      <c r="W5" s="75"/>
      <c r="X5" s="82"/>
      <c r="Y5" s="83"/>
      <c r="Z5" s="82"/>
      <c r="AA5" s="84"/>
      <c r="AB5" s="85"/>
      <c r="AC5" s="86"/>
      <c r="AD5" s="87"/>
      <c r="AE5" s="88"/>
      <c r="AF5" s="71"/>
      <c r="AG5" s="75"/>
      <c r="AI5" s="90"/>
      <c r="AJ5" s="90"/>
      <c r="AK5" s="91"/>
      <c r="AL5" s="90"/>
      <c r="AM5" s="90"/>
      <c r="AN5" s="90"/>
      <c r="AO5" s="90"/>
      <c r="AP5" s="90"/>
      <c r="AQ5" s="90"/>
      <c r="AR5" s="90"/>
      <c r="AS5" s="90"/>
      <c r="AT5" s="90"/>
      <c r="AU5" s="92"/>
      <c r="AV5" s="92"/>
    </row>
    <row r="6" spans="1:48" ht="20.100000000000001" customHeight="1">
      <c r="A6" s="93" t="str">
        <f>IF(B6="-","-",CONCATENATE(B6,"-",V6))</f>
        <v>JA11I0043-OR001-JPY</v>
      </c>
      <c r="B6" s="94" t="s">
        <v>52</v>
      </c>
      <c r="C6" s="2" t="s">
        <v>53</v>
      </c>
      <c r="D6" s="94" t="s">
        <v>54</v>
      </c>
      <c r="E6" s="4">
        <v>42545</v>
      </c>
      <c r="F6" s="95" t="s">
        <v>55</v>
      </c>
      <c r="G6" s="95" t="s">
        <v>56</v>
      </c>
      <c r="H6" s="95" t="s">
        <v>57</v>
      </c>
      <c r="I6" s="95" t="s">
        <v>58</v>
      </c>
      <c r="J6" s="95" t="s">
        <v>59</v>
      </c>
      <c r="K6" s="95" t="s">
        <v>60</v>
      </c>
      <c r="L6" s="95" t="s">
        <v>61</v>
      </c>
      <c r="M6" s="95" t="s">
        <v>62</v>
      </c>
      <c r="N6" s="96">
        <v>0</v>
      </c>
      <c r="O6" s="97">
        <v>18992000</v>
      </c>
      <c r="P6" s="98">
        <f>N6+O6:O6</f>
        <v>18992000</v>
      </c>
      <c r="Q6" s="97">
        <f>AI6+AJ6+AK6</f>
        <v>12293423</v>
      </c>
      <c r="R6" s="97"/>
      <c r="S6" s="99">
        <f>Q6-R6</f>
        <v>12293423</v>
      </c>
      <c r="T6" s="100">
        <f>P6-Q6</f>
        <v>6698577</v>
      </c>
      <c r="U6" s="101">
        <v>43069</v>
      </c>
      <c r="V6" s="95" t="s">
        <v>63</v>
      </c>
      <c r="W6" s="95" t="s">
        <v>64</v>
      </c>
      <c r="X6" s="102">
        <v>0</v>
      </c>
      <c r="Y6" s="102">
        <v>18992000</v>
      </c>
      <c r="Z6" s="103">
        <f>X6+Y6</f>
        <v>18992000</v>
      </c>
      <c r="AA6" s="104" t="str">
        <f>D6</f>
        <v>LMKR-16-0009</v>
      </c>
      <c r="AB6" s="105">
        <f>E6</f>
        <v>42545</v>
      </c>
      <c r="AC6" s="106" t="s">
        <v>202</v>
      </c>
      <c r="AD6" s="107" t="s">
        <v>203</v>
      </c>
      <c r="AE6" s="108" t="s">
        <v>204</v>
      </c>
      <c r="AF6" s="13" t="str">
        <f>IF($I6=$M6,"-","*")</f>
        <v>*</v>
      </c>
      <c r="AG6" s="49" t="s">
        <v>65</v>
      </c>
      <c r="AH6" s="109"/>
      <c r="AI6" s="110">
        <v>4492858</v>
      </c>
      <c r="AJ6" s="110">
        <v>4267858</v>
      </c>
      <c r="AK6" s="110">
        <v>3532707</v>
      </c>
      <c r="AL6" s="110">
        <v>2232900</v>
      </c>
      <c r="AM6" s="110">
        <v>2232900</v>
      </c>
      <c r="AN6" s="110">
        <f>2232900-123</f>
        <v>2232777</v>
      </c>
      <c r="AO6" s="110">
        <v>0</v>
      </c>
      <c r="AP6" s="110">
        <v>0</v>
      </c>
      <c r="AQ6" s="111">
        <v>0</v>
      </c>
      <c r="AR6" s="110">
        <v>0</v>
      </c>
      <c r="AS6" s="110">
        <v>0</v>
      </c>
      <c r="AT6" s="110">
        <v>0</v>
      </c>
      <c r="AU6" s="112">
        <f>SUM(AI6:AT6)</f>
        <v>18992000</v>
      </c>
      <c r="AV6" s="112">
        <f>P6-AU6</f>
        <v>0</v>
      </c>
    </row>
    <row r="7" spans="1:48" ht="20.100000000000001" customHeight="1">
      <c r="A7" s="93" t="str">
        <f>IF(B7="-","-",CONCATENATE(B7,"-",V7))</f>
        <v>JA12T2004-OR001-USD</v>
      </c>
      <c r="B7" s="94" t="s">
        <v>66</v>
      </c>
      <c r="C7" s="2" t="s">
        <v>67</v>
      </c>
      <c r="D7" s="94" t="s">
        <v>67</v>
      </c>
      <c r="E7" s="4" t="s">
        <v>67</v>
      </c>
      <c r="F7" s="95" t="s">
        <v>55</v>
      </c>
      <c r="G7" s="95" t="s">
        <v>68</v>
      </c>
      <c r="H7" s="95" t="s">
        <v>69</v>
      </c>
      <c r="I7" s="95" t="s">
        <v>58</v>
      </c>
      <c r="J7" s="95" t="s">
        <v>70</v>
      </c>
      <c r="K7" s="95" t="s">
        <v>60</v>
      </c>
      <c r="L7" s="95" t="s">
        <v>71</v>
      </c>
      <c r="M7" s="95" t="s">
        <v>72</v>
      </c>
      <c r="N7" s="96">
        <v>0</v>
      </c>
      <c r="O7" s="97">
        <v>0</v>
      </c>
      <c r="P7" s="98">
        <f>N7+O7:O7</f>
        <v>0</v>
      </c>
      <c r="Q7" s="97">
        <v>0</v>
      </c>
      <c r="R7" s="113" t="s">
        <v>73</v>
      </c>
      <c r="S7" s="114" t="s">
        <v>73</v>
      </c>
      <c r="T7" s="100">
        <f>P7-Q7</f>
        <v>0</v>
      </c>
      <c r="U7" s="101">
        <v>42428</v>
      </c>
      <c r="V7" s="115" t="s">
        <v>74</v>
      </c>
      <c r="W7" s="95" t="s">
        <v>64</v>
      </c>
      <c r="X7" s="102">
        <v>0</v>
      </c>
      <c r="Y7" s="102">
        <v>0</v>
      </c>
      <c r="Z7" s="103">
        <f>X7+Y7</f>
        <v>0</v>
      </c>
      <c r="AA7" s="104" t="str">
        <f>D7</f>
        <v>-</v>
      </c>
      <c r="AB7" s="105" t="str">
        <f>E7</f>
        <v>-</v>
      </c>
      <c r="AC7" s="106" t="s">
        <v>205</v>
      </c>
      <c r="AD7" s="107" t="s">
        <v>206</v>
      </c>
      <c r="AE7" s="108" t="s">
        <v>207</v>
      </c>
      <c r="AF7" s="13" t="str">
        <f>IF($I7=$M7,"-","*")</f>
        <v>*</v>
      </c>
      <c r="AG7" s="49"/>
      <c r="AH7" s="109"/>
      <c r="AI7" s="110">
        <v>0</v>
      </c>
      <c r="AJ7" s="110">
        <v>0</v>
      </c>
      <c r="AK7" s="110">
        <v>0</v>
      </c>
      <c r="AL7" s="110">
        <v>0</v>
      </c>
      <c r="AM7" s="110">
        <v>0</v>
      </c>
      <c r="AN7" s="110">
        <v>0</v>
      </c>
      <c r="AO7" s="110">
        <v>0</v>
      </c>
      <c r="AP7" s="110">
        <v>0</v>
      </c>
      <c r="AQ7" s="111">
        <v>0</v>
      </c>
      <c r="AR7" s="110">
        <v>0</v>
      </c>
      <c r="AS7" s="110">
        <v>0</v>
      </c>
      <c r="AT7" s="110">
        <v>0</v>
      </c>
      <c r="AU7" s="112">
        <f>SUM(AI7:AT7)</f>
        <v>0</v>
      </c>
      <c r="AV7" s="112">
        <f>P7-AU7</f>
        <v>0</v>
      </c>
    </row>
    <row r="8" spans="1:48" ht="20.100000000000001" customHeight="1">
      <c r="A8" s="93" t="str">
        <f>IF(B8="-","-",CONCATENATE(B8,"-",V8))</f>
        <v>JA16I0037-OR001-JPY</v>
      </c>
      <c r="B8" s="94" t="s">
        <v>75</v>
      </c>
      <c r="C8" s="2" t="e">
        <v>#N/A</v>
      </c>
      <c r="D8" s="94" t="e">
        <v>#N/A</v>
      </c>
      <c r="E8" s="4" t="e">
        <v>#N/A</v>
      </c>
      <c r="F8" s="95" t="s">
        <v>55</v>
      </c>
      <c r="G8" s="95" t="s">
        <v>76</v>
      </c>
      <c r="H8" s="95" t="s">
        <v>77</v>
      </c>
      <c r="I8" s="95" t="s">
        <v>58</v>
      </c>
      <c r="J8" s="95" t="s">
        <v>78</v>
      </c>
      <c r="K8" s="95" t="s">
        <v>60</v>
      </c>
      <c r="L8" s="95" t="s">
        <v>61</v>
      </c>
      <c r="M8" s="95" t="s">
        <v>62</v>
      </c>
      <c r="N8" s="96">
        <v>0</v>
      </c>
      <c r="O8" s="97">
        <v>0</v>
      </c>
      <c r="P8" s="98">
        <f>N8+O8:O8</f>
        <v>0</v>
      </c>
      <c r="Q8" s="97">
        <v>0</v>
      </c>
      <c r="R8" s="97"/>
      <c r="S8" s="99">
        <f>Q8-R8</f>
        <v>0</v>
      </c>
      <c r="T8" s="100">
        <f>P8-Q8</f>
        <v>0</v>
      </c>
      <c r="U8" s="101">
        <v>43708</v>
      </c>
      <c r="V8" s="95" t="s">
        <v>63</v>
      </c>
      <c r="W8" s="95" t="s">
        <v>64</v>
      </c>
      <c r="X8" s="102">
        <v>0</v>
      </c>
      <c r="Y8" s="102">
        <v>0</v>
      </c>
      <c r="Z8" s="103">
        <f>X8+Y8</f>
        <v>0</v>
      </c>
      <c r="AA8" s="104"/>
      <c r="AB8" s="105"/>
      <c r="AC8" s="106" t="s">
        <v>202</v>
      </c>
      <c r="AD8" s="107" t="s">
        <v>203</v>
      </c>
      <c r="AE8" s="108" t="s">
        <v>204</v>
      </c>
      <c r="AF8" s="13" t="str">
        <f>IF($I8=$M8,"-","*")</f>
        <v>*</v>
      </c>
      <c r="AG8" s="49"/>
      <c r="AH8" s="109"/>
      <c r="AI8" s="110">
        <v>0</v>
      </c>
      <c r="AJ8" s="110">
        <v>0</v>
      </c>
      <c r="AK8" s="110">
        <v>0</v>
      </c>
      <c r="AL8" s="110">
        <v>0</v>
      </c>
      <c r="AM8" s="110">
        <v>0</v>
      </c>
      <c r="AN8" s="110">
        <v>0</v>
      </c>
      <c r="AO8" s="110">
        <v>0</v>
      </c>
      <c r="AP8" s="110">
        <v>0</v>
      </c>
      <c r="AQ8" s="111">
        <v>0</v>
      </c>
      <c r="AR8" s="110">
        <v>0</v>
      </c>
      <c r="AS8" s="110">
        <v>0</v>
      </c>
      <c r="AT8" s="110">
        <v>0</v>
      </c>
      <c r="AU8" s="112">
        <f>SUM(AI8:AT8)</f>
        <v>0</v>
      </c>
      <c r="AV8" s="112">
        <f>P8-AU8</f>
        <v>0</v>
      </c>
    </row>
    <row r="9" spans="1:48" ht="20.100000000000001" customHeight="1">
      <c r="A9" s="93" t="str">
        <f>IF(B9="-","-",CONCATENATE(B9,"-",V9))</f>
        <v>JA16C2002-OR001-USD</v>
      </c>
      <c r="B9" s="94" t="s">
        <v>79</v>
      </c>
      <c r="C9" s="2" t="e">
        <v>#N/A</v>
      </c>
      <c r="D9" s="94" t="e">
        <v>#N/A</v>
      </c>
      <c r="E9" s="4" t="e">
        <v>#N/A</v>
      </c>
      <c r="F9" s="95" t="s">
        <v>55</v>
      </c>
      <c r="G9" s="95" t="s">
        <v>80</v>
      </c>
      <c r="H9" s="95" t="s">
        <v>81</v>
      </c>
      <c r="I9" s="95" t="s">
        <v>58</v>
      </c>
      <c r="J9" s="95" t="s">
        <v>82</v>
      </c>
      <c r="K9" s="95" t="s">
        <v>60</v>
      </c>
      <c r="L9" s="95" t="s">
        <v>55</v>
      </c>
      <c r="M9" s="95" t="s">
        <v>83</v>
      </c>
      <c r="N9" s="96">
        <v>0</v>
      </c>
      <c r="O9" s="97">
        <v>0</v>
      </c>
      <c r="P9" s="98">
        <f>N9+O9:O9</f>
        <v>0</v>
      </c>
      <c r="Q9" s="97">
        <v>0</v>
      </c>
      <c r="R9" s="97"/>
      <c r="S9" s="99">
        <f>Q9-R9</f>
        <v>0</v>
      </c>
      <c r="T9" s="100">
        <f>P9-Q9</f>
        <v>0</v>
      </c>
      <c r="U9" s="101">
        <v>43013</v>
      </c>
      <c r="V9" s="115" t="s">
        <v>74</v>
      </c>
      <c r="W9" s="95" t="s">
        <v>64</v>
      </c>
      <c r="X9" s="102">
        <v>0</v>
      </c>
      <c r="Y9" s="102">
        <v>0</v>
      </c>
      <c r="Z9" s="103">
        <f>X9+Y9</f>
        <v>0</v>
      </c>
      <c r="AA9" s="104"/>
      <c r="AB9" s="105"/>
      <c r="AC9" s="106" t="s">
        <v>202</v>
      </c>
      <c r="AD9" s="107" t="s">
        <v>203</v>
      </c>
      <c r="AE9" s="108" t="s">
        <v>207</v>
      </c>
      <c r="AF9" s="13" t="str">
        <f>IF($I9=$M9,"-","*")</f>
        <v>*</v>
      </c>
      <c r="AG9" s="49"/>
      <c r="AH9" s="109"/>
      <c r="AI9" s="110">
        <v>0</v>
      </c>
      <c r="AJ9" s="110">
        <v>0</v>
      </c>
      <c r="AK9" s="110">
        <v>0</v>
      </c>
      <c r="AL9" s="110">
        <v>0</v>
      </c>
      <c r="AM9" s="110">
        <v>0</v>
      </c>
      <c r="AN9" s="110">
        <v>0</v>
      </c>
      <c r="AO9" s="110">
        <v>0</v>
      </c>
      <c r="AP9" s="110">
        <v>0</v>
      </c>
      <c r="AQ9" s="111">
        <v>0</v>
      </c>
      <c r="AR9" s="110">
        <v>0</v>
      </c>
      <c r="AS9" s="110">
        <v>0</v>
      </c>
      <c r="AT9" s="110">
        <v>0</v>
      </c>
      <c r="AU9" s="112">
        <f>SUM(AI9:AT9)</f>
        <v>0</v>
      </c>
      <c r="AV9" s="112">
        <f>P9-AU9</f>
        <v>0</v>
      </c>
    </row>
    <row r="10" spans="1:48" ht="20.100000000000001" customHeight="1">
      <c r="A10" s="93" t="str">
        <f>IF(B10="-","-",CONCATENATE(B10,"-",V10))</f>
        <v>JA15I0008-OR001-JPY</v>
      </c>
      <c r="B10" s="94" t="s">
        <v>84</v>
      </c>
      <c r="C10" s="2" t="e">
        <v>#N/A</v>
      </c>
      <c r="D10" s="94" t="e">
        <v>#N/A</v>
      </c>
      <c r="E10" s="4" t="e">
        <v>#N/A</v>
      </c>
      <c r="F10" s="95" t="s">
        <v>55</v>
      </c>
      <c r="G10" s="95" t="s">
        <v>85</v>
      </c>
      <c r="H10" s="95" t="s">
        <v>86</v>
      </c>
      <c r="I10" s="95" t="s">
        <v>58</v>
      </c>
      <c r="J10" s="95" t="s">
        <v>87</v>
      </c>
      <c r="K10" s="95" t="s">
        <v>60</v>
      </c>
      <c r="L10" s="95" t="s">
        <v>61</v>
      </c>
      <c r="M10" s="95" t="s">
        <v>62</v>
      </c>
      <c r="N10" s="96">
        <v>15200000</v>
      </c>
      <c r="O10" s="97">
        <v>0</v>
      </c>
      <c r="P10" s="98">
        <f>N10+O10:O10</f>
        <v>15200000</v>
      </c>
      <c r="Q10" s="97">
        <v>0</v>
      </c>
      <c r="R10" s="113" t="s">
        <v>73</v>
      </c>
      <c r="S10" s="114" t="s">
        <v>73</v>
      </c>
      <c r="T10" s="100">
        <f>P10-Q10</f>
        <v>15200000</v>
      </c>
      <c r="U10" s="101">
        <v>43159</v>
      </c>
      <c r="V10" s="95" t="s">
        <v>63</v>
      </c>
      <c r="W10" s="95" t="s">
        <v>64</v>
      </c>
      <c r="X10" s="102">
        <v>15200000</v>
      </c>
      <c r="Y10" s="102">
        <v>0</v>
      </c>
      <c r="Z10" s="103">
        <f>X10+Y10</f>
        <v>15200000</v>
      </c>
      <c r="AA10" s="104"/>
      <c r="AB10" s="105"/>
      <c r="AC10" s="106" t="s">
        <v>208</v>
      </c>
      <c r="AD10" s="107" t="s">
        <v>206</v>
      </c>
      <c r="AE10" s="108" t="s">
        <v>207</v>
      </c>
      <c r="AF10" s="13" t="str">
        <f>IF($I10=$M10,"-","*")</f>
        <v>*</v>
      </c>
      <c r="AG10" s="49"/>
      <c r="AH10" s="109"/>
      <c r="AI10" s="110">
        <v>0</v>
      </c>
      <c r="AJ10" s="110">
        <v>0</v>
      </c>
      <c r="AK10" s="110">
        <v>0</v>
      </c>
      <c r="AL10" s="110">
        <v>0</v>
      </c>
      <c r="AM10" s="110">
        <v>0</v>
      </c>
      <c r="AN10" s="110">
        <v>0</v>
      </c>
      <c r="AO10" s="110">
        <v>0</v>
      </c>
      <c r="AP10" s="110">
        <v>0</v>
      </c>
      <c r="AQ10" s="111">
        <v>0</v>
      </c>
      <c r="AR10" s="110">
        <v>0</v>
      </c>
      <c r="AS10" s="110">
        <v>0</v>
      </c>
      <c r="AT10" s="110">
        <v>0</v>
      </c>
      <c r="AU10" s="112">
        <f>SUM(AI10:AT10)</f>
        <v>0</v>
      </c>
      <c r="AV10" s="112">
        <f>P10-AU10</f>
        <v>15200000</v>
      </c>
    </row>
    <row r="11" spans="1:48" ht="20.100000000000001" customHeight="1">
      <c r="A11" s="93" t="str">
        <f>IF(B11="-","-",CONCATENATE(B11,"-",V11))</f>
        <v>JA15I0009-OR001-JPY</v>
      </c>
      <c r="B11" s="94" t="s">
        <v>88</v>
      </c>
      <c r="C11" s="2" t="e">
        <v>#N/A</v>
      </c>
      <c r="D11" s="94" t="e">
        <v>#N/A</v>
      </c>
      <c r="E11" s="4" t="e">
        <v>#N/A</v>
      </c>
      <c r="F11" s="95" t="s">
        <v>55</v>
      </c>
      <c r="G11" s="95" t="s">
        <v>85</v>
      </c>
      <c r="H11" s="95" t="s">
        <v>86</v>
      </c>
      <c r="I11" s="95" t="s">
        <v>58</v>
      </c>
      <c r="J11" s="95" t="s">
        <v>89</v>
      </c>
      <c r="K11" s="95" t="s">
        <v>60</v>
      </c>
      <c r="L11" s="95" t="s">
        <v>90</v>
      </c>
      <c r="M11" s="95" t="s">
        <v>91</v>
      </c>
      <c r="N11" s="96">
        <v>13000000</v>
      </c>
      <c r="O11" s="97">
        <v>0</v>
      </c>
      <c r="P11" s="98">
        <f>N11+O10:O11</f>
        <v>13000000</v>
      </c>
      <c r="Q11" s="97">
        <v>0</v>
      </c>
      <c r="R11" s="113" t="s">
        <v>73</v>
      </c>
      <c r="S11" s="114" t="s">
        <v>73</v>
      </c>
      <c r="T11" s="100">
        <f>P11-Q11</f>
        <v>13000000</v>
      </c>
      <c r="U11" s="101">
        <v>43159</v>
      </c>
      <c r="V11" s="95" t="s">
        <v>63</v>
      </c>
      <c r="W11" s="95" t="s">
        <v>64</v>
      </c>
      <c r="X11" s="102">
        <v>13000000</v>
      </c>
      <c r="Y11" s="102">
        <v>0</v>
      </c>
      <c r="Z11" s="103">
        <f>X11+Y11</f>
        <v>13000000</v>
      </c>
      <c r="AA11" s="104"/>
      <c r="AB11" s="105"/>
      <c r="AC11" s="106" t="s">
        <v>208</v>
      </c>
      <c r="AD11" s="107" t="s">
        <v>206</v>
      </c>
      <c r="AE11" s="108" t="s">
        <v>207</v>
      </c>
      <c r="AF11" s="13" t="str">
        <f>IF($I11=$M11,"-","*")</f>
        <v>*</v>
      </c>
      <c r="AG11" s="49"/>
      <c r="AH11" s="109"/>
      <c r="AI11" s="110">
        <v>0</v>
      </c>
      <c r="AJ11" s="110">
        <v>0</v>
      </c>
      <c r="AK11" s="110">
        <v>0</v>
      </c>
      <c r="AL11" s="110">
        <v>0</v>
      </c>
      <c r="AM11" s="110">
        <v>0</v>
      </c>
      <c r="AN11" s="110">
        <v>0</v>
      </c>
      <c r="AO11" s="110">
        <v>0</v>
      </c>
      <c r="AP11" s="110">
        <v>0</v>
      </c>
      <c r="AQ11" s="111">
        <v>0</v>
      </c>
      <c r="AR11" s="110">
        <v>0</v>
      </c>
      <c r="AS11" s="110">
        <v>0</v>
      </c>
      <c r="AT11" s="110">
        <v>0</v>
      </c>
      <c r="AU11" s="112">
        <f>SUM(AI11:AT11)</f>
        <v>0</v>
      </c>
      <c r="AV11" s="112">
        <f>P11-AU11</f>
        <v>13000000</v>
      </c>
    </row>
    <row r="12" spans="1:48" ht="20.100000000000001" customHeight="1">
      <c r="A12" s="93" t="str">
        <f>IF(B12="-","-",CONCATENATE(B12,"-",V12))</f>
        <v>JA16D2005-OR001-JPY</v>
      </c>
      <c r="B12" s="94" t="s">
        <v>92</v>
      </c>
      <c r="C12" s="2" t="e">
        <v>#N/A</v>
      </c>
      <c r="D12" s="94" t="e">
        <v>#N/A</v>
      </c>
      <c r="E12" s="4" t="e">
        <v>#N/A</v>
      </c>
      <c r="F12" s="95" t="s">
        <v>55</v>
      </c>
      <c r="G12" s="95" t="s">
        <v>85</v>
      </c>
      <c r="H12" s="95" t="s">
        <v>86</v>
      </c>
      <c r="I12" s="95" t="s">
        <v>58</v>
      </c>
      <c r="J12" s="95" t="s">
        <v>93</v>
      </c>
      <c r="K12" s="95" t="s">
        <v>60</v>
      </c>
      <c r="L12" s="95" t="s">
        <v>55</v>
      </c>
      <c r="M12" s="95" t="s">
        <v>83</v>
      </c>
      <c r="N12" s="96">
        <v>8558000</v>
      </c>
      <c r="O12" s="97">
        <v>0</v>
      </c>
      <c r="P12" s="98">
        <f>N12+O12:O12</f>
        <v>8558000</v>
      </c>
      <c r="Q12" s="97">
        <v>0</v>
      </c>
      <c r="R12" s="113" t="s">
        <v>73</v>
      </c>
      <c r="S12" s="114" t="s">
        <v>73</v>
      </c>
      <c r="T12" s="100">
        <f>P12-Q12</f>
        <v>8558000</v>
      </c>
      <c r="U12" s="101">
        <v>43159</v>
      </c>
      <c r="V12" s="95" t="s">
        <v>63</v>
      </c>
      <c r="W12" s="95" t="s">
        <v>64</v>
      </c>
      <c r="X12" s="102">
        <v>8558000</v>
      </c>
      <c r="Y12" s="102">
        <v>0</v>
      </c>
      <c r="Z12" s="103">
        <f>X12+Y12</f>
        <v>8558000</v>
      </c>
      <c r="AA12" s="104"/>
      <c r="AB12" s="105"/>
      <c r="AC12" s="106" t="s">
        <v>208</v>
      </c>
      <c r="AD12" s="107" t="s">
        <v>206</v>
      </c>
      <c r="AE12" s="108" t="s">
        <v>207</v>
      </c>
      <c r="AF12" s="13" t="str">
        <f>IF($I12=$M12,"-","*")</f>
        <v>*</v>
      </c>
      <c r="AG12" s="49"/>
      <c r="AH12" s="109"/>
      <c r="AI12" s="110">
        <v>0</v>
      </c>
      <c r="AJ12" s="110">
        <v>0</v>
      </c>
      <c r="AK12" s="110">
        <v>0</v>
      </c>
      <c r="AL12" s="110">
        <v>0</v>
      </c>
      <c r="AM12" s="110">
        <v>0</v>
      </c>
      <c r="AN12" s="110">
        <v>0</v>
      </c>
      <c r="AO12" s="110">
        <v>0</v>
      </c>
      <c r="AP12" s="110">
        <v>0</v>
      </c>
      <c r="AQ12" s="111">
        <v>0</v>
      </c>
      <c r="AR12" s="110">
        <v>0</v>
      </c>
      <c r="AS12" s="110">
        <v>0</v>
      </c>
      <c r="AT12" s="110">
        <v>0</v>
      </c>
      <c r="AU12" s="112">
        <f>SUM(AI12:AT12)</f>
        <v>0</v>
      </c>
      <c r="AV12" s="112">
        <f>P12-AU12</f>
        <v>8558000</v>
      </c>
    </row>
    <row r="13" spans="1:48" ht="20.100000000000001" customHeight="1">
      <c r="A13" s="93" t="str">
        <f>IF(B13="-","-",CONCATENATE(B13,"-",V13))</f>
        <v>JA16J2001-OR001-JPY</v>
      </c>
      <c r="B13" s="94" t="s">
        <v>94</v>
      </c>
      <c r="C13" s="2" t="e">
        <v>#N/A</v>
      </c>
      <c r="D13" s="94" t="e">
        <v>#N/A</v>
      </c>
      <c r="E13" s="4" t="e">
        <v>#N/A</v>
      </c>
      <c r="F13" s="95" t="s">
        <v>55</v>
      </c>
      <c r="G13" s="95" t="s">
        <v>85</v>
      </c>
      <c r="H13" s="95" t="s">
        <v>86</v>
      </c>
      <c r="I13" s="95" t="s">
        <v>58</v>
      </c>
      <c r="J13" s="95" t="s">
        <v>95</v>
      </c>
      <c r="K13" s="95" t="s">
        <v>60</v>
      </c>
      <c r="L13" s="95" t="s">
        <v>55</v>
      </c>
      <c r="M13" s="95" t="s">
        <v>96</v>
      </c>
      <c r="N13" s="96">
        <v>26302000</v>
      </c>
      <c r="O13" s="97">
        <v>0</v>
      </c>
      <c r="P13" s="98">
        <f>N13+O12:O13</f>
        <v>26302000</v>
      </c>
      <c r="Q13" s="97">
        <v>0</v>
      </c>
      <c r="R13" s="113" t="s">
        <v>73</v>
      </c>
      <c r="S13" s="114" t="s">
        <v>73</v>
      </c>
      <c r="T13" s="100">
        <f>P13-Q13</f>
        <v>26302000</v>
      </c>
      <c r="U13" s="101">
        <v>43159</v>
      </c>
      <c r="V13" s="95" t="s">
        <v>63</v>
      </c>
      <c r="W13" s="95" t="s">
        <v>64</v>
      </c>
      <c r="X13" s="102">
        <v>26302000</v>
      </c>
      <c r="Y13" s="102">
        <v>0</v>
      </c>
      <c r="Z13" s="103">
        <f>X13+Y13</f>
        <v>26302000</v>
      </c>
      <c r="AA13" s="104"/>
      <c r="AB13" s="105"/>
      <c r="AC13" s="106" t="s">
        <v>208</v>
      </c>
      <c r="AD13" s="107" t="s">
        <v>206</v>
      </c>
      <c r="AE13" s="108" t="s">
        <v>207</v>
      </c>
      <c r="AF13" s="13" t="str">
        <f>IF($I13=$M13,"-","*")</f>
        <v>*</v>
      </c>
      <c r="AG13" s="49"/>
      <c r="AH13" s="109"/>
      <c r="AI13" s="110">
        <v>0</v>
      </c>
      <c r="AJ13" s="110">
        <v>0</v>
      </c>
      <c r="AK13" s="110">
        <v>0</v>
      </c>
      <c r="AL13" s="110">
        <v>0</v>
      </c>
      <c r="AM13" s="110">
        <v>0</v>
      </c>
      <c r="AN13" s="110">
        <v>0</v>
      </c>
      <c r="AO13" s="110">
        <v>0</v>
      </c>
      <c r="AP13" s="110">
        <v>0</v>
      </c>
      <c r="AQ13" s="111">
        <v>0</v>
      </c>
      <c r="AR13" s="110">
        <v>0</v>
      </c>
      <c r="AS13" s="110">
        <v>0</v>
      </c>
      <c r="AT13" s="110">
        <v>0</v>
      </c>
      <c r="AU13" s="112">
        <f>SUM(AI13:AT13)</f>
        <v>0</v>
      </c>
      <c r="AV13" s="112">
        <f>P13-AU13</f>
        <v>26302000</v>
      </c>
    </row>
    <row r="14" spans="1:48" ht="20.100000000000001" customHeight="1">
      <c r="A14" s="93" t="str">
        <f>IF(B14="-","-",CONCATENATE(B14,"-",V14))</f>
        <v>JA16E2046-OR001-USD</v>
      </c>
      <c r="B14" s="94" t="s">
        <v>97</v>
      </c>
      <c r="C14" s="2" t="s">
        <v>67</v>
      </c>
      <c r="D14" s="94" t="s">
        <v>67</v>
      </c>
      <c r="E14" s="4" t="s">
        <v>67</v>
      </c>
      <c r="F14" s="95" t="s">
        <v>55</v>
      </c>
      <c r="G14" s="95" t="s">
        <v>98</v>
      </c>
      <c r="H14" s="95" t="s">
        <v>99</v>
      </c>
      <c r="I14" s="95" t="s">
        <v>58</v>
      </c>
      <c r="J14" s="95" t="s">
        <v>100</v>
      </c>
      <c r="K14" s="95" t="s">
        <v>60</v>
      </c>
      <c r="L14" s="95" t="s">
        <v>101</v>
      </c>
      <c r="M14" s="95" t="s">
        <v>102</v>
      </c>
      <c r="N14" s="96">
        <v>0</v>
      </c>
      <c r="O14" s="97">
        <v>0</v>
      </c>
      <c r="P14" s="98">
        <f>N14+O14:O14</f>
        <v>0</v>
      </c>
      <c r="Q14" s="97">
        <v>0</v>
      </c>
      <c r="R14" s="113" t="s">
        <v>73</v>
      </c>
      <c r="S14" s="114" t="s">
        <v>73</v>
      </c>
      <c r="T14" s="100">
        <f>P14-Q14</f>
        <v>0</v>
      </c>
      <c r="U14" s="101">
        <v>42643</v>
      </c>
      <c r="V14" s="115" t="s">
        <v>74</v>
      </c>
      <c r="W14" s="95" t="s">
        <v>64</v>
      </c>
      <c r="X14" s="102">
        <v>0</v>
      </c>
      <c r="Y14" s="102">
        <v>0</v>
      </c>
      <c r="Z14" s="103">
        <f>X14+Y14</f>
        <v>0</v>
      </c>
      <c r="AA14" s="104" t="str">
        <f>D14</f>
        <v>-</v>
      </c>
      <c r="AB14" s="105" t="str">
        <f>E14</f>
        <v>-</v>
      </c>
      <c r="AC14" s="106" t="s">
        <v>208</v>
      </c>
      <c r="AD14" s="107" t="s">
        <v>206</v>
      </c>
      <c r="AE14" s="108" t="s">
        <v>209</v>
      </c>
      <c r="AF14" s="13" t="str">
        <f>IF($I14=$M14,"-","*")</f>
        <v>*</v>
      </c>
      <c r="AG14" s="49"/>
      <c r="AH14" s="109"/>
      <c r="AI14" s="110">
        <v>0</v>
      </c>
      <c r="AJ14" s="110">
        <v>0</v>
      </c>
      <c r="AK14" s="110">
        <v>0</v>
      </c>
      <c r="AL14" s="110">
        <v>0</v>
      </c>
      <c r="AM14" s="110">
        <v>0</v>
      </c>
      <c r="AN14" s="110">
        <v>0</v>
      </c>
      <c r="AO14" s="110">
        <v>0</v>
      </c>
      <c r="AP14" s="110">
        <v>0</v>
      </c>
      <c r="AQ14" s="111">
        <v>0</v>
      </c>
      <c r="AR14" s="110">
        <v>0</v>
      </c>
      <c r="AS14" s="110">
        <v>0</v>
      </c>
      <c r="AT14" s="110">
        <v>0</v>
      </c>
      <c r="AU14" s="112">
        <f>SUM(AI14:AT14)</f>
        <v>0</v>
      </c>
      <c r="AV14" s="112">
        <f>P14-AU14</f>
        <v>0</v>
      </c>
    </row>
    <row r="15" spans="1:48" ht="20.100000000000001" customHeight="1">
      <c r="A15" s="93" t="str">
        <f>IF(B15="-","-",CONCATENATE(B15,"-",V15))</f>
        <v>JA16J2003-OR002-JPY</v>
      </c>
      <c r="B15" s="94" t="s">
        <v>103</v>
      </c>
      <c r="C15" s="2" t="s">
        <v>67</v>
      </c>
      <c r="D15" s="94" t="s">
        <v>67</v>
      </c>
      <c r="E15" s="4" t="s">
        <v>67</v>
      </c>
      <c r="F15" s="95" t="s">
        <v>55</v>
      </c>
      <c r="G15" s="95" t="s">
        <v>104</v>
      </c>
      <c r="H15" s="95" t="s">
        <v>105</v>
      </c>
      <c r="I15" s="95" t="s">
        <v>58</v>
      </c>
      <c r="J15" s="95" t="s">
        <v>106</v>
      </c>
      <c r="K15" s="95" t="s">
        <v>107</v>
      </c>
      <c r="L15" s="95" t="s">
        <v>55</v>
      </c>
      <c r="M15" s="95" t="s">
        <v>96</v>
      </c>
      <c r="N15" s="96">
        <v>0</v>
      </c>
      <c r="O15" s="97">
        <v>0</v>
      </c>
      <c r="P15" s="98">
        <f>N15+O15:O15</f>
        <v>0</v>
      </c>
      <c r="Q15" s="97">
        <v>0</v>
      </c>
      <c r="R15" s="113" t="s">
        <v>73</v>
      </c>
      <c r="S15" s="114" t="s">
        <v>73</v>
      </c>
      <c r="T15" s="100">
        <f>P15-Q15</f>
        <v>0</v>
      </c>
      <c r="U15" s="101">
        <v>42643</v>
      </c>
      <c r="V15" s="95" t="s">
        <v>63</v>
      </c>
      <c r="W15" s="95" t="s">
        <v>64</v>
      </c>
      <c r="X15" s="102">
        <v>0</v>
      </c>
      <c r="Y15" s="102">
        <v>0</v>
      </c>
      <c r="Z15" s="103">
        <f>X15+Y15</f>
        <v>0</v>
      </c>
      <c r="AA15" s="104" t="str">
        <f>D15</f>
        <v>-</v>
      </c>
      <c r="AB15" s="105" t="str">
        <f>E15</f>
        <v>-</v>
      </c>
      <c r="AC15" s="106" t="s">
        <v>208</v>
      </c>
      <c r="AD15" s="107" t="s">
        <v>210</v>
      </c>
      <c r="AE15" s="108" t="s">
        <v>204</v>
      </c>
      <c r="AF15" s="13" t="str">
        <f>IF($I15=$M15,"-","*")</f>
        <v>*</v>
      </c>
      <c r="AG15" s="49"/>
      <c r="AH15" s="109"/>
      <c r="AI15" s="110">
        <v>0</v>
      </c>
      <c r="AJ15" s="110">
        <v>0</v>
      </c>
      <c r="AK15" s="110">
        <v>0</v>
      </c>
      <c r="AL15" s="110">
        <v>0</v>
      </c>
      <c r="AM15" s="110">
        <v>0</v>
      </c>
      <c r="AN15" s="110">
        <v>0</v>
      </c>
      <c r="AO15" s="110">
        <v>0</v>
      </c>
      <c r="AP15" s="110">
        <v>0</v>
      </c>
      <c r="AQ15" s="111">
        <v>0</v>
      </c>
      <c r="AR15" s="110">
        <v>0</v>
      </c>
      <c r="AS15" s="110">
        <v>0</v>
      </c>
      <c r="AT15" s="110">
        <v>0</v>
      </c>
      <c r="AU15" s="112">
        <f>SUM(AI15:AT15)</f>
        <v>0</v>
      </c>
      <c r="AV15" s="112">
        <f>P15-AU15</f>
        <v>0</v>
      </c>
    </row>
    <row r="16" spans="1:48" ht="20.100000000000001" customHeight="1">
      <c r="A16" s="93" t="str">
        <f>IF(B16="-","-",CONCATENATE(B16,"-",V16))</f>
        <v>JA16J2009-OR002-JPY</v>
      </c>
      <c r="B16" s="94" t="s">
        <v>108</v>
      </c>
      <c r="C16" s="2" t="e">
        <v>#N/A</v>
      </c>
      <c r="D16" s="94" t="e">
        <v>#N/A</v>
      </c>
      <c r="E16" s="4" t="e">
        <v>#N/A</v>
      </c>
      <c r="F16" s="95" t="s">
        <v>55</v>
      </c>
      <c r="G16" s="95" t="s">
        <v>104</v>
      </c>
      <c r="H16" s="95" t="s">
        <v>105</v>
      </c>
      <c r="I16" s="95" t="s">
        <v>58</v>
      </c>
      <c r="J16" s="95" t="s">
        <v>109</v>
      </c>
      <c r="K16" s="95" t="s">
        <v>107</v>
      </c>
      <c r="L16" s="95" t="s">
        <v>55</v>
      </c>
      <c r="M16" s="95" t="s">
        <v>96</v>
      </c>
      <c r="N16" s="96">
        <v>2711000</v>
      </c>
      <c r="O16" s="97">
        <v>0</v>
      </c>
      <c r="P16" s="98">
        <f>N16+O15:O16</f>
        <v>2711000</v>
      </c>
      <c r="Q16" s="97">
        <v>0</v>
      </c>
      <c r="R16" s="113" t="s">
        <v>73</v>
      </c>
      <c r="S16" s="114" t="s">
        <v>73</v>
      </c>
      <c r="T16" s="100">
        <f>P16-Q16</f>
        <v>2711000</v>
      </c>
      <c r="U16" s="101">
        <v>42643</v>
      </c>
      <c r="V16" s="95" t="s">
        <v>63</v>
      </c>
      <c r="W16" s="95" t="s">
        <v>64</v>
      </c>
      <c r="X16" s="102">
        <v>2711000</v>
      </c>
      <c r="Y16" s="102">
        <v>0</v>
      </c>
      <c r="Z16" s="103">
        <f>X16+Y16</f>
        <v>2711000</v>
      </c>
      <c r="AA16" s="104"/>
      <c r="AB16" s="105"/>
      <c r="AC16" s="106" t="s">
        <v>208</v>
      </c>
      <c r="AD16" s="107" t="s">
        <v>210</v>
      </c>
      <c r="AE16" s="108" t="s">
        <v>204</v>
      </c>
      <c r="AF16" s="13" t="str">
        <f>IF($I16=$M16,"-","*")</f>
        <v>*</v>
      </c>
      <c r="AG16" s="49"/>
      <c r="AH16" s="109"/>
      <c r="AI16" s="110">
        <v>0</v>
      </c>
      <c r="AJ16" s="110">
        <v>0</v>
      </c>
      <c r="AK16" s="110">
        <v>0</v>
      </c>
      <c r="AL16" s="110">
        <v>0</v>
      </c>
      <c r="AM16" s="110">
        <v>0</v>
      </c>
      <c r="AN16" s="110">
        <v>0</v>
      </c>
      <c r="AO16" s="110">
        <v>0</v>
      </c>
      <c r="AP16" s="110">
        <v>0</v>
      </c>
      <c r="AQ16" s="111">
        <v>2711000</v>
      </c>
      <c r="AR16" s="110">
        <v>0</v>
      </c>
      <c r="AS16" s="110">
        <v>0</v>
      </c>
      <c r="AT16" s="110">
        <v>0</v>
      </c>
      <c r="AU16" s="112">
        <f>SUM(AI16:AT16)</f>
        <v>2711000</v>
      </c>
      <c r="AV16" s="112">
        <f>P16-AU16</f>
        <v>0</v>
      </c>
    </row>
    <row r="17" spans="1:48" ht="20.100000000000001" customHeight="1">
      <c r="A17" s="93" t="str">
        <f>IF(B17="-","-",CONCATENATE(B17,"-",V17))</f>
        <v>JA16T2002-OR002-JPY</v>
      </c>
      <c r="B17" s="94" t="s">
        <v>110</v>
      </c>
      <c r="C17" s="2" t="s">
        <v>67</v>
      </c>
      <c r="D17" s="94" t="s">
        <v>67</v>
      </c>
      <c r="E17" s="4" t="s">
        <v>67</v>
      </c>
      <c r="F17" s="95" t="s">
        <v>55</v>
      </c>
      <c r="G17" s="95" t="s">
        <v>104</v>
      </c>
      <c r="H17" s="95" t="s">
        <v>105</v>
      </c>
      <c r="I17" s="95" t="s">
        <v>58</v>
      </c>
      <c r="J17" s="95" t="s">
        <v>111</v>
      </c>
      <c r="K17" s="95" t="s">
        <v>107</v>
      </c>
      <c r="L17" s="95" t="s">
        <v>71</v>
      </c>
      <c r="M17" s="95" t="s">
        <v>72</v>
      </c>
      <c r="N17" s="96">
        <v>0</v>
      </c>
      <c r="O17" s="97">
        <v>0</v>
      </c>
      <c r="P17" s="98">
        <f>N17+O17:O17</f>
        <v>0</v>
      </c>
      <c r="Q17" s="97">
        <v>0</v>
      </c>
      <c r="R17" s="113" t="s">
        <v>73</v>
      </c>
      <c r="S17" s="114" t="s">
        <v>73</v>
      </c>
      <c r="T17" s="100">
        <f>P17-Q17</f>
        <v>0</v>
      </c>
      <c r="U17" s="101">
        <v>42643</v>
      </c>
      <c r="V17" s="95" t="s">
        <v>63</v>
      </c>
      <c r="W17" s="95" t="s">
        <v>64</v>
      </c>
      <c r="X17" s="102">
        <v>0</v>
      </c>
      <c r="Y17" s="102">
        <v>0</v>
      </c>
      <c r="Z17" s="103">
        <f>X17+Y17</f>
        <v>0</v>
      </c>
      <c r="AA17" s="104" t="str">
        <f>D17</f>
        <v>-</v>
      </c>
      <c r="AB17" s="105" t="str">
        <f>E17</f>
        <v>-</v>
      </c>
      <c r="AC17" s="106" t="s">
        <v>208</v>
      </c>
      <c r="AD17" s="107" t="s">
        <v>210</v>
      </c>
      <c r="AE17" s="108" t="s">
        <v>204</v>
      </c>
      <c r="AF17" s="13" t="str">
        <f>IF($I17=$M17,"-","*")</f>
        <v>*</v>
      </c>
      <c r="AG17" s="49"/>
      <c r="AH17" s="109"/>
      <c r="AI17" s="110">
        <v>0</v>
      </c>
      <c r="AJ17" s="110">
        <v>0</v>
      </c>
      <c r="AK17" s="110">
        <v>0</v>
      </c>
      <c r="AL17" s="110">
        <v>0</v>
      </c>
      <c r="AM17" s="110">
        <v>0</v>
      </c>
      <c r="AN17" s="110">
        <v>0</v>
      </c>
      <c r="AO17" s="110">
        <v>0</v>
      </c>
      <c r="AP17" s="110">
        <v>0</v>
      </c>
      <c r="AQ17" s="111">
        <v>0</v>
      </c>
      <c r="AR17" s="110">
        <v>0</v>
      </c>
      <c r="AS17" s="110">
        <v>0</v>
      </c>
      <c r="AT17" s="110">
        <v>0</v>
      </c>
      <c r="AU17" s="112">
        <f>SUM(AI17:AT17)</f>
        <v>0</v>
      </c>
      <c r="AV17" s="112">
        <f>P17-AU17</f>
        <v>0</v>
      </c>
    </row>
    <row r="18" spans="1:48" ht="20.100000000000001" customHeight="1">
      <c r="A18" s="93" t="str">
        <f>IF(B18="-","-",CONCATENATE(B18,"-",V18))</f>
        <v>JA16T2004-OR002-JPY</v>
      </c>
      <c r="B18" s="94" t="s">
        <v>112</v>
      </c>
      <c r="C18" s="2" t="s">
        <v>53</v>
      </c>
      <c r="D18" s="94" t="s">
        <v>113</v>
      </c>
      <c r="E18" s="4">
        <v>42556</v>
      </c>
      <c r="F18" s="95" t="s">
        <v>55</v>
      </c>
      <c r="G18" s="95" t="s">
        <v>114</v>
      </c>
      <c r="H18" s="95" t="s">
        <v>115</v>
      </c>
      <c r="I18" s="95" t="s">
        <v>58</v>
      </c>
      <c r="J18" s="95" t="s">
        <v>116</v>
      </c>
      <c r="K18" s="95" t="s">
        <v>107</v>
      </c>
      <c r="L18" s="95" t="s">
        <v>71</v>
      </c>
      <c r="M18" s="95" t="s">
        <v>72</v>
      </c>
      <c r="N18" s="96">
        <v>1500000</v>
      </c>
      <c r="O18" s="97">
        <v>560000</v>
      </c>
      <c r="P18" s="98">
        <f>N18+O18:O18</f>
        <v>2060000</v>
      </c>
      <c r="Q18" s="97">
        <v>0</v>
      </c>
      <c r="R18" s="113" t="s">
        <v>73</v>
      </c>
      <c r="S18" s="114" t="s">
        <v>73</v>
      </c>
      <c r="T18" s="100">
        <f>P18-Q18</f>
        <v>2060000</v>
      </c>
      <c r="U18" s="101">
        <v>43084</v>
      </c>
      <c r="V18" s="95" t="s">
        <v>63</v>
      </c>
      <c r="W18" s="95" t="s">
        <v>64</v>
      </c>
      <c r="X18" s="102">
        <v>1500000</v>
      </c>
      <c r="Y18" s="102">
        <v>560000</v>
      </c>
      <c r="Z18" s="103">
        <f>X18+Y18</f>
        <v>2060000</v>
      </c>
      <c r="AA18" s="104" t="str">
        <f>D18</f>
        <v>LKTKR-17-001</v>
      </c>
      <c r="AB18" s="105">
        <f>E18</f>
        <v>42556</v>
      </c>
      <c r="AC18" s="106" t="s">
        <v>205</v>
      </c>
      <c r="AD18" s="107" t="s">
        <v>206</v>
      </c>
      <c r="AE18" s="108" t="s">
        <v>209</v>
      </c>
      <c r="AF18" s="13" t="str">
        <f>IF($I18=$M18,"-","*")</f>
        <v>*</v>
      </c>
      <c r="AG18" s="49"/>
      <c r="AH18" s="109"/>
      <c r="AI18" s="110">
        <v>0</v>
      </c>
      <c r="AJ18" s="110">
        <v>0</v>
      </c>
      <c r="AK18" s="110">
        <v>0</v>
      </c>
      <c r="AL18" s="110">
        <v>0</v>
      </c>
      <c r="AM18" s="110">
        <v>0</v>
      </c>
      <c r="AN18" s="110">
        <v>0</v>
      </c>
      <c r="AO18" s="110">
        <v>0</v>
      </c>
      <c r="AP18" s="110">
        <v>0</v>
      </c>
      <c r="AQ18" s="111">
        <v>0</v>
      </c>
      <c r="AR18" s="110">
        <v>0</v>
      </c>
      <c r="AS18" s="110">
        <v>0</v>
      </c>
      <c r="AT18" s="110">
        <v>0</v>
      </c>
      <c r="AU18" s="112">
        <f>SUM(AI18:AT18)</f>
        <v>0</v>
      </c>
      <c r="AV18" s="112">
        <f>P18-AU18</f>
        <v>2060000</v>
      </c>
    </row>
    <row r="19" spans="1:48" ht="20.100000000000001" customHeight="1">
      <c r="A19" s="93" t="str">
        <f>IF(B19="-","-",CONCATENATE(B19,"-",V19))</f>
        <v>JA16E2001-OR001-JPY</v>
      </c>
      <c r="B19" s="94" t="s">
        <v>117</v>
      </c>
      <c r="C19" s="2" t="e">
        <v>#N/A</v>
      </c>
      <c r="D19" s="94" t="e">
        <v>#N/A</v>
      </c>
      <c r="E19" s="4" t="e">
        <v>#N/A</v>
      </c>
      <c r="F19" s="95" t="s">
        <v>55</v>
      </c>
      <c r="G19" s="95" t="s">
        <v>118</v>
      </c>
      <c r="H19" s="95" t="s">
        <v>119</v>
      </c>
      <c r="I19" s="95" t="s">
        <v>58</v>
      </c>
      <c r="J19" s="95" t="s">
        <v>120</v>
      </c>
      <c r="K19" s="95" t="s">
        <v>60</v>
      </c>
      <c r="L19" s="95" t="s">
        <v>101</v>
      </c>
      <c r="M19" s="95" t="s">
        <v>102</v>
      </c>
      <c r="N19" s="96">
        <v>0</v>
      </c>
      <c r="O19" s="97">
        <v>0</v>
      </c>
      <c r="P19" s="98">
        <f>N19+O19:O19</f>
        <v>0</v>
      </c>
      <c r="Q19" s="97">
        <v>0</v>
      </c>
      <c r="R19" s="97"/>
      <c r="S19" s="99">
        <f>Q19-R19</f>
        <v>0</v>
      </c>
      <c r="T19" s="100">
        <f>P19-Q19</f>
        <v>0</v>
      </c>
      <c r="U19" s="101">
        <v>42613</v>
      </c>
      <c r="V19" s="95" t="s">
        <v>63</v>
      </c>
      <c r="W19" s="95" t="s">
        <v>64</v>
      </c>
      <c r="X19" s="102">
        <v>0</v>
      </c>
      <c r="Y19" s="102">
        <v>0</v>
      </c>
      <c r="Z19" s="103">
        <f>X19+Y19</f>
        <v>0</v>
      </c>
      <c r="AA19" s="104"/>
      <c r="AB19" s="105"/>
      <c r="AC19" s="106" t="s">
        <v>202</v>
      </c>
      <c r="AD19" s="107" t="s">
        <v>210</v>
      </c>
      <c r="AE19" s="108" t="s">
        <v>209</v>
      </c>
      <c r="AF19" s="13" t="str">
        <f>IF($I19=$M19,"-","*")</f>
        <v>*</v>
      </c>
      <c r="AG19" s="49"/>
      <c r="AH19" s="109"/>
      <c r="AI19" s="110">
        <v>0</v>
      </c>
      <c r="AJ19" s="110">
        <v>0</v>
      </c>
      <c r="AK19" s="110">
        <v>0</v>
      </c>
      <c r="AL19" s="110">
        <v>0</v>
      </c>
      <c r="AM19" s="110">
        <v>0</v>
      </c>
      <c r="AN19" s="110">
        <v>0</v>
      </c>
      <c r="AO19" s="110">
        <v>0</v>
      </c>
      <c r="AP19" s="110">
        <v>0</v>
      </c>
      <c r="AQ19" s="111">
        <v>0</v>
      </c>
      <c r="AR19" s="110">
        <v>0</v>
      </c>
      <c r="AS19" s="110">
        <v>0</v>
      </c>
      <c r="AT19" s="110">
        <v>0</v>
      </c>
      <c r="AU19" s="112">
        <f>SUM(AI19:AT19)</f>
        <v>0</v>
      </c>
      <c r="AV19" s="112">
        <f>P19-AU19</f>
        <v>0</v>
      </c>
    </row>
    <row r="20" spans="1:48" ht="20.100000000000001" customHeight="1">
      <c r="A20" s="93" t="str">
        <f>IF(B20="-","-",CONCATENATE(B20,"-",V20))</f>
        <v>JA16I0002-OR001-JPY</v>
      </c>
      <c r="B20" s="94" t="s">
        <v>121</v>
      </c>
      <c r="C20" s="2" t="e">
        <v>#N/A</v>
      </c>
      <c r="D20" s="94" t="e">
        <v>#N/A</v>
      </c>
      <c r="E20" s="4" t="e">
        <v>#N/A</v>
      </c>
      <c r="F20" s="95" t="s">
        <v>55</v>
      </c>
      <c r="G20" s="95" t="s">
        <v>118</v>
      </c>
      <c r="H20" s="95" t="s">
        <v>119</v>
      </c>
      <c r="I20" s="95" t="s">
        <v>58</v>
      </c>
      <c r="J20" s="95" t="s">
        <v>122</v>
      </c>
      <c r="K20" s="95" t="s">
        <v>60</v>
      </c>
      <c r="L20" s="95" t="s">
        <v>61</v>
      </c>
      <c r="M20" s="95" t="s">
        <v>62</v>
      </c>
      <c r="N20" s="96">
        <v>0</v>
      </c>
      <c r="O20" s="97">
        <v>0</v>
      </c>
      <c r="P20" s="98">
        <f>N20+O19:O20</f>
        <v>0</v>
      </c>
      <c r="Q20" s="97">
        <v>0</v>
      </c>
      <c r="R20" s="97"/>
      <c r="S20" s="99">
        <f>Q20-R20</f>
        <v>0</v>
      </c>
      <c r="T20" s="100">
        <f>P20-Q20</f>
        <v>0</v>
      </c>
      <c r="U20" s="101">
        <v>42613</v>
      </c>
      <c r="V20" s="95" t="s">
        <v>63</v>
      </c>
      <c r="W20" s="95" t="s">
        <v>64</v>
      </c>
      <c r="X20" s="102">
        <v>0</v>
      </c>
      <c r="Y20" s="102">
        <v>0</v>
      </c>
      <c r="Z20" s="103">
        <f>X20+Y20</f>
        <v>0</v>
      </c>
      <c r="AA20" s="104"/>
      <c r="AB20" s="105"/>
      <c r="AC20" s="106" t="s">
        <v>202</v>
      </c>
      <c r="AD20" s="107" t="s">
        <v>210</v>
      </c>
      <c r="AE20" s="108" t="s">
        <v>209</v>
      </c>
      <c r="AF20" s="13" t="str">
        <f>IF($I20=$M20,"-","*")</f>
        <v>*</v>
      </c>
      <c r="AG20" s="49"/>
      <c r="AH20" s="109"/>
      <c r="AI20" s="110">
        <v>0</v>
      </c>
      <c r="AJ20" s="110">
        <v>0</v>
      </c>
      <c r="AK20" s="110">
        <v>0</v>
      </c>
      <c r="AL20" s="110">
        <v>0</v>
      </c>
      <c r="AM20" s="110">
        <v>0</v>
      </c>
      <c r="AN20" s="110">
        <v>0</v>
      </c>
      <c r="AO20" s="110">
        <v>0</v>
      </c>
      <c r="AP20" s="110">
        <v>0</v>
      </c>
      <c r="AQ20" s="111">
        <v>0</v>
      </c>
      <c r="AR20" s="110">
        <v>0</v>
      </c>
      <c r="AS20" s="110">
        <v>0</v>
      </c>
      <c r="AT20" s="110">
        <v>0</v>
      </c>
      <c r="AU20" s="112">
        <f>SUM(AI20:AT20)</f>
        <v>0</v>
      </c>
      <c r="AV20" s="112">
        <f>P20-AU20</f>
        <v>0</v>
      </c>
    </row>
    <row r="21" spans="1:48" ht="20.100000000000001" customHeight="1">
      <c r="A21" s="93" t="str">
        <f>IF(B21="-","-",CONCATENATE(B21,"-",V21))</f>
        <v>JA16E2035-OR001-JPY</v>
      </c>
      <c r="B21" s="94" t="s">
        <v>123</v>
      </c>
      <c r="C21" s="2" t="e">
        <v>#N/A</v>
      </c>
      <c r="D21" s="94" t="e">
        <v>#N/A</v>
      </c>
      <c r="E21" s="4" t="e">
        <v>#N/A</v>
      </c>
      <c r="F21" s="95" t="s">
        <v>55</v>
      </c>
      <c r="G21" s="95" t="s">
        <v>124</v>
      </c>
      <c r="H21" s="95" t="s">
        <v>125</v>
      </c>
      <c r="I21" s="95" t="s">
        <v>58</v>
      </c>
      <c r="J21" s="95" t="s">
        <v>126</v>
      </c>
      <c r="K21" s="95" t="s">
        <v>60</v>
      </c>
      <c r="L21" s="95" t="s">
        <v>101</v>
      </c>
      <c r="M21" s="95" t="s">
        <v>102</v>
      </c>
      <c r="N21" s="96">
        <v>5368695</v>
      </c>
      <c r="O21" s="97">
        <v>0</v>
      </c>
      <c r="P21" s="98">
        <f>N21+O21:O21</f>
        <v>5368695</v>
      </c>
      <c r="Q21" s="97">
        <v>0</v>
      </c>
      <c r="R21" s="113" t="s">
        <v>73</v>
      </c>
      <c r="S21" s="114" t="s">
        <v>73</v>
      </c>
      <c r="T21" s="100">
        <f>P21-Q21</f>
        <v>5368695</v>
      </c>
      <c r="U21" s="101">
        <v>42384</v>
      </c>
      <c r="V21" s="95" t="s">
        <v>63</v>
      </c>
      <c r="W21" s="95" t="s">
        <v>64</v>
      </c>
      <c r="X21" s="102">
        <v>5368695</v>
      </c>
      <c r="Y21" s="102">
        <v>0</v>
      </c>
      <c r="Z21" s="103">
        <f>X21+Y21</f>
        <v>5368695</v>
      </c>
      <c r="AA21" s="104"/>
      <c r="AB21" s="105"/>
      <c r="AC21" s="106" t="s">
        <v>208</v>
      </c>
      <c r="AD21" s="107" t="s">
        <v>206</v>
      </c>
      <c r="AE21" s="108" t="s">
        <v>207</v>
      </c>
      <c r="AF21" s="13" t="str">
        <f>IF($I21=$M21,"-","*")</f>
        <v>*</v>
      </c>
      <c r="AG21" s="49"/>
      <c r="AH21" s="109"/>
      <c r="AI21" s="110">
        <v>0</v>
      </c>
      <c r="AJ21" s="110">
        <v>0</v>
      </c>
      <c r="AK21" s="110">
        <v>0</v>
      </c>
      <c r="AL21" s="110">
        <v>0</v>
      </c>
      <c r="AM21" s="110">
        <v>0</v>
      </c>
      <c r="AN21" s="110">
        <v>0</v>
      </c>
      <c r="AO21" s="110">
        <v>0</v>
      </c>
      <c r="AP21" s="110">
        <v>0</v>
      </c>
      <c r="AQ21" s="111">
        <v>0</v>
      </c>
      <c r="AR21" s="110">
        <v>0</v>
      </c>
      <c r="AS21" s="110">
        <v>0</v>
      </c>
      <c r="AT21" s="110">
        <v>0</v>
      </c>
      <c r="AU21" s="112">
        <f>SUM(AI21:AT21)</f>
        <v>0</v>
      </c>
      <c r="AV21" s="112">
        <f>P21-AU21</f>
        <v>5368695</v>
      </c>
    </row>
    <row r="22" spans="1:48" ht="20.100000000000001" customHeight="1">
      <c r="A22" s="93" t="str">
        <f>IF(B22="-","-",CONCATENATE(B22,"-",V22))</f>
        <v>JA16E2036-OR001-JPY</v>
      </c>
      <c r="B22" s="94" t="s">
        <v>127</v>
      </c>
      <c r="C22" s="2" t="s">
        <v>67</v>
      </c>
      <c r="D22" s="94" t="s">
        <v>67</v>
      </c>
      <c r="E22" s="4" t="s">
        <v>67</v>
      </c>
      <c r="F22" s="95" t="s">
        <v>55</v>
      </c>
      <c r="G22" s="95" t="s">
        <v>124</v>
      </c>
      <c r="H22" s="95" t="s">
        <v>125</v>
      </c>
      <c r="I22" s="95" t="s">
        <v>58</v>
      </c>
      <c r="J22" s="95" t="s">
        <v>128</v>
      </c>
      <c r="K22" s="95" t="s">
        <v>60</v>
      </c>
      <c r="L22" s="95" t="s">
        <v>101</v>
      </c>
      <c r="M22" s="95" t="s">
        <v>102</v>
      </c>
      <c r="N22" s="96">
        <v>0</v>
      </c>
      <c r="O22" s="97">
        <v>0</v>
      </c>
      <c r="P22" s="98">
        <f>N22+O21:O22</f>
        <v>0</v>
      </c>
      <c r="Q22" s="97">
        <v>0</v>
      </c>
      <c r="R22" s="113" t="s">
        <v>73</v>
      </c>
      <c r="S22" s="114" t="s">
        <v>73</v>
      </c>
      <c r="T22" s="100">
        <f>P22-Q22</f>
        <v>0</v>
      </c>
      <c r="U22" s="101">
        <v>42384</v>
      </c>
      <c r="V22" s="95" t="s">
        <v>63</v>
      </c>
      <c r="W22" s="95" t="s">
        <v>64</v>
      </c>
      <c r="X22" s="102">
        <v>0</v>
      </c>
      <c r="Y22" s="102">
        <v>0</v>
      </c>
      <c r="Z22" s="103">
        <f>X22+Y22</f>
        <v>0</v>
      </c>
      <c r="AA22" s="104" t="str">
        <f>D22</f>
        <v>-</v>
      </c>
      <c r="AB22" s="105" t="str">
        <f>E22</f>
        <v>-</v>
      </c>
      <c r="AC22" s="106" t="s">
        <v>208</v>
      </c>
      <c r="AD22" s="107" t="s">
        <v>206</v>
      </c>
      <c r="AE22" s="108" t="s">
        <v>207</v>
      </c>
      <c r="AF22" s="13" t="str">
        <f>IF($I22=$M22,"-","*")</f>
        <v>*</v>
      </c>
      <c r="AG22" s="49"/>
      <c r="AH22" s="109"/>
      <c r="AI22" s="110">
        <v>0</v>
      </c>
      <c r="AJ22" s="110">
        <v>0</v>
      </c>
      <c r="AK22" s="110">
        <v>0</v>
      </c>
      <c r="AL22" s="110">
        <v>0</v>
      </c>
      <c r="AM22" s="110">
        <v>0</v>
      </c>
      <c r="AN22" s="110">
        <v>0</v>
      </c>
      <c r="AO22" s="110">
        <v>0</v>
      </c>
      <c r="AP22" s="110">
        <v>0</v>
      </c>
      <c r="AQ22" s="111">
        <v>0</v>
      </c>
      <c r="AR22" s="110">
        <v>0</v>
      </c>
      <c r="AS22" s="110">
        <v>0</v>
      </c>
      <c r="AT22" s="110">
        <v>0</v>
      </c>
      <c r="AU22" s="112">
        <f>SUM(AI22:AT22)</f>
        <v>0</v>
      </c>
      <c r="AV22" s="112">
        <f>P22-AU22</f>
        <v>0</v>
      </c>
    </row>
    <row r="23" spans="1:48" ht="20.100000000000001" customHeight="1">
      <c r="A23" s="93" t="str">
        <f>IF(B23="-","-",CONCATENATE(B23,"-",V23))</f>
        <v>JA16G2015-OR001-JPY</v>
      </c>
      <c r="B23" s="94" t="s">
        <v>129</v>
      </c>
      <c r="C23" s="2" t="e">
        <v>#N/A</v>
      </c>
      <c r="D23" s="94" t="e">
        <v>#N/A</v>
      </c>
      <c r="E23" s="4" t="e">
        <v>#N/A</v>
      </c>
      <c r="F23" s="95" t="s">
        <v>55</v>
      </c>
      <c r="G23" s="95" t="s">
        <v>124</v>
      </c>
      <c r="H23" s="95" t="s">
        <v>125</v>
      </c>
      <c r="I23" s="95" t="s">
        <v>58</v>
      </c>
      <c r="J23" s="95" t="s">
        <v>130</v>
      </c>
      <c r="K23" s="95" t="s">
        <v>60</v>
      </c>
      <c r="L23" s="95" t="s">
        <v>101</v>
      </c>
      <c r="M23" s="95" t="s">
        <v>131</v>
      </c>
      <c r="N23" s="96">
        <v>3433290</v>
      </c>
      <c r="O23" s="97">
        <v>0</v>
      </c>
      <c r="P23" s="98">
        <f>N23+O23:O23</f>
        <v>3433290</v>
      </c>
      <c r="Q23" s="97">
        <v>0</v>
      </c>
      <c r="R23" s="113" t="s">
        <v>73</v>
      </c>
      <c r="S23" s="114" t="s">
        <v>73</v>
      </c>
      <c r="T23" s="100">
        <f>P23-Q23</f>
        <v>3433290</v>
      </c>
      <c r="U23" s="101">
        <v>42384</v>
      </c>
      <c r="V23" s="95" t="s">
        <v>63</v>
      </c>
      <c r="W23" s="95" t="s">
        <v>64</v>
      </c>
      <c r="X23" s="102">
        <v>3433290</v>
      </c>
      <c r="Y23" s="102">
        <v>0</v>
      </c>
      <c r="Z23" s="103">
        <f>X23+Y23</f>
        <v>3433290</v>
      </c>
      <c r="AA23" s="104"/>
      <c r="AB23" s="105"/>
      <c r="AC23" s="106" t="s">
        <v>208</v>
      </c>
      <c r="AD23" s="107" t="s">
        <v>206</v>
      </c>
      <c r="AE23" s="108" t="s">
        <v>207</v>
      </c>
      <c r="AF23" s="13" t="str">
        <f>IF($I23=$M23,"-","*")</f>
        <v>*</v>
      </c>
      <c r="AG23" s="49"/>
      <c r="AH23" s="109"/>
      <c r="AI23" s="110">
        <v>0</v>
      </c>
      <c r="AJ23" s="110">
        <v>0</v>
      </c>
      <c r="AK23" s="110">
        <v>0</v>
      </c>
      <c r="AL23" s="110">
        <v>0</v>
      </c>
      <c r="AM23" s="110">
        <v>0</v>
      </c>
      <c r="AN23" s="110">
        <v>0</v>
      </c>
      <c r="AO23" s="110">
        <v>0</v>
      </c>
      <c r="AP23" s="110">
        <v>0</v>
      </c>
      <c r="AQ23" s="111">
        <v>0</v>
      </c>
      <c r="AR23" s="110">
        <v>0</v>
      </c>
      <c r="AS23" s="110">
        <v>0</v>
      </c>
      <c r="AT23" s="110">
        <v>0</v>
      </c>
      <c r="AU23" s="112">
        <f>SUM(AI23:AT23)</f>
        <v>0</v>
      </c>
      <c r="AV23" s="112">
        <f>P23-AU23</f>
        <v>3433290</v>
      </c>
    </row>
    <row r="24" spans="1:48" ht="20.100000000000001" customHeight="1">
      <c r="A24" s="93" t="str">
        <f>IF(B24="-","-",CONCATENATE(B24,"-",V24))</f>
        <v>JA16G2016-OR001-JPY</v>
      </c>
      <c r="B24" s="94" t="s">
        <v>132</v>
      </c>
      <c r="C24" s="2" t="s">
        <v>67</v>
      </c>
      <c r="D24" s="94" t="s">
        <v>67</v>
      </c>
      <c r="E24" s="4" t="s">
        <v>67</v>
      </c>
      <c r="F24" s="95" t="s">
        <v>55</v>
      </c>
      <c r="G24" s="95" t="s">
        <v>124</v>
      </c>
      <c r="H24" s="95" t="s">
        <v>125</v>
      </c>
      <c r="I24" s="95" t="s">
        <v>58</v>
      </c>
      <c r="J24" s="95" t="s">
        <v>133</v>
      </c>
      <c r="K24" s="95" t="s">
        <v>60</v>
      </c>
      <c r="L24" s="95" t="s">
        <v>101</v>
      </c>
      <c r="M24" s="95" t="s">
        <v>131</v>
      </c>
      <c r="N24" s="96">
        <v>0</v>
      </c>
      <c r="O24" s="97">
        <v>0</v>
      </c>
      <c r="P24" s="98">
        <f>N24+O23:O24</f>
        <v>0</v>
      </c>
      <c r="Q24" s="97">
        <v>0</v>
      </c>
      <c r="R24" s="113" t="s">
        <v>73</v>
      </c>
      <c r="S24" s="114" t="s">
        <v>73</v>
      </c>
      <c r="T24" s="100">
        <f>P24-Q24</f>
        <v>0</v>
      </c>
      <c r="U24" s="101">
        <v>42384</v>
      </c>
      <c r="V24" s="95" t="s">
        <v>63</v>
      </c>
      <c r="W24" s="95" t="s">
        <v>64</v>
      </c>
      <c r="X24" s="102">
        <v>0</v>
      </c>
      <c r="Y24" s="102">
        <v>0</v>
      </c>
      <c r="Z24" s="103">
        <f>X24+Y24</f>
        <v>0</v>
      </c>
      <c r="AA24" s="104" t="str">
        <f>D24</f>
        <v>-</v>
      </c>
      <c r="AB24" s="105" t="str">
        <f>E24</f>
        <v>-</v>
      </c>
      <c r="AC24" s="106" t="s">
        <v>208</v>
      </c>
      <c r="AD24" s="107" t="s">
        <v>206</v>
      </c>
      <c r="AE24" s="108" t="s">
        <v>207</v>
      </c>
      <c r="AF24" s="13" t="str">
        <f>IF($I24=$M24,"-","*")</f>
        <v>*</v>
      </c>
      <c r="AG24" s="49"/>
      <c r="AH24" s="109"/>
      <c r="AI24" s="110">
        <v>0</v>
      </c>
      <c r="AJ24" s="110">
        <v>0</v>
      </c>
      <c r="AK24" s="110">
        <v>0</v>
      </c>
      <c r="AL24" s="110">
        <v>0</v>
      </c>
      <c r="AM24" s="110">
        <v>0</v>
      </c>
      <c r="AN24" s="110">
        <v>0</v>
      </c>
      <c r="AO24" s="110">
        <v>0</v>
      </c>
      <c r="AP24" s="110">
        <v>0</v>
      </c>
      <c r="AQ24" s="111">
        <v>0</v>
      </c>
      <c r="AR24" s="110">
        <v>0</v>
      </c>
      <c r="AS24" s="110">
        <v>0</v>
      </c>
      <c r="AT24" s="110">
        <v>0</v>
      </c>
      <c r="AU24" s="112">
        <f>SUM(AI24:AT24)</f>
        <v>0</v>
      </c>
      <c r="AV24" s="112">
        <f>P24-AU24</f>
        <v>0</v>
      </c>
    </row>
    <row r="25" spans="1:48" ht="20.100000000000001" customHeight="1">
      <c r="A25" s="93" t="str">
        <f>IF(B25="-","-",CONCATENATE(B25,"-",V25))</f>
        <v>JA16D2009-OR001-JPY</v>
      </c>
      <c r="B25" s="94" t="s">
        <v>134</v>
      </c>
      <c r="C25" s="2" t="e">
        <v>#N/A</v>
      </c>
      <c r="D25" s="94" t="e">
        <v>#N/A</v>
      </c>
      <c r="E25" s="4" t="e">
        <v>#N/A</v>
      </c>
      <c r="F25" s="95" t="s">
        <v>55</v>
      </c>
      <c r="G25" s="95" t="s">
        <v>135</v>
      </c>
      <c r="H25" s="95" t="s">
        <v>136</v>
      </c>
      <c r="I25" s="95" t="s">
        <v>58</v>
      </c>
      <c r="J25" s="95" t="s">
        <v>137</v>
      </c>
      <c r="K25" s="95" t="s">
        <v>60</v>
      </c>
      <c r="L25" s="95" t="s">
        <v>55</v>
      </c>
      <c r="M25" s="95" t="s">
        <v>83</v>
      </c>
      <c r="N25" s="96">
        <v>10765000</v>
      </c>
      <c r="O25" s="97">
        <v>0</v>
      </c>
      <c r="P25" s="98">
        <f>N25+O25:O25</f>
        <v>10765000</v>
      </c>
      <c r="Q25" s="97">
        <v>0</v>
      </c>
      <c r="R25" s="113" t="s">
        <v>73</v>
      </c>
      <c r="S25" s="114" t="s">
        <v>73</v>
      </c>
      <c r="T25" s="100">
        <f>P25-Q25</f>
        <v>10765000</v>
      </c>
      <c r="U25" s="101">
        <v>42947</v>
      </c>
      <c r="V25" s="95" t="s">
        <v>63</v>
      </c>
      <c r="W25" s="95" t="s">
        <v>64</v>
      </c>
      <c r="X25" s="102">
        <v>10765000</v>
      </c>
      <c r="Y25" s="102">
        <v>0</v>
      </c>
      <c r="Z25" s="103">
        <f>X25+Y25</f>
        <v>10765000</v>
      </c>
      <c r="AA25" s="104"/>
      <c r="AB25" s="105"/>
      <c r="AC25" s="106" t="s">
        <v>208</v>
      </c>
      <c r="AD25" s="107" t="s">
        <v>208</v>
      </c>
      <c r="AE25" s="108" t="s">
        <v>204</v>
      </c>
      <c r="AF25" s="13" t="str">
        <f>IF($I25=$M25,"-","*")</f>
        <v>*</v>
      </c>
      <c r="AG25" s="49"/>
      <c r="AH25" s="109"/>
      <c r="AI25" s="110">
        <v>0</v>
      </c>
      <c r="AJ25" s="110">
        <v>0</v>
      </c>
      <c r="AK25" s="110">
        <v>0</v>
      </c>
      <c r="AL25" s="110">
        <v>0</v>
      </c>
      <c r="AM25" s="110">
        <v>0</v>
      </c>
      <c r="AN25" s="110">
        <v>0</v>
      </c>
      <c r="AO25" s="110">
        <v>0</v>
      </c>
      <c r="AP25" s="110">
        <v>0</v>
      </c>
      <c r="AQ25" s="111">
        <v>0</v>
      </c>
      <c r="AR25" s="110">
        <v>0</v>
      </c>
      <c r="AS25" s="110">
        <v>0</v>
      </c>
      <c r="AT25" s="110">
        <v>0</v>
      </c>
      <c r="AU25" s="112">
        <f>SUM(AI25:AT25)</f>
        <v>0</v>
      </c>
      <c r="AV25" s="112">
        <f>P25-AU25</f>
        <v>10765000</v>
      </c>
    </row>
    <row r="26" spans="1:48" ht="20.100000000000001" customHeight="1">
      <c r="A26" s="93" t="str">
        <f>IF(B26="-","-",CONCATENATE(B26,"-",V26))</f>
        <v>JA16E2049-OR001-JPY</v>
      </c>
      <c r="B26" s="94" t="s">
        <v>138</v>
      </c>
      <c r="C26" s="2" t="e">
        <v>#N/A</v>
      </c>
      <c r="D26" s="94" t="e">
        <v>#N/A</v>
      </c>
      <c r="E26" s="4" t="e">
        <v>#N/A</v>
      </c>
      <c r="F26" s="95" t="s">
        <v>55</v>
      </c>
      <c r="G26" s="95" t="s">
        <v>139</v>
      </c>
      <c r="H26" s="95" t="s">
        <v>140</v>
      </c>
      <c r="I26" s="95" t="s">
        <v>58</v>
      </c>
      <c r="J26" s="95" t="s">
        <v>141</v>
      </c>
      <c r="K26" s="95" t="s">
        <v>60</v>
      </c>
      <c r="L26" s="95" t="s">
        <v>101</v>
      </c>
      <c r="M26" s="95" t="s">
        <v>102</v>
      </c>
      <c r="N26" s="96">
        <v>4638275</v>
      </c>
      <c r="O26" s="97">
        <v>0</v>
      </c>
      <c r="P26" s="98">
        <f>N26+O26:O26</f>
        <v>4638275</v>
      </c>
      <c r="Q26" s="97">
        <v>0</v>
      </c>
      <c r="R26" s="113" t="s">
        <v>73</v>
      </c>
      <c r="S26" s="114" t="s">
        <v>73</v>
      </c>
      <c r="T26" s="100">
        <f>P26-Q26</f>
        <v>4638275</v>
      </c>
      <c r="U26" s="101">
        <v>42978</v>
      </c>
      <c r="V26" s="95" t="s">
        <v>63</v>
      </c>
      <c r="W26" s="95" t="s">
        <v>64</v>
      </c>
      <c r="X26" s="102">
        <v>4638275</v>
      </c>
      <c r="Y26" s="102">
        <v>0</v>
      </c>
      <c r="Z26" s="103">
        <f>X26+Y26</f>
        <v>4638275</v>
      </c>
      <c r="AA26" s="104"/>
      <c r="AB26" s="105"/>
      <c r="AC26" s="106" t="s">
        <v>208</v>
      </c>
      <c r="AD26" s="107" t="s">
        <v>206</v>
      </c>
      <c r="AE26" s="108" t="s">
        <v>204</v>
      </c>
      <c r="AF26" s="13" t="str">
        <f>IF($I26=$M26,"-","*")</f>
        <v>*</v>
      </c>
      <c r="AG26" s="49"/>
      <c r="AH26" s="109"/>
      <c r="AI26" s="110">
        <v>0</v>
      </c>
      <c r="AJ26" s="110">
        <v>0</v>
      </c>
      <c r="AK26" s="110">
        <v>0</v>
      </c>
      <c r="AL26" s="110">
        <v>0</v>
      </c>
      <c r="AM26" s="110">
        <v>0</v>
      </c>
      <c r="AN26" s="110">
        <v>0</v>
      </c>
      <c r="AO26" s="110">
        <v>0</v>
      </c>
      <c r="AP26" s="110">
        <v>0</v>
      </c>
      <c r="AQ26" s="111">
        <v>0</v>
      </c>
      <c r="AR26" s="110">
        <v>0</v>
      </c>
      <c r="AS26" s="110">
        <v>0</v>
      </c>
      <c r="AT26" s="110">
        <v>0</v>
      </c>
      <c r="AU26" s="112">
        <f>SUM(AI26:AT26)</f>
        <v>0</v>
      </c>
      <c r="AV26" s="112">
        <f>P26-AU26</f>
        <v>4638275</v>
      </c>
    </row>
    <row r="27" spans="1:48" ht="20.100000000000001" customHeight="1">
      <c r="A27" s="93" t="str">
        <f>IF(B27="-","-",CONCATENATE(B27,"-",V27))</f>
        <v>JA16W2011-OR001-JPY</v>
      </c>
      <c r="B27" s="94" t="s">
        <v>142</v>
      </c>
      <c r="C27" s="2" t="e">
        <v>#N/A</v>
      </c>
      <c r="D27" s="94" t="e">
        <v>#N/A</v>
      </c>
      <c r="E27" s="4" t="e">
        <v>#N/A</v>
      </c>
      <c r="F27" s="95" t="s">
        <v>55</v>
      </c>
      <c r="G27" s="95" t="s">
        <v>139</v>
      </c>
      <c r="H27" s="95" t="s">
        <v>140</v>
      </c>
      <c r="I27" s="95" t="s">
        <v>58</v>
      </c>
      <c r="J27" s="95" t="s">
        <v>143</v>
      </c>
      <c r="K27" s="95" t="s">
        <v>60</v>
      </c>
      <c r="L27" s="95" t="s">
        <v>101</v>
      </c>
      <c r="M27" s="95" t="s">
        <v>144</v>
      </c>
      <c r="N27" s="96">
        <v>8696483</v>
      </c>
      <c r="O27" s="97">
        <v>0</v>
      </c>
      <c r="P27" s="98">
        <f>N27+O26:O27</f>
        <v>8696483</v>
      </c>
      <c r="Q27" s="97">
        <v>0</v>
      </c>
      <c r="R27" s="113" t="s">
        <v>73</v>
      </c>
      <c r="S27" s="114" t="s">
        <v>73</v>
      </c>
      <c r="T27" s="100">
        <f>P27-Q27</f>
        <v>8696483</v>
      </c>
      <c r="U27" s="101">
        <v>42978</v>
      </c>
      <c r="V27" s="95" t="s">
        <v>63</v>
      </c>
      <c r="W27" s="95" t="s">
        <v>64</v>
      </c>
      <c r="X27" s="102">
        <v>8696483</v>
      </c>
      <c r="Y27" s="102">
        <v>0</v>
      </c>
      <c r="Z27" s="103">
        <f>X27+Y27</f>
        <v>8696483</v>
      </c>
      <c r="AA27" s="104"/>
      <c r="AB27" s="105"/>
      <c r="AC27" s="106" t="s">
        <v>208</v>
      </c>
      <c r="AD27" s="107" t="s">
        <v>206</v>
      </c>
      <c r="AE27" s="108" t="s">
        <v>204</v>
      </c>
      <c r="AF27" s="13" t="str">
        <f>IF($I27=$M27,"-","*")</f>
        <v>*</v>
      </c>
      <c r="AG27" s="49"/>
      <c r="AH27" s="109"/>
      <c r="AI27" s="110">
        <v>0</v>
      </c>
      <c r="AJ27" s="110">
        <v>0</v>
      </c>
      <c r="AK27" s="110">
        <v>0</v>
      </c>
      <c r="AL27" s="110">
        <v>0</v>
      </c>
      <c r="AM27" s="110">
        <v>0</v>
      </c>
      <c r="AN27" s="110">
        <v>0</v>
      </c>
      <c r="AO27" s="110">
        <v>0</v>
      </c>
      <c r="AP27" s="110">
        <v>0</v>
      </c>
      <c r="AQ27" s="111">
        <v>0</v>
      </c>
      <c r="AR27" s="110">
        <v>0</v>
      </c>
      <c r="AS27" s="110">
        <v>0</v>
      </c>
      <c r="AT27" s="110">
        <v>0</v>
      </c>
      <c r="AU27" s="112">
        <f>SUM(AI27:AT27)</f>
        <v>0</v>
      </c>
      <c r="AV27" s="112">
        <f>P27-AU27</f>
        <v>8696483</v>
      </c>
    </row>
    <row r="28" spans="1:48" ht="20.100000000000001" customHeight="1">
      <c r="A28" s="93" t="str">
        <f>IF(B28="-","-",CONCATENATE(B28,"-",V28))</f>
        <v>JA16I0054-OR002-USD</v>
      </c>
      <c r="B28" s="94" t="s">
        <v>145</v>
      </c>
      <c r="C28" s="2" t="e">
        <v>#N/A</v>
      </c>
      <c r="D28" s="94" t="e">
        <v>#N/A</v>
      </c>
      <c r="E28" s="4" t="e">
        <v>#N/A</v>
      </c>
      <c r="F28" s="95" t="s">
        <v>55</v>
      </c>
      <c r="G28" s="95" t="s">
        <v>146</v>
      </c>
      <c r="H28" s="95" t="s">
        <v>147</v>
      </c>
      <c r="I28" s="95" t="s">
        <v>58</v>
      </c>
      <c r="J28" s="95" t="s">
        <v>148</v>
      </c>
      <c r="K28" s="95" t="s">
        <v>107</v>
      </c>
      <c r="L28" s="95" t="s">
        <v>61</v>
      </c>
      <c r="M28" s="95" t="s">
        <v>62</v>
      </c>
      <c r="N28" s="96">
        <v>176043.18</v>
      </c>
      <c r="O28" s="97">
        <v>0</v>
      </c>
      <c r="P28" s="98">
        <f>N28+O28:O28</f>
        <v>176043.18</v>
      </c>
      <c r="Q28" s="97">
        <v>0</v>
      </c>
      <c r="R28" s="113" t="s">
        <v>73</v>
      </c>
      <c r="S28" s="114" t="s">
        <v>73</v>
      </c>
      <c r="T28" s="100">
        <f>P28-Q28</f>
        <v>176043.18</v>
      </c>
      <c r="U28" s="101">
        <v>42674</v>
      </c>
      <c r="V28" s="115" t="s">
        <v>74</v>
      </c>
      <c r="W28" s="95" t="s">
        <v>64</v>
      </c>
      <c r="X28" s="102">
        <v>18101640</v>
      </c>
      <c r="Y28" s="102">
        <v>0</v>
      </c>
      <c r="Z28" s="103">
        <f>X28+Y28</f>
        <v>18101640</v>
      </c>
      <c r="AA28" s="104"/>
      <c r="AB28" s="105"/>
      <c r="AC28" s="106" t="s">
        <v>205</v>
      </c>
      <c r="AD28" s="107" t="s">
        <v>206</v>
      </c>
      <c r="AE28" s="108" t="s">
        <v>209</v>
      </c>
      <c r="AF28" s="13" t="str">
        <f>IF($I28=$M28,"-","*")</f>
        <v>*</v>
      </c>
      <c r="AG28" s="49"/>
      <c r="AH28" s="109"/>
      <c r="AI28" s="110">
        <v>0</v>
      </c>
      <c r="AJ28" s="110">
        <v>0</v>
      </c>
      <c r="AK28" s="110">
        <v>0</v>
      </c>
      <c r="AL28" s="110">
        <v>0</v>
      </c>
      <c r="AM28" s="110">
        <v>0</v>
      </c>
      <c r="AN28" s="110">
        <v>0</v>
      </c>
      <c r="AO28" s="110">
        <v>0</v>
      </c>
      <c r="AP28" s="110">
        <v>0</v>
      </c>
      <c r="AQ28" s="111">
        <v>0</v>
      </c>
      <c r="AR28" s="110">
        <v>0</v>
      </c>
      <c r="AS28" s="110">
        <v>0</v>
      </c>
      <c r="AT28" s="110">
        <v>0</v>
      </c>
      <c r="AU28" s="112">
        <f>SUM(AI28:AT28)</f>
        <v>0</v>
      </c>
      <c r="AV28" s="112">
        <f>P28-AU28</f>
        <v>176043.18</v>
      </c>
    </row>
    <row r="29" spans="1:48" ht="20.100000000000001" customHeight="1">
      <c r="A29" s="93" t="str">
        <f>IF(B29="-","-",CONCATENATE(B29,"-",V29))</f>
        <v>JA16I0055-OR002-USD</v>
      </c>
      <c r="B29" s="94" t="s">
        <v>149</v>
      </c>
      <c r="C29" s="2" t="e">
        <v>#N/A</v>
      </c>
      <c r="D29" s="94" t="e">
        <v>#N/A</v>
      </c>
      <c r="E29" s="4" t="e">
        <v>#N/A</v>
      </c>
      <c r="F29" s="95" t="s">
        <v>55</v>
      </c>
      <c r="G29" s="95" t="s">
        <v>146</v>
      </c>
      <c r="H29" s="95" t="s">
        <v>147</v>
      </c>
      <c r="I29" s="95" t="s">
        <v>58</v>
      </c>
      <c r="J29" s="95" t="s">
        <v>150</v>
      </c>
      <c r="K29" s="95" t="s">
        <v>107</v>
      </c>
      <c r="L29" s="95" t="s">
        <v>90</v>
      </c>
      <c r="M29" s="95" t="s">
        <v>151</v>
      </c>
      <c r="N29" s="96">
        <v>32561.35</v>
      </c>
      <c r="O29" s="97">
        <v>0</v>
      </c>
      <c r="P29" s="98">
        <f>N29+O28:O29</f>
        <v>32561.35</v>
      </c>
      <c r="Q29" s="97">
        <v>0</v>
      </c>
      <c r="R29" s="113" t="s">
        <v>73</v>
      </c>
      <c r="S29" s="114" t="s">
        <v>73</v>
      </c>
      <c r="T29" s="100">
        <f>P29-Q29</f>
        <v>32561.35</v>
      </c>
      <c r="U29" s="101">
        <v>42674</v>
      </c>
      <c r="V29" s="115" t="s">
        <v>74</v>
      </c>
      <c r="W29" s="95" t="s">
        <v>64</v>
      </c>
      <c r="X29" s="102">
        <v>3348121</v>
      </c>
      <c r="Y29" s="102">
        <v>0</v>
      </c>
      <c r="Z29" s="103">
        <f>X29+Y29</f>
        <v>3348121</v>
      </c>
      <c r="AA29" s="104"/>
      <c r="AB29" s="105"/>
      <c r="AC29" s="106" t="s">
        <v>205</v>
      </c>
      <c r="AD29" s="107" t="s">
        <v>206</v>
      </c>
      <c r="AE29" s="108" t="s">
        <v>209</v>
      </c>
      <c r="AF29" s="13" t="str">
        <f>IF($I29=$M29,"-","*")</f>
        <v>*</v>
      </c>
      <c r="AG29" s="49"/>
      <c r="AH29" s="109"/>
      <c r="AI29" s="110">
        <v>0</v>
      </c>
      <c r="AJ29" s="110">
        <v>0</v>
      </c>
      <c r="AK29" s="110">
        <v>0</v>
      </c>
      <c r="AL29" s="110">
        <v>0</v>
      </c>
      <c r="AM29" s="110">
        <v>0</v>
      </c>
      <c r="AN29" s="110">
        <v>0</v>
      </c>
      <c r="AO29" s="110">
        <v>0</v>
      </c>
      <c r="AP29" s="110">
        <v>0</v>
      </c>
      <c r="AQ29" s="111">
        <v>0</v>
      </c>
      <c r="AR29" s="110">
        <v>0</v>
      </c>
      <c r="AS29" s="110">
        <v>0</v>
      </c>
      <c r="AT29" s="110">
        <v>0</v>
      </c>
      <c r="AU29" s="112">
        <f>SUM(AI29:AT29)</f>
        <v>0</v>
      </c>
      <c r="AV29" s="112">
        <f>P29-AU29</f>
        <v>32561.35</v>
      </c>
    </row>
    <row r="30" spans="1:48" ht="20.100000000000001" customHeight="1">
      <c r="A30" s="93" t="str">
        <f>IF(B30="-","-",CONCATENATE(B30,"-",V30))</f>
        <v>JA16Q2008-OR002-USD</v>
      </c>
      <c r="B30" s="94" t="s">
        <v>152</v>
      </c>
      <c r="C30" s="2" t="e">
        <v>#N/A</v>
      </c>
      <c r="D30" s="94" t="e">
        <v>#N/A</v>
      </c>
      <c r="E30" s="4" t="e">
        <v>#N/A</v>
      </c>
      <c r="F30" s="95" t="s">
        <v>55</v>
      </c>
      <c r="G30" s="95" t="s">
        <v>146</v>
      </c>
      <c r="H30" s="95" t="s">
        <v>147</v>
      </c>
      <c r="I30" s="95" t="s">
        <v>58</v>
      </c>
      <c r="J30" s="95" t="s">
        <v>153</v>
      </c>
      <c r="K30" s="95" t="s">
        <v>107</v>
      </c>
      <c r="L30" s="95" t="s">
        <v>55</v>
      </c>
      <c r="M30" s="95" t="s">
        <v>154</v>
      </c>
      <c r="N30" s="96">
        <v>47979</v>
      </c>
      <c r="O30" s="97">
        <v>0</v>
      </c>
      <c r="P30" s="98">
        <f>N30+O29:O30</f>
        <v>47979</v>
      </c>
      <c r="Q30" s="97">
        <v>0</v>
      </c>
      <c r="R30" s="113" t="s">
        <v>73</v>
      </c>
      <c r="S30" s="114" t="s">
        <v>73</v>
      </c>
      <c r="T30" s="100">
        <f>P30-Q30</f>
        <v>47979</v>
      </c>
      <c r="U30" s="101">
        <v>42674</v>
      </c>
      <c r="V30" s="115" t="s">
        <v>74</v>
      </c>
      <c r="W30" s="95" t="s">
        <v>64</v>
      </c>
      <c r="X30" s="102">
        <v>4933441</v>
      </c>
      <c r="Y30" s="102">
        <v>0</v>
      </c>
      <c r="Z30" s="103">
        <f>X30+Y30</f>
        <v>4933441</v>
      </c>
      <c r="AA30" s="104"/>
      <c r="AB30" s="105"/>
      <c r="AC30" s="106" t="s">
        <v>205</v>
      </c>
      <c r="AD30" s="107" t="s">
        <v>206</v>
      </c>
      <c r="AE30" s="108" t="s">
        <v>209</v>
      </c>
      <c r="AF30" s="13" t="str">
        <f>IF($I30=$M30,"-","*")</f>
        <v>*</v>
      </c>
      <c r="AG30" s="49"/>
      <c r="AH30" s="109"/>
      <c r="AI30" s="110">
        <v>0</v>
      </c>
      <c r="AJ30" s="110">
        <v>0</v>
      </c>
      <c r="AK30" s="110">
        <v>0</v>
      </c>
      <c r="AL30" s="110">
        <v>0</v>
      </c>
      <c r="AM30" s="110">
        <v>0</v>
      </c>
      <c r="AN30" s="110">
        <v>0</v>
      </c>
      <c r="AO30" s="110">
        <v>0</v>
      </c>
      <c r="AP30" s="110">
        <v>0</v>
      </c>
      <c r="AQ30" s="111">
        <v>0</v>
      </c>
      <c r="AR30" s="110">
        <v>0</v>
      </c>
      <c r="AS30" s="110">
        <v>0</v>
      </c>
      <c r="AT30" s="110">
        <v>0</v>
      </c>
      <c r="AU30" s="112">
        <f>SUM(AI30:AT30)</f>
        <v>0</v>
      </c>
      <c r="AV30" s="112">
        <f>P30-AU30</f>
        <v>47979</v>
      </c>
    </row>
    <row r="31" spans="1:48" ht="30" customHeight="1">
      <c r="A31" s="93"/>
      <c r="B31" s="94"/>
      <c r="D31" s="94"/>
      <c r="F31" s="95"/>
      <c r="G31" s="74" t="s">
        <v>155</v>
      </c>
      <c r="H31" s="95"/>
      <c r="I31" s="95"/>
      <c r="J31" s="95"/>
      <c r="K31" s="95"/>
      <c r="L31" s="95"/>
      <c r="M31" s="95"/>
      <c r="N31" s="96"/>
      <c r="O31" s="116"/>
      <c r="P31" s="98"/>
      <c r="Q31" s="116"/>
      <c r="R31" s="117"/>
      <c r="S31" s="114"/>
      <c r="T31" s="100"/>
      <c r="U31" s="101"/>
      <c r="V31" s="95"/>
      <c r="W31" s="95"/>
      <c r="X31" s="102"/>
      <c r="Y31" s="102"/>
      <c r="Z31" s="103"/>
      <c r="AA31" s="104"/>
      <c r="AB31" s="105"/>
      <c r="AC31" s="106"/>
      <c r="AD31" s="118"/>
      <c r="AE31" s="108"/>
      <c r="AF31" s="13"/>
      <c r="AG31" s="49"/>
      <c r="AH31" s="109"/>
      <c r="AI31" s="110"/>
      <c r="AJ31" s="110"/>
      <c r="AK31" s="110"/>
      <c r="AL31" s="110"/>
      <c r="AM31" s="110"/>
      <c r="AN31" s="110"/>
      <c r="AO31" s="110"/>
      <c r="AP31" s="110"/>
      <c r="AQ31" s="111"/>
      <c r="AR31" s="110"/>
      <c r="AS31" s="110"/>
      <c r="AT31" s="110"/>
      <c r="AU31" s="112"/>
      <c r="AV31" s="112"/>
    </row>
    <row r="32" spans="1:48" ht="20.100000000000001" customHeight="1">
      <c r="A32" s="93" t="str">
        <f>IF(B32="-","-",CONCATENATE(B32,"-",V32))</f>
        <v>JA16R2007-OR001-JPY</v>
      </c>
      <c r="B32" s="94" t="s">
        <v>156</v>
      </c>
      <c r="C32" s="2" t="s">
        <v>67</v>
      </c>
      <c r="D32" s="94" t="s">
        <v>67</v>
      </c>
      <c r="E32" s="4" t="s">
        <v>67</v>
      </c>
      <c r="F32" s="95" t="s">
        <v>101</v>
      </c>
      <c r="G32" s="95" t="s">
        <v>157</v>
      </c>
      <c r="H32" s="95" t="s">
        <v>158</v>
      </c>
      <c r="I32" s="95" t="s">
        <v>131</v>
      </c>
      <c r="J32" s="95" t="s">
        <v>159</v>
      </c>
      <c r="K32" s="95" t="s">
        <v>60</v>
      </c>
      <c r="L32" s="95" t="s">
        <v>55</v>
      </c>
      <c r="M32" s="95" t="s">
        <v>58</v>
      </c>
      <c r="N32" s="96">
        <v>0</v>
      </c>
      <c r="O32" s="97">
        <v>0</v>
      </c>
      <c r="P32" s="98">
        <f>N32+O31:O32</f>
        <v>0</v>
      </c>
      <c r="Q32" s="97">
        <v>0</v>
      </c>
      <c r="R32" s="113" t="s">
        <v>73</v>
      </c>
      <c r="S32" s="114" t="s">
        <v>73</v>
      </c>
      <c r="T32" s="100">
        <f>P32-Q32</f>
        <v>0</v>
      </c>
      <c r="U32" s="101">
        <v>42944</v>
      </c>
      <c r="V32" s="95" t="s">
        <v>63</v>
      </c>
      <c r="W32" s="95" t="s">
        <v>64</v>
      </c>
      <c r="X32" s="102">
        <v>0</v>
      </c>
      <c r="Y32" s="102">
        <v>0</v>
      </c>
      <c r="Z32" s="103">
        <f>X32+Y32</f>
        <v>0</v>
      </c>
      <c r="AA32" s="104" t="str">
        <f>D32</f>
        <v>-</v>
      </c>
      <c r="AB32" s="105" t="str">
        <f>E32</f>
        <v>-</v>
      </c>
      <c r="AC32" s="106" t="s">
        <v>208</v>
      </c>
      <c r="AD32" s="119" t="s">
        <v>160</v>
      </c>
      <c r="AE32" s="108" t="s">
        <v>204</v>
      </c>
      <c r="AF32" s="13" t="str">
        <f>IF($I32=$M32,"-","*")</f>
        <v>*</v>
      </c>
      <c r="AG32" s="49"/>
      <c r="AH32" s="109"/>
      <c r="AI32" s="110">
        <v>0</v>
      </c>
      <c r="AJ32" s="110">
        <v>0</v>
      </c>
      <c r="AK32" s="110">
        <v>0</v>
      </c>
      <c r="AL32" s="110">
        <v>0</v>
      </c>
      <c r="AM32" s="110">
        <v>0</v>
      </c>
      <c r="AN32" s="110">
        <v>0</v>
      </c>
      <c r="AO32" s="110">
        <v>0</v>
      </c>
      <c r="AP32" s="110">
        <v>0</v>
      </c>
      <c r="AQ32" s="111">
        <v>0</v>
      </c>
      <c r="AR32" s="110">
        <v>0</v>
      </c>
      <c r="AS32" s="110">
        <v>0</v>
      </c>
      <c r="AT32" s="110">
        <v>0</v>
      </c>
      <c r="AU32" s="112">
        <f>SUM(AI32:AT32)</f>
        <v>0</v>
      </c>
      <c r="AV32" s="112">
        <f>P32-AU32</f>
        <v>0</v>
      </c>
    </row>
    <row r="33" spans="1:48" ht="20.100000000000001" customHeight="1">
      <c r="A33" s="93" t="str">
        <f>IF(B33="-","-",CONCATENATE(B33,"-",V33))</f>
        <v>JA16R2010-OR001-JPY</v>
      </c>
      <c r="B33" s="94" t="s">
        <v>161</v>
      </c>
      <c r="C33" s="2" t="s">
        <v>53</v>
      </c>
      <c r="D33" s="94" t="s">
        <v>162</v>
      </c>
      <c r="E33" s="4">
        <v>42558</v>
      </c>
      <c r="F33" s="95" t="s">
        <v>55</v>
      </c>
      <c r="G33" s="95" t="s">
        <v>163</v>
      </c>
      <c r="H33" s="95" t="s">
        <v>164</v>
      </c>
      <c r="I33" s="95" t="s">
        <v>83</v>
      </c>
      <c r="J33" s="95" t="s">
        <v>165</v>
      </c>
      <c r="K33" s="95" t="s">
        <v>60</v>
      </c>
      <c r="L33" s="95" t="s">
        <v>55</v>
      </c>
      <c r="M33" s="95" t="s">
        <v>58</v>
      </c>
      <c r="N33" s="96">
        <v>6600000</v>
      </c>
      <c r="O33" s="97">
        <v>-419780</v>
      </c>
      <c r="P33" s="98">
        <f>N33+O33:O33</f>
        <v>6180220</v>
      </c>
      <c r="Q33" s="97">
        <v>0</v>
      </c>
      <c r="R33" s="113" t="s">
        <v>166</v>
      </c>
      <c r="S33" s="114" t="s">
        <v>166</v>
      </c>
      <c r="T33" s="100">
        <f>P33-Q33</f>
        <v>6180220</v>
      </c>
      <c r="U33" s="101">
        <v>42902</v>
      </c>
      <c r="V33" s="95" t="s">
        <v>63</v>
      </c>
      <c r="W33" s="95" t="s">
        <v>64</v>
      </c>
      <c r="X33" s="102">
        <v>6600000</v>
      </c>
      <c r="Y33" s="102">
        <v>-419780</v>
      </c>
      <c r="Z33" s="103">
        <f>X33+Y33</f>
        <v>6180220</v>
      </c>
      <c r="AA33" s="104" t="str">
        <f>D33</f>
        <v>LKRKD-17-001</v>
      </c>
      <c r="AB33" s="105">
        <f>E33</f>
        <v>42558</v>
      </c>
      <c r="AC33" s="106" t="s">
        <v>208</v>
      </c>
      <c r="AD33" s="107" t="s">
        <v>208</v>
      </c>
      <c r="AE33" s="108" t="s">
        <v>207</v>
      </c>
      <c r="AF33" s="13" t="str">
        <f>IF($I33=$M33,"-","*")</f>
        <v>*</v>
      </c>
      <c r="AG33" s="49"/>
      <c r="AH33" s="109"/>
      <c r="AI33" s="110">
        <v>0</v>
      </c>
      <c r="AJ33" s="110">
        <v>0</v>
      </c>
      <c r="AK33" s="110">
        <v>0</v>
      </c>
      <c r="AL33" s="110">
        <v>0</v>
      </c>
      <c r="AM33" s="110">
        <v>0</v>
      </c>
      <c r="AN33" s="110">
        <v>0</v>
      </c>
      <c r="AO33" s="110">
        <v>0</v>
      </c>
      <c r="AP33" s="110">
        <v>0</v>
      </c>
      <c r="AQ33" s="111">
        <v>0</v>
      </c>
      <c r="AR33" s="110">
        <v>0</v>
      </c>
      <c r="AS33" s="110">
        <v>0</v>
      </c>
      <c r="AT33" s="110">
        <v>0</v>
      </c>
      <c r="AU33" s="112">
        <f>SUM(AI33:AT33)</f>
        <v>0</v>
      </c>
      <c r="AV33" s="112">
        <f>P33-AU33</f>
        <v>6180220</v>
      </c>
    </row>
    <row r="34" spans="1:48" ht="20.100000000000001" customHeight="1">
      <c r="A34" s="93" t="str">
        <f>IF(B34="-","-",CONCATENATE(B34,"-",V34))</f>
        <v>JA16R2012-OR001-JPY</v>
      </c>
      <c r="B34" s="94" t="s">
        <v>167</v>
      </c>
      <c r="C34" s="2" t="e">
        <v>#N/A</v>
      </c>
      <c r="D34" s="94" t="e">
        <v>#N/A</v>
      </c>
      <c r="E34" s="4" t="e">
        <v>#N/A</v>
      </c>
      <c r="F34" s="95" t="s">
        <v>55</v>
      </c>
      <c r="G34" s="95" t="s">
        <v>168</v>
      </c>
      <c r="H34" s="95" t="s">
        <v>169</v>
      </c>
      <c r="I34" s="95" t="s">
        <v>96</v>
      </c>
      <c r="J34" s="95" t="s">
        <v>170</v>
      </c>
      <c r="K34" s="95" t="s">
        <v>60</v>
      </c>
      <c r="L34" s="95" t="s">
        <v>55</v>
      </c>
      <c r="M34" s="95" t="s">
        <v>58</v>
      </c>
      <c r="N34" s="96">
        <v>6138935</v>
      </c>
      <c r="O34" s="97">
        <v>0</v>
      </c>
      <c r="P34" s="98">
        <f>N34+O33:O34</f>
        <v>6138935</v>
      </c>
      <c r="Q34" s="97">
        <v>0</v>
      </c>
      <c r="R34" s="113" t="s">
        <v>166</v>
      </c>
      <c r="S34" s="114" t="s">
        <v>166</v>
      </c>
      <c r="T34" s="100">
        <f>P34-Q34</f>
        <v>6138935</v>
      </c>
      <c r="U34" s="101">
        <v>42643</v>
      </c>
      <c r="V34" s="95" t="s">
        <v>63</v>
      </c>
      <c r="W34" s="95" t="s">
        <v>64</v>
      </c>
      <c r="X34" s="102">
        <v>6138935</v>
      </c>
      <c r="Y34" s="102">
        <v>0</v>
      </c>
      <c r="Z34" s="103">
        <f>X34+Y34</f>
        <v>6138935</v>
      </c>
      <c r="AA34" s="104"/>
      <c r="AB34" s="105"/>
      <c r="AC34" s="106" t="s">
        <v>205</v>
      </c>
      <c r="AD34" s="107" t="s">
        <v>210</v>
      </c>
      <c r="AE34" s="108" t="s">
        <v>211</v>
      </c>
      <c r="AF34" s="13" t="str">
        <f>IF($I34=$M34,"-","*")</f>
        <v>*</v>
      </c>
      <c r="AG34" s="49"/>
      <c r="AH34" s="109"/>
      <c r="AI34" s="110">
        <v>0</v>
      </c>
      <c r="AJ34" s="110">
        <v>0</v>
      </c>
      <c r="AK34" s="110">
        <v>0</v>
      </c>
      <c r="AL34" s="110">
        <v>0</v>
      </c>
      <c r="AM34" s="110">
        <v>0</v>
      </c>
      <c r="AN34" s="110">
        <v>0</v>
      </c>
      <c r="AO34" s="110">
        <v>0</v>
      </c>
      <c r="AP34" s="110">
        <v>0</v>
      </c>
      <c r="AQ34" s="111">
        <v>6138935</v>
      </c>
      <c r="AR34" s="110">
        <v>0</v>
      </c>
      <c r="AS34" s="110">
        <v>0</v>
      </c>
      <c r="AT34" s="110">
        <v>0</v>
      </c>
      <c r="AU34" s="112">
        <f>SUM(AI34:AT34)</f>
        <v>6138935</v>
      </c>
      <c r="AV34" s="112">
        <f>P34-AU34</f>
        <v>0</v>
      </c>
    </row>
    <row r="35" spans="1:48" ht="20.100000000000001" customHeight="1">
      <c r="A35" s="93" t="str">
        <f>IF(B35="-","-",CONCATENATE(B35,"-",V35))</f>
        <v>JA16R2017-OR001-JPY</v>
      </c>
      <c r="B35" s="94" t="s">
        <v>171</v>
      </c>
      <c r="C35" s="2" t="e">
        <v>#N/A</v>
      </c>
      <c r="D35" s="94" t="e">
        <v>#N/A</v>
      </c>
      <c r="E35" s="4" t="e">
        <v>#N/A</v>
      </c>
      <c r="F35" s="95" t="s">
        <v>172</v>
      </c>
      <c r="G35" s="95" t="s">
        <v>173</v>
      </c>
      <c r="H35" s="95" t="s">
        <v>174</v>
      </c>
      <c r="I35" s="95" t="s">
        <v>175</v>
      </c>
      <c r="J35" s="95" t="s">
        <v>176</v>
      </c>
      <c r="K35" s="95" t="s">
        <v>60</v>
      </c>
      <c r="L35" s="95" t="s">
        <v>55</v>
      </c>
      <c r="M35" s="95" t="s">
        <v>58</v>
      </c>
      <c r="N35" s="96">
        <v>8094000</v>
      </c>
      <c r="O35" s="97">
        <v>0</v>
      </c>
      <c r="P35" s="98">
        <f>N35+O34:O35</f>
        <v>8094000</v>
      </c>
      <c r="Q35" s="97">
        <v>0</v>
      </c>
      <c r="R35" s="113" t="s">
        <v>166</v>
      </c>
      <c r="S35" s="114" t="s">
        <v>166</v>
      </c>
      <c r="T35" s="100">
        <f>P35-Q35</f>
        <v>8094000</v>
      </c>
      <c r="U35" s="101">
        <v>42674</v>
      </c>
      <c r="V35" s="95" t="s">
        <v>63</v>
      </c>
      <c r="W35" s="95" t="s">
        <v>64</v>
      </c>
      <c r="X35" s="102">
        <v>8094000</v>
      </c>
      <c r="Y35" s="102">
        <v>0</v>
      </c>
      <c r="Z35" s="103">
        <f>X35+Y35</f>
        <v>8094000</v>
      </c>
      <c r="AA35" s="104"/>
      <c r="AB35" s="105"/>
      <c r="AC35" s="106" t="s">
        <v>205</v>
      </c>
      <c r="AD35" s="107" t="s">
        <v>206</v>
      </c>
      <c r="AE35" s="108" t="s">
        <v>211</v>
      </c>
      <c r="AF35" s="13" t="str">
        <f>IF($I35=$M35,"-","*")</f>
        <v>*</v>
      </c>
      <c r="AG35" s="49"/>
      <c r="AH35" s="109"/>
      <c r="AI35" s="110">
        <v>0</v>
      </c>
      <c r="AJ35" s="110">
        <v>0</v>
      </c>
      <c r="AK35" s="110">
        <v>0</v>
      </c>
      <c r="AL35" s="110">
        <v>0</v>
      </c>
      <c r="AM35" s="110">
        <v>0</v>
      </c>
      <c r="AN35" s="110">
        <v>0</v>
      </c>
      <c r="AO35" s="110">
        <v>0</v>
      </c>
      <c r="AP35" s="110">
        <v>0</v>
      </c>
      <c r="AQ35" s="111">
        <v>0</v>
      </c>
      <c r="AR35" s="110">
        <v>0</v>
      </c>
      <c r="AS35" s="110">
        <v>0</v>
      </c>
      <c r="AT35" s="110">
        <v>0</v>
      </c>
      <c r="AU35" s="112">
        <f>SUM(AI35:AT35)</f>
        <v>0</v>
      </c>
      <c r="AV35" s="112">
        <f>P35-AU35</f>
        <v>8094000</v>
      </c>
    </row>
    <row r="36" spans="1:48" ht="20.100000000000001" customHeight="1">
      <c r="A36" s="93" t="str">
        <f>IF(B36="-","-",CONCATENATE(B36,"-",V36))</f>
        <v>JA16R2022-OR001-JPY</v>
      </c>
      <c r="B36" s="94" t="s">
        <v>177</v>
      </c>
      <c r="C36" s="2" t="s">
        <v>53</v>
      </c>
      <c r="D36" s="94" t="s">
        <v>178</v>
      </c>
      <c r="E36" s="4">
        <v>42563</v>
      </c>
      <c r="F36" s="95" t="s">
        <v>55</v>
      </c>
      <c r="G36" s="95" t="s">
        <v>163</v>
      </c>
      <c r="H36" s="95" t="s">
        <v>164</v>
      </c>
      <c r="I36" s="95" t="s">
        <v>83</v>
      </c>
      <c r="J36" s="95" t="s">
        <v>179</v>
      </c>
      <c r="K36" s="95" t="s">
        <v>60</v>
      </c>
      <c r="L36" s="95" t="s">
        <v>55</v>
      </c>
      <c r="M36" s="95" t="s">
        <v>58</v>
      </c>
      <c r="N36" s="96">
        <v>0</v>
      </c>
      <c r="O36" s="97">
        <v>2276017</v>
      </c>
      <c r="P36" s="98">
        <f>N36+O35:O36</f>
        <v>2276017</v>
      </c>
      <c r="Q36" s="97">
        <v>0</v>
      </c>
      <c r="R36" s="113" t="s">
        <v>166</v>
      </c>
      <c r="S36" s="114" t="s">
        <v>166</v>
      </c>
      <c r="T36" s="100">
        <f>P36-Q36</f>
        <v>2276017</v>
      </c>
      <c r="U36" s="101">
        <v>42902</v>
      </c>
      <c r="V36" s="95" t="s">
        <v>63</v>
      </c>
      <c r="W36" s="95" t="s">
        <v>64</v>
      </c>
      <c r="X36" s="102">
        <v>0</v>
      </c>
      <c r="Y36" s="102">
        <v>2276017</v>
      </c>
      <c r="Z36" s="103">
        <f>X36+Y36</f>
        <v>2276017</v>
      </c>
      <c r="AA36" s="104" t="str">
        <f>D36</f>
        <v>LKRKD-17-002</v>
      </c>
      <c r="AB36" s="105">
        <f>E36</f>
        <v>42563</v>
      </c>
      <c r="AC36" s="106" t="s">
        <v>208</v>
      </c>
      <c r="AD36" s="119" t="s">
        <v>160</v>
      </c>
      <c r="AE36" s="108" t="s">
        <v>207</v>
      </c>
      <c r="AF36" s="13" t="str">
        <f>IF($I36=$M36,"-","*")</f>
        <v>*</v>
      </c>
      <c r="AG36" s="49"/>
      <c r="AH36" s="109"/>
      <c r="AI36" s="110">
        <v>0</v>
      </c>
      <c r="AJ36" s="110">
        <v>0</v>
      </c>
      <c r="AK36" s="110">
        <v>0</v>
      </c>
      <c r="AL36" s="110">
        <v>0</v>
      </c>
      <c r="AM36" s="110">
        <v>0</v>
      </c>
      <c r="AN36" s="110">
        <v>0</v>
      </c>
      <c r="AO36" s="110">
        <v>0</v>
      </c>
      <c r="AP36" s="110">
        <v>0</v>
      </c>
      <c r="AQ36" s="111">
        <v>0</v>
      </c>
      <c r="AR36" s="110">
        <v>0</v>
      </c>
      <c r="AS36" s="110">
        <v>0</v>
      </c>
      <c r="AT36" s="110">
        <v>0</v>
      </c>
      <c r="AU36" s="112">
        <f>SUM(AI36:AT36)</f>
        <v>0</v>
      </c>
      <c r="AV36" s="112">
        <f>P36-AU36</f>
        <v>2276017</v>
      </c>
    </row>
    <row r="37" spans="1:48" ht="20.100000000000001" customHeight="1">
      <c r="A37" s="93" t="str">
        <f>IF(B37="-","-",CONCATENATE(B37,"-",V37))</f>
        <v>JA16R2023-OR001-JPY</v>
      </c>
      <c r="B37" s="94" t="s">
        <v>180</v>
      </c>
      <c r="C37" s="2" t="e">
        <v>#N/A</v>
      </c>
      <c r="D37" s="94" t="e">
        <v>#N/A</v>
      </c>
      <c r="E37" s="4" t="e">
        <v>#N/A</v>
      </c>
      <c r="F37" s="95" t="s">
        <v>71</v>
      </c>
      <c r="G37" s="95" t="s">
        <v>181</v>
      </c>
      <c r="H37" s="95" t="s">
        <v>182</v>
      </c>
      <c r="I37" s="95" t="s">
        <v>72</v>
      </c>
      <c r="J37" s="95" t="s">
        <v>183</v>
      </c>
      <c r="K37" s="95" t="s">
        <v>60</v>
      </c>
      <c r="L37" s="95" t="s">
        <v>55</v>
      </c>
      <c r="M37" s="95" t="s">
        <v>58</v>
      </c>
      <c r="N37" s="96">
        <v>19400970</v>
      </c>
      <c r="O37" s="97">
        <v>0</v>
      </c>
      <c r="P37" s="98">
        <f>N37+O37:O37</f>
        <v>19400970</v>
      </c>
      <c r="Q37" s="97">
        <v>0</v>
      </c>
      <c r="R37" s="113" t="s">
        <v>166</v>
      </c>
      <c r="S37" s="114" t="s">
        <v>166</v>
      </c>
      <c r="T37" s="100">
        <f>P37-Q37</f>
        <v>19400970</v>
      </c>
      <c r="U37" s="101">
        <v>42766</v>
      </c>
      <c r="V37" s="95" t="s">
        <v>63</v>
      </c>
      <c r="W37" s="95" t="s">
        <v>64</v>
      </c>
      <c r="X37" s="102">
        <v>19400970</v>
      </c>
      <c r="Y37" s="102">
        <v>0</v>
      </c>
      <c r="Z37" s="103">
        <f>X37+Y37</f>
        <v>19400970</v>
      </c>
      <c r="AA37" s="104"/>
      <c r="AB37" s="105"/>
      <c r="AC37" s="106" t="s">
        <v>205</v>
      </c>
      <c r="AD37" s="107" t="s">
        <v>206</v>
      </c>
      <c r="AE37" s="108" t="s">
        <v>211</v>
      </c>
      <c r="AF37" s="13" t="str">
        <f>IF($I37=$M37,"-","*")</f>
        <v>*</v>
      </c>
      <c r="AG37" s="49"/>
      <c r="AH37" s="109"/>
      <c r="AI37" s="110">
        <v>0</v>
      </c>
      <c r="AJ37" s="110">
        <v>0</v>
      </c>
      <c r="AK37" s="110">
        <v>0</v>
      </c>
      <c r="AL37" s="110">
        <v>0</v>
      </c>
      <c r="AM37" s="110">
        <v>0</v>
      </c>
      <c r="AN37" s="110">
        <v>0</v>
      </c>
      <c r="AO37" s="110">
        <v>0</v>
      </c>
      <c r="AP37" s="110">
        <v>0</v>
      </c>
      <c r="AQ37" s="111">
        <v>0</v>
      </c>
      <c r="AR37" s="110">
        <v>0</v>
      </c>
      <c r="AS37" s="110">
        <v>0</v>
      </c>
      <c r="AT37" s="110">
        <v>0</v>
      </c>
      <c r="AU37" s="112">
        <f>SUM(AI37:AT37)</f>
        <v>0</v>
      </c>
      <c r="AV37" s="112">
        <f>P37-AU37</f>
        <v>19400970</v>
      </c>
    </row>
    <row r="38" spans="1:48" ht="20.100000000000001" customHeight="1">
      <c r="A38" s="93" t="str">
        <f>IF(B38="-","-",CONCATENATE(B38,"-",V38))</f>
        <v>JA16R2026-OR001-JPY</v>
      </c>
      <c r="B38" s="94" t="s">
        <v>184</v>
      </c>
      <c r="C38" s="2" t="s">
        <v>53</v>
      </c>
      <c r="D38" s="94" t="s">
        <v>185</v>
      </c>
      <c r="E38" s="4">
        <v>42577</v>
      </c>
      <c r="F38" s="95" t="s">
        <v>101</v>
      </c>
      <c r="G38" s="95" t="s">
        <v>186</v>
      </c>
      <c r="H38" s="95" t="s">
        <v>187</v>
      </c>
      <c r="I38" s="95" t="s">
        <v>131</v>
      </c>
      <c r="J38" s="95" t="s">
        <v>188</v>
      </c>
      <c r="K38" s="95" t="s">
        <v>60</v>
      </c>
      <c r="L38" s="95" t="s">
        <v>55</v>
      </c>
      <c r="M38" s="95" t="s">
        <v>58</v>
      </c>
      <c r="N38" s="96">
        <v>0</v>
      </c>
      <c r="O38" s="97">
        <v>14250920</v>
      </c>
      <c r="P38" s="98">
        <f>N38+O37:O38</f>
        <v>14250920</v>
      </c>
      <c r="Q38" s="97">
        <v>0</v>
      </c>
      <c r="R38" s="113" t="s">
        <v>166</v>
      </c>
      <c r="S38" s="114" t="s">
        <v>166</v>
      </c>
      <c r="T38" s="100">
        <f>P38-Q38</f>
        <v>14250920</v>
      </c>
      <c r="U38" s="101">
        <v>44377</v>
      </c>
      <c r="V38" s="95" t="s">
        <v>63</v>
      </c>
      <c r="W38" s="95" t="s">
        <v>64</v>
      </c>
      <c r="X38" s="102">
        <v>0</v>
      </c>
      <c r="Y38" s="102">
        <v>14250920</v>
      </c>
      <c r="Z38" s="103">
        <f>X38+Y38</f>
        <v>14250920</v>
      </c>
      <c r="AA38" s="104" t="str">
        <f>D38</f>
        <v>LKG-17-006</v>
      </c>
      <c r="AB38" s="105">
        <f>E38</f>
        <v>42577</v>
      </c>
      <c r="AC38" s="106" t="s">
        <v>208</v>
      </c>
      <c r="AD38" s="107" t="s">
        <v>206</v>
      </c>
      <c r="AE38" s="108" t="s">
        <v>204</v>
      </c>
      <c r="AF38" s="13" t="str">
        <f>IF($I38=$M38,"-","*")</f>
        <v>*</v>
      </c>
      <c r="AG38" s="49"/>
      <c r="AH38" s="109"/>
      <c r="AI38" s="110">
        <v>0</v>
      </c>
      <c r="AJ38" s="110">
        <v>0</v>
      </c>
      <c r="AK38" s="110">
        <v>0</v>
      </c>
      <c r="AL38" s="110">
        <v>0</v>
      </c>
      <c r="AM38" s="110">
        <v>0</v>
      </c>
      <c r="AN38" s="110">
        <v>0</v>
      </c>
      <c r="AO38" s="110">
        <v>0</v>
      </c>
      <c r="AP38" s="110">
        <v>0</v>
      </c>
      <c r="AQ38" s="111">
        <v>0</v>
      </c>
      <c r="AR38" s="110">
        <v>0</v>
      </c>
      <c r="AS38" s="110">
        <v>0</v>
      </c>
      <c r="AT38" s="110">
        <v>0</v>
      </c>
      <c r="AU38" s="112">
        <f>SUM(AI38:AT38)</f>
        <v>0</v>
      </c>
      <c r="AV38" s="112">
        <f>P38-AU38</f>
        <v>14250920</v>
      </c>
    </row>
    <row r="39" spans="1:48" ht="20.100000000000001" customHeight="1">
      <c r="A39" s="93" t="str">
        <f>IF(B39="-","-",CONCATENATE(B39,"-",V39))</f>
        <v>JA16U2021-OR001-JPY</v>
      </c>
      <c r="B39" s="94" t="s">
        <v>189</v>
      </c>
      <c r="C39" s="120" t="e">
        <v>#N/A</v>
      </c>
      <c r="D39" s="94" t="e">
        <v>#N/A</v>
      </c>
      <c r="E39" s="4" t="e">
        <v>#N/A</v>
      </c>
      <c r="F39" s="95" t="s">
        <v>55</v>
      </c>
      <c r="G39" s="95" t="s">
        <v>190</v>
      </c>
      <c r="H39" s="95" t="s">
        <v>191</v>
      </c>
      <c r="I39" s="95" t="s">
        <v>96</v>
      </c>
      <c r="J39" s="95" t="s">
        <v>192</v>
      </c>
      <c r="K39" s="95" t="s">
        <v>60</v>
      </c>
      <c r="L39" s="95" t="s">
        <v>55</v>
      </c>
      <c r="M39" s="95" t="s">
        <v>58</v>
      </c>
      <c r="N39" s="96">
        <v>2800000</v>
      </c>
      <c r="O39" s="97">
        <v>0</v>
      </c>
      <c r="P39" s="98">
        <f>N39+O38:O39</f>
        <v>2800000</v>
      </c>
      <c r="Q39" s="97">
        <v>0</v>
      </c>
      <c r="R39" s="113" t="s">
        <v>166</v>
      </c>
      <c r="S39" s="114" t="s">
        <v>166</v>
      </c>
      <c r="T39" s="100">
        <f>P39-Q39</f>
        <v>2800000</v>
      </c>
      <c r="U39" s="101">
        <v>42613</v>
      </c>
      <c r="V39" s="95" t="s">
        <v>63</v>
      </c>
      <c r="W39" s="95" t="s">
        <v>64</v>
      </c>
      <c r="X39" s="102">
        <v>2800000</v>
      </c>
      <c r="Y39" s="102">
        <v>0</v>
      </c>
      <c r="Z39" s="103">
        <f>X39+Y39</f>
        <v>2800000</v>
      </c>
      <c r="AA39" s="104"/>
      <c r="AB39" s="105"/>
      <c r="AC39" s="106" t="s">
        <v>205</v>
      </c>
      <c r="AD39" s="107" t="s">
        <v>210</v>
      </c>
      <c r="AE39" s="108" t="s">
        <v>211</v>
      </c>
      <c r="AF39" s="13" t="str">
        <f>IF($I39=$M39,"-","*")</f>
        <v>*</v>
      </c>
      <c r="AG39" s="49"/>
      <c r="AH39" s="109"/>
      <c r="AI39" s="110">
        <v>0</v>
      </c>
      <c r="AJ39" s="110">
        <v>0</v>
      </c>
      <c r="AK39" s="110">
        <v>0</v>
      </c>
      <c r="AL39" s="110">
        <v>0</v>
      </c>
      <c r="AM39" s="110">
        <v>0</v>
      </c>
      <c r="AN39" s="110">
        <v>0</v>
      </c>
      <c r="AO39" s="110">
        <v>0</v>
      </c>
      <c r="AP39" s="110">
        <v>0</v>
      </c>
      <c r="AQ39" s="111">
        <v>2800000</v>
      </c>
      <c r="AR39" s="110">
        <v>0</v>
      </c>
      <c r="AS39" s="110">
        <v>0</v>
      </c>
      <c r="AT39" s="110">
        <v>0</v>
      </c>
      <c r="AU39" s="112">
        <f>SUM(AI39:AT39)</f>
        <v>2800000</v>
      </c>
      <c r="AV39" s="112">
        <f>P39-AU39</f>
        <v>0</v>
      </c>
    </row>
    <row r="40" spans="1:48" ht="20.100000000000001" customHeight="1">
      <c r="A40" s="93" t="str">
        <f>IF(B40="-","-",CONCATENATE(B40,"-",V40))</f>
        <v>JA17R2001-OR001-JPY</v>
      </c>
      <c r="B40" s="94" t="s">
        <v>193</v>
      </c>
      <c r="C40" s="2" t="s">
        <v>53</v>
      </c>
      <c r="D40" s="94" t="s">
        <v>194</v>
      </c>
      <c r="E40" s="4">
        <v>42583</v>
      </c>
      <c r="F40" s="95" t="s">
        <v>71</v>
      </c>
      <c r="G40" s="95" t="s">
        <v>195</v>
      </c>
      <c r="H40" s="95" t="s">
        <v>196</v>
      </c>
      <c r="I40" s="95" t="s">
        <v>72</v>
      </c>
      <c r="J40" s="95" t="s">
        <v>197</v>
      </c>
      <c r="K40" s="95" t="s">
        <v>60</v>
      </c>
      <c r="L40" s="95" t="s">
        <v>55</v>
      </c>
      <c r="M40" s="95" t="s">
        <v>58</v>
      </c>
      <c r="N40" s="96">
        <v>0</v>
      </c>
      <c r="O40" s="97">
        <v>3893724</v>
      </c>
      <c r="P40" s="98">
        <f>N40+O40:O40</f>
        <v>3893724</v>
      </c>
      <c r="Q40" s="97">
        <v>0</v>
      </c>
      <c r="R40" s="113" t="s">
        <v>166</v>
      </c>
      <c r="S40" s="114" t="s">
        <v>166</v>
      </c>
      <c r="T40" s="100">
        <f>P40-Q40</f>
        <v>3893724</v>
      </c>
      <c r="U40" s="101">
        <v>42886</v>
      </c>
      <c r="V40" s="95" t="s">
        <v>63</v>
      </c>
      <c r="W40" s="95" t="s">
        <v>64</v>
      </c>
      <c r="X40" s="102">
        <v>0</v>
      </c>
      <c r="Y40" s="102">
        <v>3893724</v>
      </c>
      <c r="Z40" s="103">
        <f>X40+Y40</f>
        <v>3893724</v>
      </c>
      <c r="AA40" s="104" t="str">
        <f>D40</f>
        <v>LKL-17-014</v>
      </c>
      <c r="AB40" s="105">
        <f>E40</f>
        <v>42583</v>
      </c>
      <c r="AC40" s="106" t="s">
        <v>205</v>
      </c>
      <c r="AD40" s="107" t="s">
        <v>206</v>
      </c>
      <c r="AE40" s="108" t="s">
        <v>211</v>
      </c>
      <c r="AF40" s="13" t="str">
        <f>IF($I40=$M40,"-","*")</f>
        <v>*</v>
      </c>
      <c r="AG40" s="49"/>
      <c r="AH40" s="109"/>
      <c r="AI40" s="110">
        <v>0</v>
      </c>
      <c r="AJ40" s="110">
        <v>0</v>
      </c>
      <c r="AK40" s="110">
        <v>0</v>
      </c>
      <c r="AL40" s="110">
        <v>0</v>
      </c>
      <c r="AM40" s="110">
        <v>0</v>
      </c>
      <c r="AN40" s="110">
        <v>0</v>
      </c>
      <c r="AO40" s="110">
        <v>0</v>
      </c>
      <c r="AP40" s="110">
        <v>0</v>
      </c>
      <c r="AQ40" s="111">
        <v>0</v>
      </c>
      <c r="AR40" s="110">
        <v>0</v>
      </c>
      <c r="AS40" s="110">
        <v>0</v>
      </c>
      <c r="AT40" s="110">
        <v>0</v>
      </c>
      <c r="AU40" s="112">
        <f>SUM(AI40:AT40)</f>
        <v>0</v>
      </c>
      <c r="AV40" s="112">
        <f>P40-AU40</f>
        <v>3893724</v>
      </c>
    </row>
    <row r="41" spans="1:48" ht="20.100000000000001" customHeight="1">
      <c r="A41" s="93" t="str">
        <f>IF(B41="-","-",CONCATENATE(B41,"-",V41))</f>
        <v>JA17R2002-OR001-JPY</v>
      </c>
      <c r="B41" s="94" t="s">
        <v>198</v>
      </c>
      <c r="C41" s="2" t="s">
        <v>53</v>
      </c>
      <c r="D41" s="94" t="s">
        <v>185</v>
      </c>
      <c r="E41" s="4">
        <v>42577</v>
      </c>
      <c r="F41" s="95" t="s">
        <v>101</v>
      </c>
      <c r="G41" s="95" t="s">
        <v>186</v>
      </c>
      <c r="H41" s="95" t="s">
        <v>187</v>
      </c>
      <c r="I41" s="95" t="s">
        <v>131</v>
      </c>
      <c r="J41" s="95" t="s">
        <v>199</v>
      </c>
      <c r="K41" s="95" t="s">
        <v>60</v>
      </c>
      <c r="L41" s="95" t="s">
        <v>55</v>
      </c>
      <c r="M41" s="95" t="s">
        <v>58</v>
      </c>
      <c r="N41" s="96">
        <v>0</v>
      </c>
      <c r="O41" s="97">
        <v>0</v>
      </c>
      <c r="P41" s="98">
        <f>N41+O40:O41</f>
        <v>0</v>
      </c>
      <c r="Q41" s="97">
        <v>0</v>
      </c>
      <c r="R41" s="113" t="s">
        <v>166</v>
      </c>
      <c r="S41" s="114" t="s">
        <v>166</v>
      </c>
      <c r="T41" s="100">
        <f>P41-Q41</f>
        <v>0</v>
      </c>
      <c r="U41" s="101">
        <v>44377</v>
      </c>
      <c r="V41" s="95" t="s">
        <v>63</v>
      </c>
      <c r="W41" s="95" t="s">
        <v>64</v>
      </c>
      <c r="X41" s="102">
        <v>0</v>
      </c>
      <c r="Y41" s="102">
        <v>0</v>
      </c>
      <c r="Z41" s="103">
        <f>X41+Y41</f>
        <v>0</v>
      </c>
      <c r="AA41" s="104" t="str">
        <f>D41</f>
        <v>LKG-17-006</v>
      </c>
      <c r="AB41" s="105">
        <f>E41</f>
        <v>42577</v>
      </c>
      <c r="AC41" s="106" t="s">
        <v>208</v>
      </c>
      <c r="AD41" s="107" t="s">
        <v>206</v>
      </c>
      <c r="AE41" s="108" t="s">
        <v>204</v>
      </c>
      <c r="AF41" s="13" t="str">
        <f>IF($I41=$M41,"-","*")</f>
        <v>*</v>
      </c>
      <c r="AG41" s="49"/>
      <c r="AH41" s="109"/>
      <c r="AI41" s="110">
        <v>0</v>
      </c>
      <c r="AJ41" s="110">
        <v>0</v>
      </c>
      <c r="AK41" s="110">
        <v>0</v>
      </c>
      <c r="AL41" s="110">
        <v>0</v>
      </c>
      <c r="AM41" s="110">
        <v>0</v>
      </c>
      <c r="AN41" s="110">
        <v>0</v>
      </c>
      <c r="AO41" s="110">
        <v>0</v>
      </c>
      <c r="AP41" s="110">
        <v>0</v>
      </c>
      <c r="AQ41" s="111">
        <v>0</v>
      </c>
      <c r="AR41" s="110">
        <v>0</v>
      </c>
      <c r="AS41" s="110">
        <v>0</v>
      </c>
      <c r="AT41" s="110">
        <v>0</v>
      </c>
      <c r="AU41" s="112">
        <f>SUM(AI41:AT41)</f>
        <v>0</v>
      </c>
      <c r="AV41" s="112">
        <f>P41-AU41</f>
        <v>0</v>
      </c>
    </row>
    <row r="42" spans="1:48" ht="20.100000000000001" customHeight="1">
      <c r="A42" s="93" t="str">
        <f>IF(B42="-","-",CONCATENATE(B42,"-",V42))</f>
        <v>JA17R2003-OR001-JPY</v>
      </c>
      <c r="B42" s="94" t="s">
        <v>200</v>
      </c>
      <c r="C42" s="2" t="s">
        <v>67</v>
      </c>
      <c r="D42" s="94" t="s">
        <v>67</v>
      </c>
      <c r="E42" s="4" t="s">
        <v>67</v>
      </c>
      <c r="F42" s="95" t="s">
        <v>101</v>
      </c>
      <c r="G42" s="95" t="s">
        <v>186</v>
      </c>
      <c r="H42" s="95" t="s">
        <v>187</v>
      </c>
      <c r="I42" s="95" t="s">
        <v>131</v>
      </c>
      <c r="J42" s="95" t="s">
        <v>201</v>
      </c>
      <c r="K42" s="95" t="s">
        <v>60</v>
      </c>
      <c r="L42" s="95" t="s">
        <v>55</v>
      </c>
      <c r="M42" s="95" t="s">
        <v>58</v>
      </c>
      <c r="N42" s="96">
        <v>0</v>
      </c>
      <c r="O42" s="97">
        <v>0</v>
      </c>
      <c r="P42" s="98">
        <f>N42+O41:O42</f>
        <v>0</v>
      </c>
      <c r="Q42" s="97">
        <v>0</v>
      </c>
      <c r="R42" s="113" t="s">
        <v>166</v>
      </c>
      <c r="S42" s="114" t="s">
        <v>166</v>
      </c>
      <c r="T42" s="100">
        <f>P42-Q42</f>
        <v>0</v>
      </c>
      <c r="U42" s="101">
        <v>44377</v>
      </c>
      <c r="V42" s="95" t="s">
        <v>63</v>
      </c>
      <c r="W42" s="95" t="s">
        <v>64</v>
      </c>
      <c r="X42" s="102">
        <v>0</v>
      </c>
      <c r="Y42" s="102">
        <v>0</v>
      </c>
      <c r="Z42" s="103">
        <f>X42+Y42</f>
        <v>0</v>
      </c>
      <c r="AA42" s="104" t="str">
        <f>D42</f>
        <v>-</v>
      </c>
      <c r="AB42" s="105" t="str">
        <f>E42</f>
        <v>-</v>
      </c>
      <c r="AC42" s="106" t="s">
        <v>208</v>
      </c>
      <c r="AD42" s="107" t="s">
        <v>206</v>
      </c>
      <c r="AE42" s="108" t="s">
        <v>204</v>
      </c>
      <c r="AF42" s="13" t="str">
        <f>IF($I42=$M42,"-","*")</f>
        <v>*</v>
      </c>
      <c r="AG42" s="49"/>
      <c r="AH42" s="109"/>
      <c r="AI42" s="110">
        <v>0</v>
      </c>
      <c r="AJ42" s="110">
        <v>0</v>
      </c>
      <c r="AK42" s="110">
        <v>0</v>
      </c>
      <c r="AL42" s="110">
        <v>0</v>
      </c>
      <c r="AM42" s="110">
        <v>0</v>
      </c>
      <c r="AN42" s="110">
        <v>0</v>
      </c>
      <c r="AO42" s="110">
        <v>0</v>
      </c>
      <c r="AP42" s="110">
        <v>0</v>
      </c>
      <c r="AQ42" s="111">
        <v>0</v>
      </c>
      <c r="AR42" s="110">
        <v>0</v>
      </c>
      <c r="AS42" s="110">
        <v>0</v>
      </c>
      <c r="AT42" s="110">
        <v>0</v>
      </c>
      <c r="AU42" s="112">
        <f>SUM(AI42:AT42)</f>
        <v>0</v>
      </c>
      <c r="AV42" s="112">
        <f>P42-AU42</f>
        <v>0</v>
      </c>
    </row>
    <row r="43" spans="1:48" ht="20.100000000000001" customHeight="1" thickBot="1">
      <c r="A43" s="93" t="str">
        <f>IF(B43="-","-",CONCATENATE(B43,"-",V43))</f>
        <v>-</v>
      </c>
      <c r="B43" s="94" t="s">
        <v>67</v>
      </c>
      <c r="C43" s="2" t="s">
        <v>67</v>
      </c>
      <c r="D43" s="94" t="s">
        <v>67</v>
      </c>
      <c r="E43" s="4" t="s">
        <v>67</v>
      </c>
      <c r="F43" s="95"/>
      <c r="G43" s="95"/>
      <c r="H43" s="95"/>
      <c r="I43" s="95"/>
      <c r="J43" s="95"/>
      <c r="K43" s="95"/>
      <c r="L43" s="95"/>
      <c r="M43" s="95"/>
      <c r="N43" s="96"/>
      <c r="O43" s="121"/>
      <c r="P43" s="98"/>
      <c r="Q43" s="121"/>
      <c r="R43" s="121"/>
      <c r="S43" s="122"/>
      <c r="T43" s="100"/>
      <c r="U43" s="101"/>
      <c r="V43" s="95"/>
      <c r="W43" s="95"/>
      <c r="X43" s="102"/>
      <c r="Y43" s="102"/>
      <c r="Z43" s="103"/>
      <c r="AA43" s="104"/>
      <c r="AB43" s="105"/>
      <c r="AC43" s="106"/>
      <c r="AD43" s="123"/>
      <c r="AE43" s="108"/>
      <c r="AF43" s="13"/>
      <c r="AG43" s="49"/>
      <c r="AH43" s="109"/>
      <c r="AI43" s="110"/>
      <c r="AJ43" s="110"/>
      <c r="AK43" s="110"/>
      <c r="AL43" s="110"/>
      <c r="AM43" s="110"/>
      <c r="AN43" s="110"/>
      <c r="AO43" s="110"/>
      <c r="AP43" s="110"/>
      <c r="AQ43" s="111"/>
      <c r="AR43" s="110"/>
      <c r="AS43" s="110"/>
      <c r="AT43" s="110"/>
      <c r="AU43" s="112"/>
      <c r="AV43" s="112"/>
    </row>
    <row r="44" spans="1:48">
      <c r="A44" s="93" t="str">
        <f>IF(B44="-","-",CONCATENATE(B44,"-",V44))</f>
        <v>-</v>
      </c>
      <c r="B44" s="94" t="s">
        <v>67</v>
      </c>
      <c r="C44" s="2" t="s">
        <v>67</v>
      </c>
      <c r="D44" s="94" t="s">
        <v>67</v>
      </c>
      <c r="E44" s="4" t="s">
        <v>67</v>
      </c>
    </row>
  </sheetData>
  <autoFilter ref="A3:AV44">
    <filterColumn colId="2"/>
    <filterColumn colId="14"/>
    <filterColumn colId="15"/>
    <filterColumn colId="17"/>
    <filterColumn colId="18"/>
    <filterColumn colId="31"/>
    <filterColumn colId="32"/>
    <filterColumn colId="46"/>
  </autoFilter>
  <mergeCells count="1">
    <mergeCell ref="H1:I1"/>
  </mergeCells>
  <phoneticPr fontId="2"/>
  <printOptions headings="1"/>
  <pageMargins left="0.35433070866141736" right="0.31496062992125984" top="0.98425196850393704" bottom="0.98425196850393704" header="0.51181102362204722" footer="0.51181102362204722"/>
  <pageSetup paperSize="8" scale="57" orientation="landscape" r:id="rId1"/>
  <headerFooter alignWithMargins="0">
    <oddHeader>&amp;L&amp;F&amp;R&amp;Z&amp;F</oddHeader>
    <oddFooter>&amp;C&amp;P/&amp;N&amp;R&amp;D</oddFooter>
  </headerFooter>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KR</vt:lpstr>
      <vt:lpstr>KR!Print_Area</vt:lpstr>
      <vt:lpstr>KR!Print_Titles</vt:lpstr>
    </vt:vector>
  </TitlesOfParts>
  <Company>日本工営株式会社</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a3612</dc:creator>
  <cp:lastModifiedBy>a3612</cp:lastModifiedBy>
  <dcterms:created xsi:type="dcterms:W3CDTF">2016-09-09T08:24:42Z</dcterms:created>
  <dcterms:modified xsi:type="dcterms:W3CDTF">2016-09-09T08:25:08Z</dcterms:modified>
</cp:coreProperties>
</file>