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01716"/>
</workbook>
</file>

<file path=xl/calcChain.xml><?xml version="1.0" encoding="utf-8"?>
<calcChain xmlns="http://schemas.openxmlformats.org/spreadsheetml/2006/main">
  <c r="E39" i="1"/>
  <c r="F39"/>
  <c r="D39"/>
  <c r="E49"/>
  <c r="E51"/>
  <c r="F49"/>
  <c r="F51"/>
  <c r="D49"/>
  <c r="D51"/>
  <c r="E38"/>
  <c r="E43"/>
  <c r="F38"/>
  <c r="F43"/>
  <c r="D38"/>
  <c r="D43"/>
  <c r="F36"/>
  <c r="F35"/>
  <c r="F33"/>
  <c r="F31"/>
  <c r="E25"/>
  <c r="E26"/>
  <c r="E27"/>
  <c r="F25"/>
  <c r="F27"/>
  <c r="D25"/>
  <c r="D26"/>
  <c r="E17"/>
  <c r="E19"/>
  <c r="F17"/>
  <c r="F18"/>
  <c r="D17"/>
  <c r="D19"/>
  <c r="E16"/>
  <c r="F16"/>
  <c r="D16"/>
  <c r="E15"/>
  <c r="F15"/>
  <c r="D15"/>
  <c r="E14"/>
  <c r="F14"/>
  <c r="D14"/>
  <c r="E12"/>
  <c r="F12"/>
  <c r="D12"/>
  <c r="F11"/>
  <c r="E11"/>
  <c r="D11"/>
  <c r="D18"/>
  <c r="F32"/>
  <c r="E18"/>
  <c r="F26"/>
  <c r="F19"/>
  <c r="D27"/>
</calcChain>
</file>

<file path=xl/sharedStrings.xml><?xml version="1.0" encoding="utf-8"?>
<sst xmlns="http://schemas.openxmlformats.org/spreadsheetml/2006/main" count="109" uniqueCount="70">
  <si>
    <t>No</t>
  </si>
  <si>
    <t>Unit</t>
  </si>
  <si>
    <t>Quantity</t>
  </si>
  <si>
    <t>Basic data collection for the project</t>
  </si>
  <si>
    <t>Topographical survey</t>
  </si>
  <si>
    <t>Construct plan and level traverse network</t>
  </si>
  <si>
    <t>Grade IV traverse network</t>
  </si>
  <si>
    <t>Grade IV level traverse network</t>
  </si>
  <si>
    <t>Supplemental Class 2 traverse network</t>
  </si>
  <si>
    <t>Technical level network</t>
  </si>
  <si>
    <t>ha</t>
  </si>
  <si>
    <t>km</t>
  </si>
  <si>
    <t>Cross section 1/200</t>
  </si>
  <si>
    <t>Drainage works survey</t>
  </si>
  <si>
    <t>Culvert</t>
  </si>
  <si>
    <t>Layout plan 1/500</t>
  </si>
  <si>
    <t>Culvert centreline profile 1/200</t>
  </si>
  <si>
    <t>Survey of river bridge</t>
  </si>
  <si>
    <t>bridge</t>
  </si>
  <si>
    <t>Hydrology survey</t>
  </si>
  <si>
    <t>Data collection</t>
  </si>
  <si>
    <t>Bridge hydrological survey</t>
  </si>
  <si>
    <t>Flow section</t>
  </si>
  <si>
    <t>Longitudinal section of river bed</t>
  </si>
  <si>
    <t>m</t>
  </si>
  <si>
    <t>point</t>
  </si>
  <si>
    <t xml:space="preserve">   + on shore</t>
  </si>
  <si>
    <t xml:space="preserve">   + off shore</t>
  </si>
  <si>
    <t>Survey of existing pavement</t>
  </si>
  <si>
    <t>Hole investigation for pavement condition</t>
  </si>
  <si>
    <t>hole</t>
  </si>
  <si>
    <t>Determine the Elastic Module of existing pavement by Benkenman method.</t>
  </si>
  <si>
    <t>Survey of residental access road</t>
  </si>
  <si>
    <t>Survey of intersection</t>
  </si>
  <si>
    <t>Alignment survey</t>
  </si>
  <si>
    <t>LS</t>
  </si>
  <si>
    <t>Geological survey</t>
  </si>
  <si>
    <t>Borring of normal embankment</t>
  </si>
  <si>
    <t>Borring of Bridge</t>
  </si>
  <si>
    <t>Sampling and testing</t>
  </si>
  <si>
    <t>sampling</t>
  </si>
  <si>
    <t>Length of Road</t>
  </si>
  <si>
    <t>Class of Road</t>
  </si>
  <si>
    <t>Water level survey</t>
  </si>
  <si>
    <t>Typical cross section 1/200</t>
  </si>
  <si>
    <t>Layout Plan, scale 1/1000</t>
  </si>
  <si>
    <t>Longitudinal section 1/1000; 1/100</t>
  </si>
  <si>
    <t>NH14E</t>
  </si>
  <si>
    <t>TL 616</t>
  </si>
  <si>
    <t>TL 623</t>
  </si>
  <si>
    <t>III</t>
  </si>
  <si>
    <t>30m of sides from centerline of existing road</t>
  </si>
  <si>
    <t>30m of sides from centerline</t>
  </si>
  <si>
    <t>60m of length</t>
  </si>
  <si>
    <t>30m of length per 1 location</t>
  </si>
  <si>
    <t>location</t>
  </si>
  <si>
    <t>100m of length</t>
  </si>
  <si>
    <t>15m of sides from centerline</t>
  </si>
  <si>
    <t>Bridge length</t>
  </si>
  <si>
    <t>Bridge layout plan 1/500</t>
  </si>
  <si>
    <t>Bridge longitudinal section 1/500</t>
  </si>
  <si>
    <t>1 hole/km</t>
  </si>
  <si>
    <t>Survey for along alignment hydrology</t>
  </si>
  <si>
    <t>7m of depth</t>
  </si>
  <si>
    <t>Remark</t>
  </si>
  <si>
    <t>Items</t>
  </si>
  <si>
    <t xml:space="preserve">35m of depth/location </t>
  </si>
  <si>
    <t>Control point class 2</t>
  </si>
  <si>
    <t>1 nos./50m</t>
    <phoneticPr fontId="1"/>
  </si>
  <si>
    <t>Additional Survey Works for 3 Linking Roads</t>
    <phoneticPr fontId="1"/>
  </si>
</sst>
</file>

<file path=xl/styles.xml><?xml version="1.0" encoding="utf-8"?>
<styleSheet xmlns="http://schemas.openxmlformats.org/spreadsheetml/2006/main">
  <fonts count="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Times Roman"/>
      <family val="1"/>
    </font>
    <font>
      <b/>
      <sz val="10.5"/>
      <color indexed="8"/>
      <name val="Times Roman"/>
      <family val="1"/>
    </font>
    <font>
      <b/>
      <sz val="9"/>
      <color indexed="8"/>
      <name val="Times Roman"/>
      <family val="1"/>
    </font>
    <font>
      <sz val="9"/>
      <color indexed="8"/>
      <name val="Times Roman"/>
      <family val="1"/>
    </font>
    <font>
      <sz val="7.5"/>
      <color indexed="8"/>
      <name val="Times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justify" vertical="center" wrapText="1"/>
    </xf>
    <xf numFmtId="1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justify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>
      <selection activeCell="G14" sqref="G14"/>
    </sheetView>
  </sheetViews>
  <sheetFormatPr defaultColWidth="9.125" defaultRowHeight="15"/>
  <cols>
    <col min="1" max="1" width="4.625" style="2" customWidth="1"/>
    <col min="2" max="2" width="42.875" style="1" customWidth="1"/>
    <col min="3" max="3" width="6.875" style="2" bestFit="1" customWidth="1"/>
    <col min="4" max="4" width="6.125" style="2" bestFit="1" customWidth="1"/>
    <col min="5" max="6" width="6" style="2" bestFit="1" customWidth="1"/>
    <col min="7" max="7" width="30.625" style="1" customWidth="1"/>
    <col min="8" max="16384" width="9.125" style="1"/>
  </cols>
  <sheetData>
    <row r="1" spans="1:7" ht="15" customHeight="1">
      <c r="A1" s="30" t="s">
        <v>69</v>
      </c>
      <c r="B1" s="30"/>
      <c r="C1" s="30"/>
      <c r="D1" s="30"/>
      <c r="E1" s="30"/>
      <c r="F1" s="30"/>
      <c r="G1" s="30"/>
    </row>
    <row r="2" spans="1:7" s="3" customFormat="1" ht="15" customHeight="1">
      <c r="A2" s="32" t="s">
        <v>0</v>
      </c>
      <c r="B2" s="32" t="s">
        <v>65</v>
      </c>
      <c r="C2" s="32" t="s">
        <v>1</v>
      </c>
      <c r="D2" s="32" t="s">
        <v>2</v>
      </c>
      <c r="E2" s="32"/>
      <c r="F2" s="32"/>
      <c r="G2" s="31" t="s">
        <v>64</v>
      </c>
    </row>
    <row r="3" spans="1:7" s="3" customFormat="1" ht="15" customHeight="1">
      <c r="A3" s="32"/>
      <c r="B3" s="32"/>
      <c r="C3" s="32"/>
      <c r="D3" s="4" t="s">
        <v>47</v>
      </c>
      <c r="E3" s="4" t="s">
        <v>48</v>
      </c>
      <c r="F3" s="5" t="s">
        <v>49</v>
      </c>
      <c r="G3" s="31"/>
    </row>
    <row r="4" spans="1:7" s="3" customFormat="1" ht="15" customHeight="1">
      <c r="A4" s="6">
        <v>1</v>
      </c>
      <c r="B4" s="7" t="s">
        <v>41</v>
      </c>
      <c r="C4" s="8" t="s">
        <v>24</v>
      </c>
      <c r="D4" s="8">
        <v>3400</v>
      </c>
      <c r="E4" s="8">
        <v>5600</v>
      </c>
      <c r="F4" s="9">
        <v>2800</v>
      </c>
      <c r="G4" s="10"/>
    </row>
    <row r="5" spans="1:7" s="3" customFormat="1" ht="15" customHeight="1">
      <c r="A5" s="11">
        <v>2</v>
      </c>
      <c r="B5" s="12" t="s">
        <v>42</v>
      </c>
      <c r="C5" s="11"/>
      <c r="D5" s="13" t="s">
        <v>50</v>
      </c>
      <c r="E5" s="13" t="s">
        <v>50</v>
      </c>
      <c r="F5" s="14" t="s">
        <v>50</v>
      </c>
      <c r="G5" s="15"/>
    </row>
    <row r="6" spans="1:7" s="3" customFormat="1" ht="15" customHeight="1">
      <c r="A6" s="11">
        <v>3</v>
      </c>
      <c r="B6" s="12" t="s">
        <v>3</v>
      </c>
      <c r="C6" s="13" t="s">
        <v>35</v>
      </c>
      <c r="D6" s="13">
        <v>1</v>
      </c>
      <c r="E6" s="13">
        <v>1</v>
      </c>
      <c r="F6" s="16">
        <v>1</v>
      </c>
      <c r="G6" s="15"/>
    </row>
    <row r="7" spans="1:7" s="3" customFormat="1" ht="15" customHeight="1">
      <c r="A7" s="11">
        <v>4</v>
      </c>
      <c r="B7" s="12" t="s">
        <v>4</v>
      </c>
      <c r="C7" s="13"/>
      <c r="D7" s="13"/>
      <c r="E7" s="13"/>
      <c r="F7" s="16"/>
      <c r="G7" s="15"/>
    </row>
    <row r="8" spans="1:7" s="3" customFormat="1" ht="15" customHeight="1">
      <c r="A8" s="11">
        <v>4.0999999999999996</v>
      </c>
      <c r="B8" s="12" t="s">
        <v>5</v>
      </c>
      <c r="C8" s="13"/>
      <c r="D8" s="11"/>
      <c r="E8" s="11"/>
      <c r="F8" s="16"/>
      <c r="G8" s="15"/>
    </row>
    <row r="9" spans="1:7" s="3" customFormat="1" ht="15" customHeight="1">
      <c r="A9" s="13"/>
      <c r="B9" s="17" t="s">
        <v>6</v>
      </c>
      <c r="C9" s="13" t="s">
        <v>25</v>
      </c>
      <c r="D9" s="13">
        <v>2</v>
      </c>
      <c r="E9" s="13">
        <v>3</v>
      </c>
      <c r="F9" s="16">
        <v>2</v>
      </c>
      <c r="G9" s="15"/>
    </row>
    <row r="10" spans="1:7" s="3" customFormat="1" ht="15" customHeight="1">
      <c r="A10" s="13"/>
      <c r="B10" s="17" t="s">
        <v>7</v>
      </c>
      <c r="C10" s="13" t="s">
        <v>11</v>
      </c>
      <c r="D10" s="13">
        <v>4</v>
      </c>
      <c r="E10" s="13">
        <v>6</v>
      </c>
      <c r="F10" s="16">
        <v>3</v>
      </c>
      <c r="G10" s="15"/>
    </row>
    <row r="11" spans="1:7" s="3" customFormat="1" ht="15" customHeight="1">
      <c r="A11" s="13"/>
      <c r="B11" s="17" t="s">
        <v>8</v>
      </c>
      <c r="C11" s="13" t="s">
        <v>25</v>
      </c>
      <c r="D11" s="13">
        <f>D4/170</f>
        <v>20</v>
      </c>
      <c r="E11" s="18">
        <f>E4/170</f>
        <v>32.941176470588232</v>
      </c>
      <c r="F11" s="18">
        <f>F4/170</f>
        <v>16.470588235294116</v>
      </c>
      <c r="G11" s="15"/>
    </row>
    <row r="12" spans="1:7" s="3" customFormat="1" ht="15" customHeight="1">
      <c r="A12" s="13"/>
      <c r="B12" s="17" t="s">
        <v>9</v>
      </c>
      <c r="C12" s="13" t="s">
        <v>11</v>
      </c>
      <c r="D12" s="13">
        <f>D4/1000</f>
        <v>3.4</v>
      </c>
      <c r="E12" s="13">
        <f>E4/1000</f>
        <v>5.6</v>
      </c>
      <c r="F12" s="13">
        <f>F4/1000</f>
        <v>2.8</v>
      </c>
      <c r="G12" s="15"/>
    </row>
    <row r="13" spans="1:7" s="3" customFormat="1" ht="15" customHeight="1">
      <c r="A13" s="11">
        <v>4.2</v>
      </c>
      <c r="B13" s="12" t="s">
        <v>34</v>
      </c>
      <c r="C13" s="13"/>
      <c r="D13" s="13"/>
      <c r="E13" s="13"/>
      <c r="F13" s="16"/>
      <c r="G13" s="15"/>
    </row>
    <row r="14" spans="1:7" s="3" customFormat="1" ht="15" customHeight="1">
      <c r="A14" s="13"/>
      <c r="B14" s="17" t="s">
        <v>45</v>
      </c>
      <c r="C14" s="13" t="s">
        <v>10</v>
      </c>
      <c r="D14" s="13">
        <f>D4*60/10000</f>
        <v>20.399999999999999</v>
      </c>
      <c r="E14" s="13">
        <f>E4*60/10000</f>
        <v>33.6</v>
      </c>
      <c r="F14" s="13">
        <f>F4*60/10000</f>
        <v>16.8</v>
      </c>
      <c r="G14" s="15" t="s">
        <v>51</v>
      </c>
    </row>
    <row r="15" spans="1:7" s="3" customFormat="1" ht="15" customHeight="1">
      <c r="A15" s="13"/>
      <c r="B15" s="17" t="s">
        <v>46</v>
      </c>
      <c r="C15" s="13" t="s">
        <v>11</v>
      </c>
      <c r="D15" s="19">
        <f>D4/1000-D34</f>
        <v>3.4</v>
      </c>
      <c r="E15" s="19">
        <f>E4/1000-E34</f>
        <v>5.6</v>
      </c>
      <c r="F15" s="19">
        <f>F4/1000-F34</f>
        <v>2.5999999999999996</v>
      </c>
      <c r="G15" s="15"/>
    </row>
    <row r="16" spans="1:7" s="3" customFormat="1" ht="15" customHeight="1">
      <c r="A16" s="13"/>
      <c r="B16" s="17" t="s">
        <v>12</v>
      </c>
      <c r="C16" s="13" t="s">
        <v>11</v>
      </c>
      <c r="D16" s="13">
        <f>(D4/20+20/100*D4/20)*60/1000</f>
        <v>12.24</v>
      </c>
      <c r="E16" s="13">
        <f>(E4/20+20/100*E4/20)*60/1000</f>
        <v>20.16</v>
      </c>
      <c r="F16" s="13">
        <f>(F4/20+20/100*F4/20)*60/1000</f>
        <v>10.08</v>
      </c>
      <c r="G16" s="15" t="s">
        <v>52</v>
      </c>
    </row>
    <row r="17" spans="1:7" s="3" customFormat="1" ht="15" customHeight="1">
      <c r="A17" s="11">
        <v>4.3</v>
      </c>
      <c r="B17" s="20" t="s">
        <v>13</v>
      </c>
      <c r="C17" s="13" t="s">
        <v>14</v>
      </c>
      <c r="D17" s="18">
        <f>D4/1000*3</f>
        <v>10.199999999999999</v>
      </c>
      <c r="E17" s="18">
        <f>E4/1000*3</f>
        <v>16.799999999999997</v>
      </c>
      <c r="F17" s="18">
        <f>F4/1000*3</f>
        <v>8.3999999999999986</v>
      </c>
      <c r="G17" s="15"/>
    </row>
    <row r="18" spans="1:7" s="3" customFormat="1" ht="15" customHeight="1">
      <c r="A18" s="13"/>
      <c r="B18" s="17" t="s">
        <v>16</v>
      </c>
      <c r="C18" s="13" t="s">
        <v>11</v>
      </c>
      <c r="D18" s="21">
        <f>D17*60/1000</f>
        <v>0.61199999999999999</v>
      </c>
      <c r="E18" s="21">
        <f>E17*60/1000</f>
        <v>1.0079999999999998</v>
      </c>
      <c r="F18" s="21">
        <f>F17*60/1000</f>
        <v>0.50399999999999989</v>
      </c>
      <c r="G18" s="15" t="s">
        <v>53</v>
      </c>
    </row>
    <row r="19" spans="1:7" s="3" customFormat="1" ht="15" customHeight="1">
      <c r="A19" s="13"/>
      <c r="B19" s="17" t="s">
        <v>44</v>
      </c>
      <c r="C19" s="13" t="s">
        <v>11</v>
      </c>
      <c r="D19" s="21">
        <f>D17*2*30/1000</f>
        <v>0.61199999999999999</v>
      </c>
      <c r="E19" s="21">
        <f>E17*2*30/1000</f>
        <v>1.0079999999999998</v>
      </c>
      <c r="F19" s="21">
        <f>F17*2*30/1000</f>
        <v>0.50399999999999989</v>
      </c>
      <c r="G19" s="15" t="s">
        <v>54</v>
      </c>
    </row>
    <row r="20" spans="1:7" s="3" customFormat="1" ht="15" customHeight="1">
      <c r="A20" s="11">
        <v>4.4000000000000004</v>
      </c>
      <c r="B20" s="12" t="s">
        <v>33</v>
      </c>
      <c r="C20" s="13" t="s">
        <v>55</v>
      </c>
      <c r="D20" s="13">
        <v>0</v>
      </c>
      <c r="E20" s="13">
        <v>0</v>
      </c>
      <c r="F20" s="16">
        <v>0</v>
      </c>
      <c r="G20" s="15"/>
    </row>
    <row r="21" spans="1:7" s="3" customFormat="1" ht="15" customHeight="1">
      <c r="A21" s="11"/>
      <c r="B21" s="17" t="s">
        <v>67</v>
      </c>
      <c r="C21" s="13" t="s">
        <v>25</v>
      </c>
      <c r="D21" s="11"/>
      <c r="E21" s="11"/>
      <c r="F21" s="16"/>
      <c r="G21" s="15"/>
    </row>
    <row r="22" spans="1:7" s="3" customFormat="1" ht="15" customHeight="1">
      <c r="A22" s="13"/>
      <c r="B22" s="17" t="s">
        <v>15</v>
      </c>
      <c r="C22" s="13" t="s">
        <v>10</v>
      </c>
      <c r="D22" s="22"/>
      <c r="E22" s="13"/>
      <c r="F22" s="16"/>
      <c r="G22" s="15"/>
    </row>
    <row r="23" spans="1:7" s="3" customFormat="1" ht="15" customHeight="1">
      <c r="A23" s="13"/>
      <c r="B23" s="17" t="s">
        <v>46</v>
      </c>
      <c r="C23" s="13" t="s">
        <v>11</v>
      </c>
      <c r="D23" s="13"/>
      <c r="E23" s="13"/>
      <c r="F23" s="16"/>
      <c r="G23" s="15"/>
    </row>
    <row r="24" spans="1:7" s="3" customFormat="1" ht="15" customHeight="1">
      <c r="A24" s="13"/>
      <c r="B24" s="17" t="s">
        <v>12</v>
      </c>
      <c r="C24" s="13" t="s">
        <v>11</v>
      </c>
      <c r="D24" s="13"/>
      <c r="E24" s="13"/>
      <c r="F24" s="16"/>
      <c r="G24" s="15"/>
    </row>
    <row r="25" spans="1:7" s="3" customFormat="1" ht="15" customHeight="1">
      <c r="A25" s="11">
        <v>4.5</v>
      </c>
      <c r="B25" s="12" t="s">
        <v>32</v>
      </c>
      <c r="C25" s="13" t="s">
        <v>55</v>
      </c>
      <c r="D25" s="18">
        <f>D4/1000*3</f>
        <v>10.199999999999999</v>
      </c>
      <c r="E25" s="18">
        <f>E4/1000*3</f>
        <v>16.799999999999997</v>
      </c>
      <c r="F25" s="18">
        <f>F4/1000*3</f>
        <v>8.3999999999999986</v>
      </c>
      <c r="G25" s="15"/>
    </row>
    <row r="26" spans="1:7" s="3" customFormat="1" ht="15" customHeight="1">
      <c r="A26" s="11"/>
      <c r="B26" s="17" t="s">
        <v>46</v>
      </c>
      <c r="C26" s="13" t="s">
        <v>11</v>
      </c>
      <c r="D26" s="13">
        <f>D25*100/1000</f>
        <v>1.0199999999999998</v>
      </c>
      <c r="E26" s="13">
        <f>E25*100/1000</f>
        <v>1.6799999999999997</v>
      </c>
      <c r="F26" s="13">
        <f>F25*100/1000</f>
        <v>0.83999999999999986</v>
      </c>
      <c r="G26" s="15" t="s">
        <v>56</v>
      </c>
    </row>
    <row r="27" spans="1:7" s="3" customFormat="1" ht="15" customHeight="1">
      <c r="A27" s="11"/>
      <c r="B27" s="17" t="s">
        <v>12</v>
      </c>
      <c r="C27" s="13" t="s">
        <v>11</v>
      </c>
      <c r="D27" s="21">
        <f>8*30/1000*D25</f>
        <v>2.448</v>
      </c>
      <c r="E27" s="21">
        <f>8*30/1000*E25</f>
        <v>4.0319999999999991</v>
      </c>
      <c r="F27" s="21">
        <f>8*30/1000*F25</f>
        <v>2.0159999999999996</v>
      </c>
      <c r="G27" s="15" t="s">
        <v>57</v>
      </c>
    </row>
    <row r="28" spans="1:7" s="3" customFormat="1" ht="15" customHeight="1">
      <c r="A28" s="11">
        <v>4.5999999999999996</v>
      </c>
      <c r="B28" s="12" t="s">
        <v>17</v>
      </c>
      <c r="C28" s="13" t="s">
        <v>18</v>
      </c>
      <c r="D28" s="11"/>
      <c r="E28" s="13"/>
      <c r="F28" s="16">
        <v>1</v>
      </c>
      <c r="G28" s="15"/>
    </row>
    <row r="29" spans="1:7" s="3" customFormat="1" ht="15" customHeight="1">
      <c r="A29" s="11"/>
      <c r="B29" s="17" t="s">
        <v>58</v>
      </c>
      <c r="C29" s="13" t="s">
        <v>24</v>
      </c>
      <c r="D29" s="11"/>
      <c r="E29" s="13"/>
      <c r="F29" s="16">
        <v>24</v>
      </c>
      <c r="G29" s="15"/>
    </row>
    <row r="30" spans="1:7" s="3" customFormat="1" ht="15" customHeight="1">
      <c r="A30" s="11"/>
      <c r="B30" s="17" t="s">
        <v>67</v>
      </c>
      <c r="C30" s="13" t="s">
        <v>25</v>
      </c>
      <c r="D30" s="11"/>
      <c r="E30" s="13"/>
      <c r="F30" s="16">
        <v>4</v>
      </c>
      <c r="G30" s="15"/>
    </row>
    <row r="31" spans="1:7" s="3" customFormat="1" ht="15" customHeight="1">
      <c r="A31" s="13"/>
      <c r="B31" s="17" t="s">
        <v>59</v>
      </c>
      <c r="C31" s="13" t="s">
        <v>10</v>
      </c>
      <c r="D31" s="13"/>
      <c r="E31" s="13"/>
      <c r="F31" s="16">
        <f>200*100/10000</f>
        <v>2</v>
      </c>
      <c r="G31" s="15"/>
    </row>
    <row r="32" spans="1:7" s="3" customFormat="1" ht="15" customHeight="1">
      <c r="A32" s="13"/>
      <c r="B32" s="17" t="s">
        <v>26</v>
      </c>
      <c r="C32" s="13" t="s">
        <v>10</v>
      </c>
      <c r="D32" s="13"/>
      <c r="E32" s="13"/>
      <c r="F32" s="16">
        <f>F31-F33</f>
        <v>1.76</v>
      </c>
      <c r="G32" s="15"/>
    </row>
    <row r="33" spans="1:7" s="3" customFormat="1" ht="15" customHeight="1">
      <c r="A33" s="13"/>
      <c r="B33" s="17" t="s">
        <v>27</v>
      </c>
      <c r="C33" s="13" t="s">
        <v>10</v>
      </c>
      <c r="D33" s="13"/>
      <c r="E33" s="13"/>
      <c r="F33" s="16">
        <f>F29*100/10000</f>
        <v>0.24</v>
      </c>
      <c r="G33" s="15"/>
    </row>
    <row r="34" spans="1:7" s="3" customFormat="1" ht="15" customHeight="1">
      <c r="A34" s="13"/>
      <c r="B34" s="17" t="s">
        <v>60</v>
      </c>
      <c r="C34" s="13" t="s">
        <v>11</v>
      </c>
      <c r="D34" s="22"/>
      <c r="E34" s="13"/>
      <c r="F34" s="16">
        <v>0.2</v>
      </c>
      <c r="G34" s="15"/>
    </row>
    <row r="35" spans="1:7" s="3" customFormat="1" ht="15" customHeight="1">
      <c r="A35" s="13"/>
      <c r="B35" s="17" t="s">
        <v>26</v>
      </c>
      <c r="C35" s="13" t="s">
        <v>11</v>
      </c>
      <c r="D35" s="13"/>
      <c r="E35" s="13"/>
      <c r="F35" s="16">
        <f>F34-F36</f>
        <v>0.17600000000000002</v>
      </c>
      <c r="G35" s="15"/>
    </row>
    <row r="36" spans="1:7" s="3" customFormat="1" ht="15" customHeight="1">
      <c r="A36" s="13"/>
      <c r="B36" s="17" t="s">
        <v>27</v>
      </c>
      <c r="C36" s="13" t="s">
        <v>11</v>
      </c>
      <c r="D36" s="22"/>
      <c r="E36" s="13"/>
      <c r="F36" s="16">
        <f>F29/1000</f>
        <v>2.4E-2</v>
      </c>
      <c r="G36" s="15"/>
    </row>
    <row r="37" spans="1:7" s="3" customFormat="1" ht="15" customHeight="1">
      <c r="A37" s="11">
        <v>4.7</v>
      </c>
      <c r="B37" s="12" t="s">
        <v>28</v>
      </c>
      <c r="C37" s="13"/>
      <c r="D37" s="22"/>
      <c r="E37" s="13"/>
      <c r="F37" s="16"/>
      <c r="G37" s="15"/>
    </row>
    <row r="38" spans="1:7" s="3" customFormat="1" ht="15" customHeight="1">
      <c r="A38" s="11"/>
      <c r="B38" s="17" t="s">
        <v>29</v>
      </c>
      <c r="C38" s="13" t="s">
        <v>30</v>
      </c>
      <c r="D38" s="22">
        <f>D4/1000+1</f>
        <v>4.4000000000000004</v>
      </c>
      <c r="E38" s="22">
        <f>E4/1000+1</f>
        <v>6.6</v>
      </c>
      <c r="F38" s="22">
        <f>F4/1000+1</f>
        <v>3.8</v>
      </c>
      <c r="G38" s="15" t="s">
        <v>61</v>
      </c>
    </row>
    <row r="39" spans="1:7" s="3" customFormat="1" ht="15" customHeight="1">
      <c r="A39" s="11"/>
      <c r="B39" s="29" t="s">
        <v>31</v>
      </c>
      <c r="C39" s="13" t="s">
        <v>25</v>
      </c>
      <c r="D39" s="22">
        <f>ROUND(D4/50,0)</f>
        <v>68</v>
      </c>
      <c r="E39" s="22">
        <f>ROUND(E4/50,0)</f>
        <v>112</v>
      </c>
      <c r="F39" s="22">
        <f>ROUND(F4/50,0)</f>
        <v>56</v>
      </c>
      <c r="G39" s="15" t="s">
        <v>68</v>
      </c>
    </row>
    <row r="40" spans="1:7" s="3" customFormat="1" ht="15" customHeight="1">
      <c r="A40" s="11">
        <v>5</v>
      </c>
      <c r="B40" s="12" t="s">
        <v>19</v>
      </c>
      <c r="C40" s="13"/>
      <c r="D40" s="13"/>
      <c r="E40" s="13"/>
      <c r="F40" s="16"/>
      <c r="G40" s="15"/>
    </row>
    <row r="41" spans="1:7" s="3" customFormat="1" ht="15" customHeight="1">
      <c r="A41" s="11">
        <v>5.0999999999999996</v>
      </c>
      <c r="B41" s="12" t="s">
        <v>20</v>
      </c>
      <c r="C41" s="13" t="s">
        <v>35</v>
      </c>
      <c r="D41" s="13">
        <v>1</v>
      </c>
      <c r="E41" s="13">
        <v>1</v>
      </c>
      <c r="F41" s="16">
        <v>1</v>
      </c>
      <c r="G41" s="15"/>
    </row>
    <row r="42" spans="1:7" s="3" customFormat="1" ht="15" customHeight="1">
      <c r="A42" s="11">
        <v>5.2</v>
      </c>
      <c r="B42" s="12" t="s">
        <v>62</v>
      </c>
      <c r="C42" s="13"/>
      <c r="D42" s="13"/>
      <c r="E42" s="13"/>
      <c r="F42" s="16"/>
      <c r="G42" s="15"/>
    </row>
    <row r="43" spans="1:7" s="3" customFormat="1" ht="15" customHeight="1">
      <c r="A43" s="11"/>
      <c r="B43" s="17" t="s">
        <v>43</v>
      </c>
      <c r="C43" s="13" t="s">
        <v>25</v>
      </c>
      <c r="D43" s="22">
        <f>D38</f>
        <v>4.4000000000000004</v>
      </c>
      <c r="E43" s="22">
        <f>E38</f>
        <v>6.6</v>
      </c>
      <c r="F43" s="22">
        <f>F38</f>
        <v>3.8</v>
      </c>
      <c r="G43" s="15"/>
    </row>
    <row r="44" spans="1:7" s="3" customFormat="1" ht="15" customHeight="1">
      <c r="A44" s="11">
        <v>5.3</v>
      </c>
      <c r="B44" s="12" t="s">
        <v>21</v>
      </c>
      <c r="C44" s="13"/>
      <c r="D44" s="13"/>
      <c r="E44" s="13"/>
      <c r="F44" s="16"/>
      <c r="G44" s="15"/>
    </row>
    <row r="45" spans="1:7" s="3" customFormat="1" ht="15" customHeight="1">
      <c r="A45" s="13"/>
      <c r="B45" s="17" t="s">
        <v>43</v>
      </c>
      <c r="C45" s="13" t="s">
        <v>25</v>
      </c>
      <c r="D45" s="13"/>
      <c r="E45" s="13"/>
      <c r="F45" s="16">
        <v>3</v>
      </c>
      <c r="G45" s="15"/>
    </row>
    <row r="46" spans="1:7" s="3" customFormat="1" ht="15" customHeight="1">
      <c r="A46" s="13"/>
      <c r="B46" s="17" t="s">
        <v>22</v>
      </c>
      <c r="C46" s="13" t="s">
        <v>24</v>
      </c>
      <c r="D46" s="13"/>
      <c r="E46" s="13"/>
      <c r="F46" s="16">
        <v>400</v>
      </c>
      <c r="G46" s="15"/>
    </row>
    <row r="47" spans="1:7" s="3" customFormat="1" ht="15" customHeight="1">
      <c r="A47" s="13"/>
      <c r="B47" s="17" t="s">
        <v>23</v>
      </c>
      <c r="C47" s="13" t="s">
        <v>24</v>
      </c>
      <c r="D47" s="13"/>
      <c r="E47" s="13"/>
      <c r="F47" s="16">
        <v>100</v>
      </c>
      <c r="G47" s="15"/>
    </row>
    <row r="48" spans="1:7" s="3" customFormat="1" ht="15" customHeight="1">
      <c r="A48" s="11">
        <v>6</v>
      </c>
      <c r="B48" s="12" t="s">
        <v>36</v>
      </c>
      <c r="C48" s="13"/>
      <c r="D48" s="13"/>
      <c r="E48" s="13"/>
      <c r="F48" s="16"/>
      <c r="G48" s="15"/>
    </row>
    <row r="49" spans="1:7" s="3" customFormat="1" ht="15" customHeight="1">
      <c r="A49" s="16"/>
      <c r="B49" s="23" t="s">
        <v>37</v>
      </c>
      <c r="C49" s="14" t="s">
        <v>24</v>
      </c>
      <c r="D49" s="24">
        <f>(D4/1000+1)*7</f>
        <v>30.800000000000004</v>
      </c>
      <c r="E49" s="24">
        <f>(E4/1000+1)*7</f>
        <v>46.199999999999996</v>
      </c>
      <c r="F49" s="24">
        <f>(F4/1000+1)*7</f>
        <v>26.599999999999998</v>
      </c>
      <c r="G49" s="15" t="s">
        <v>63</v>
      </c>
    </row>
    <row r="50" spans="1:7" s="3" customFormat="1" ht="15" customHeight="1">
      <c r="A50" s="16"/>
      <c r="B50" s="23" t="s">
        <v>38</v>
      </c>
      <c r="C50" s="14" t="s">
        <v>24</v>
      </c>
      <c r="D50" s="16"/>
      <c r="E50" s="16"/>
      <c r="F50" s="16">
        <v>70</v>
      </c>
      <c r="G50" s="15" t="s">
        <v>66</v>
      </c>
    </row>
    <row r="51" spans="1:7" s="3" customFormat="1" ht="15" customHeight="1">
      <c r="A51" s="25"/>
      <c r="B51" s="26" t="s">
        <v>39</v>
      </c>
      <c r="C51" s="25" t="s">
        <v>40</v>
      </c>
      <c r="D51" s="27">
        <f>(D49/2+1)*60/100</f>
        <v>9.8400000000000016</v>
      </c>
      <c r="E51" s="27">
        <f>(E49/2+1)*60/100</f>
        <v>14.459999999999997</v>
      </c>
      <c r="F51" s="27">
        <f>((F49+F50)/2+1)*60/100</f>
        <v>29.58</v>
      </c>
      <c r="G51" s="28"/>
    </row>
  </sheetData>
  <mergeCells count="6">
    <mergeCell ref="A1:G1"/>
    <mergeCell ref="G2:G3"/>
    <mergeCell ref="D2:F2"/>
    <mergeCell ref="A2:A3"/>
    <mergeCell ref="B2:B3"/>
    <mergeCell ref="C2:C3"/>
  </mergeCells>
  <phoneticPr fontId="1"/>
  <pageMargins left="0.16" right="0.16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a5414</cp:lastModifiedBy>
  <cp:lastPrinted>2011-05-18T01:04:59Z</cp:lastPrinted>
  <dcterms:created xsi:type="dcterms:W3CDTF">2011-04-20T01:58:26Z</dcterms:created>
  <dcterms:modified xsi:type="dcterms:W3CDTF">2011-05-18T01:11:34Z</dcterms:modified>
</cp:coreProperties>
</file>